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WIP" sheetId="40" r:id="rId42"/>
  </sheets>
  <definedNames>
    <definedName hidden="1" localSheetId="4" name="Z_325229A9_B245_4ED6_BC08_5891625EF77A_.wvu.FilterData">'Max Stats'!$A$1:$AL$319</definedName>
  </definedNames>
  <calcPr/>
  <customWorkbookViews>
    <customWorkbookView activeSheetId="0" maximized="1" windowHeight="0" windowWidth="0" guid="{325229A9-B245-4ED6-BC08-5891625EF77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1x Replay =&gt; on pull </t>
      </text>
    </comment>
    <comment authorId="0" ref="L44">
      <text>
        <t xml:space="preserve">0x Replay =&gt; on pull </t>
      </text>
    </comment>
    <comment authorId="0" ref="L45">
      <text>
        <t xml:space="preserve">0x Replay =&gt; on pull </t>
      </text>
    </comment>
    <comment authorId="0" ref="L46">
      <text>
        <t xml:space="preserve">0x Replay =&gt; on pull </t>
      </text>
    </comment>
  </commentList>
</comments>
</file>

<file path=xl/sharedStrings.xml><?xml version="1.0" encoding="utf-8"?>
<sst xmlns="http://schemas.openxmlformats.org/spreadsheetml/2006/main" count="23633" uniqueCount="7532">
  <si>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</si>
  <si>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</si>
  <si>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</si>
  <si>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</si>
  <si>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</si>
  <si>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</si>
  <si>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</si>
  <si>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</si>
  <si>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</si>
  <si>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</si>
  <si>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</si>
  <si>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</si>
  <si>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</si>
  <si>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</si>
  <si>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</si>
  <si>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</si>
  <si>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</si>
  <si>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</si>
  <si>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</si>
  <si>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</si>
  <si>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</si>
  <si>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</si>
  <si>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</si>
  <si>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</si>
  <si>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</si>
  <si>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</si>
  <si>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</si>
  <si>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</si>
  <si>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</si>
  <si>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</si>
  <si>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</si>
  <si>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</si>
  <si>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</si>
  <si>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</si>
  <si>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</si>
  <si>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</si>
  <si>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</si>
  <si>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</si>
  <si>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</si>
  <si>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</si>
  <si>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</si>
  <si>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</si>
  <si>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</si>
  <si>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</si>
  <si>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</si>
  <si>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</si>
  <si>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</si>
  <si>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</si>
  <si>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</si>
  <si>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</si>
  <si>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</si>
  <si>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</si>
  <si>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</si>
  <si>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</si>
  <si>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</si>
  <si>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</si>
  <si>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</si>
  <si>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</si>
  <si>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</si>
  <si>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</si>
  <si>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</si>
  <si>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</si>
  <si>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</si>
  <si>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</si>
  <si>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</si>
  <si>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</si>
  <si>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</si>
  <si>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</si>
  <si>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</si>
  <si>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</si>
  <si>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</si>
  <si>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</si>
  <si>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</si>
  <si>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</si>
  <si>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</si>
  <si>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</si>
  <si>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</si>
  <si>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</si>
  <si>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</si>
  <si>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</si>
  <si>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</si>
  <si>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</si>
  <si>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</si>
  <si>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</si>
  <si>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</si>
  <si>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</si>
  <si>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</si>
  <si>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</si>
  <si>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</si>
  <si>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</si>
  <si>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</si>
  <si>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</si>
  <si>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</si>
  <si>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</si>
  <si>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</si>
  <si>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</si>
  <si>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</si>
  <si>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</si>
  <si>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</si>
  <si>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</si>
  <si>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</si>
  <si>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</si>
  <si>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</si>
  <si>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</si>
  <si>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</si>
  <si>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</si>
  <si>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</si>
  <si>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</si>
  <si>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</si>
  <si>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</si>
  <si>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</si>
  <si>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</si>
  <si>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</si>
  <si>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</si>
  <si>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</si>
  <si>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</si>
  <si>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</si>
  <si>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</si>
  <si>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</si>
  <si>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</si>
  <si>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</si>
  <si>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</si>
  <si>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</si>
  <si>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</si>
  <si>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</si>
  <si>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</si>
  <si>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</si>
  <si>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</si>
  <si>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</si>
  <si>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</si>
  <si>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</si>
  <si>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</si>
  <si>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</si>
  <si>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</si>
  <si>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</si>
  <si>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</si>
  <si>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</si>
  <si>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</si>
  <si>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</si>
  <si>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</si>
  <si>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</si>
  <si>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</si>
  <si>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</si>
  <si>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</si>
  <si>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</si>
  <si>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</si>
  <si>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</si>
  <si>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</si>
  <si>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</si>
  <si>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</si>
  <si>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</si>
  <si>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</si>
  <si>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</si>
  <si>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</si>
  <si>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</si>
  <si>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</si>
  <si>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</si>
  <si>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</si>
  <si>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</si>
  <si>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</si>
  <si>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</si>
  <si>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</si>
  <si>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</si>
  <si>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</si>
  <si>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</si>
  <si>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</si>
  <si>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</si>
  <si>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</si>
  <si>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</si>
  <si>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</si>
  <si>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</si>
  <si>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</si>
  <si>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</si>
  <si>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</si>
  <si>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</si>
  <si>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</si>
  <si>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</si>
  <si>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</si>
  <si>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</si>
  <si>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</si>
  <si>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</si>
  <si>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</si>
  <si>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</si>
  <si>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</si>
  <si>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</si>
  <si>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</si>
  <si>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</si>
  <si>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</si>
  <si>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</si>
  <si>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</si>
  <si>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</si>
  <si>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</si>
  <si>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</si>
  <si>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</si>
  <si>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</si>
  <si>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</si>
  <si>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</si>
  <si>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</si>
  <si>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</si>
  <si>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</si>
  <si>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</si>
  <si>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</si>
  <si>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</si>
  <si>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</si>
  <si>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</si>
  <si>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</si>
  <si>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</si>
  <si>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</si>
  <si>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</si>
  <si>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</si>
  <si>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</si>
  <si>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</si>
  <si>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</si>
  <si>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</si>
  <si>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</si>
  <si>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</si>
  <si>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</si>
  <si>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</si>
  <si>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</si>
  <si>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</si>
  <si>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</si>
  <si>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</si>
  <si>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</si>
  <si>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</si>
  <si>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</si>
  <si>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</si>
  <si>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</si>
  <si>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</si>
  <si>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</si>
  <si>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</si>
  <si>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</si>
  <si>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</si>
  <si>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</si>
  <si>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</si>
  <si>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</si>
  <si>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</si>
  <si>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</si>
  <si>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</si>
  <si>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</si>
  <si>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</si>
  <si>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</si>
  <si>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</si>
  <si>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</si>
  <si>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</si>
  <si>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</si>
  <si>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</si>
  <si>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</si>
  <si>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</si>
  <si>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</si>
  <si>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</si>
  <si>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</si>
  <si>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</si>
  <si>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</si>
  <si>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</si>
  <si>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</si>
  <si>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</si>
  <si>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</si>
  <si>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</si>
  <si>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</si>
  <si>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</si>
  <si>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</si>
  <si>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</si>
  <si>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</si>
  <si>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</si>
  <si>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</si>
  <si>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</si>
  <si>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</si>
  <si>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</si>
  <si>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</si>
  <si>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</si>
  <si>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</si>
  <si>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</si>
  <si>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</si>
  <si>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</si>
  <si>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</si>
  <si>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</si>
  <si>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</si>
  <si>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</si>
  <si>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</si>
  <si>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</si>
  <si>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</si>
  <si>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</si>
  <si>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</si>
  <si>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</si>
  <si>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</si>
  <si>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</si>
  <si>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</si>
  <si>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</si>
  <si>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</si>
  <si>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</si>
  <si>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</si>
  <si>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</si>
  <si>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</si>
  <si>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</si>
  <si>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</si>
  <si>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</si>
  <si>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</si>
  <si>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</si>
  <si>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</si>
  <si>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</si>
  <si>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</si>
  <si>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</si>
  <si>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</si>
  <si>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</si>
  <si>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</si>
  <si>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</si>
  <si>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</si>
  <si>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</si>
  <si>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</si>
  <si>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</si>
  <si>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</si>
  <si>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</si>
  <si>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</si>
  <si>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</si>
  <si>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</si>
  <si>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</si>
  <si>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</si>
  <si>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</si>
  <si>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</si>
  <si>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</si>
  <si>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</si>
  <si>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</si>
  <si>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</si>
  <si>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</si>
  <si>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</si>
  <si>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</si>
  <si>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</si>
  <si>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</si>
  <si>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</si>
  <si>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</si>
  <si>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</si>
  <si>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</si>
  <si>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</si>
  <si>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</si>
  <si>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</si>
  <si>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</si>
  <si>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</si>
  <si>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</si>
  <si>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</si>
  <si>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</si>
  <si>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</si>
  <si>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</si>
  <si>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</si>
  <si>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</si>
  <si>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</si>
  <si>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</si>
  <si>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</si>
  <si>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</si>
  <si>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</si>
  <si>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</si>
  <si>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</si>
  <si>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</si>
  <si>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</si>
  <si>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</si>
  <si>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</si>
  <si>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</si>
  <si>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</si>
  <si>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</si>
  <si>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</si>
  <si>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</si>
  <si>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</si>
  <si>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</si>
  <si>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</si>
  <si>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</si>
  <si>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</si>
  <si>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</si>
  <si>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</si>
  <si>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</si>
  <si>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</si>
  <si>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</si>
  <si>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</si>
  <si>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</si>
  <si>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</si>
  <si>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</si>
  <si>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</si>
  <si>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</si>
  <si>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</si>
  <si>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</si>
  <si>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</si>
  <si>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</si>
  <si>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</si>
  <si>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</si>
  <si>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</si>
  <si>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</si>
  <si>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</si>
  <si>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</si>
  <si>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</si>
  <si>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</si>
  <si>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</si>
  <si>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</si>
  <si>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</si>
  <si>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</si>
  <si>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</si>
  <si>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</si>
  <si>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</si>
  <si>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</si>
  <si>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</si>
  <si>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</si>
  <si>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</si>
  <si>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</si>
  <si>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</si>
  <si>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</si>
  <si>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</si>
  <si>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</si>
  <si>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</si>
  <si>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</si>
  <si>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</si>
  <si>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</si>
  <si>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</si>
  <si>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</si>
  <si>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</si>
  <si>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</si>
  <si>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</si>
  <si>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</si>
  <si>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</si>
  <si>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</si>
  <si>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</si>
  <si>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</si>
  <si>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</si>
  <si>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</si>
  <si>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</si>
  <si>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</si>
  <si>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</si>
  <si>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</si>
  <si>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</si>
  <si>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</si>
  <si>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</si>
  <si>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</si>
  <si>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</si>
  <si>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</si>
  <si>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</si>
  <si>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</si>
  <si>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</si>
  <si>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</si>
  <si>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</si>
  <si>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</si>
  <si>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</si>
  <si>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</si>
  <si>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</si>
  <si>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</si>
  <si>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</si>
  <si>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</si>
  <si>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</si>
  <si>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</si>
  <si>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</si>
  <si>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</si>
  <si>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</si>
  <si>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</si>
  <si>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</si>
  <si>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</si>
  <si>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</si>
  <si>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</si>
  <si>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</si>
  <si>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</si>
  <si>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</si>
  <si>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</si>
  <si>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</si>
  <si>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</si>
  <si>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</si>
  <si>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</si>
  <si>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</si>
  <si>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</si>
  <si>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</si>
  <si>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</si>
  <si>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</si>
  <si>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</si>
  <si>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</si>
  <si>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</si>
  <si>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</si>
  <si>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</si>
  <si>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</si>
  <si>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</si>
  <si>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</si>
  <si>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</si>
  <si>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</si>
  <si>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</si>
  <si>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</si>
  <si>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</si>
  <si>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</si>
  <si>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</si>
  <si>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</si>
  <si>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</si>
  <si>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</si>
  <si>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</si>
  <si>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</si>
  <si>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</si>
  <si>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</si>
  <si>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</si>
  <si>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</si>
  <si>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</si>
  <si>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</si>
  <si>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</si>
  <si>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</si>
  <si>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</si>
  <si>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</si>
  <si>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</si>
  <si>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</si>
  <si>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</si>
  <si>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</si>
  <si>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</si>
  <si>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</si>
  <si>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</si>
  <si>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</si>
  <si>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</si>
  <si>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</si>
  <si>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</si>
  <si>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</si>
  <si>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</si>
  <si>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</si>
  <si>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</si>
  <si>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</si>
  <si>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</si>
  <si>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</si>
  <si>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</si>
  <si>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</si>
  <si>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</si>
  <si>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</si>
  <si>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</si>
  <si>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</si>
  <si>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</si>
  <si>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</si>
  <si>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</si>
  <si>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</si>
  <si>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</si>
  <si>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</si>
  <si>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</si>
  <si>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</si>
  <si>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</si>
  <si>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</si>
  <si>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</si>
  <si>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</si>
  <si>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</si>
  <si>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</si>
  <si>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</si>
  <si>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</si>
  <si>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</si>
  <si>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</si>
  <si>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</si>
  <si>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</si>
  <si>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</si>
  <si>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</si>
  <si>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</si>
  <si>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</si>
  <si>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</si>
  <si>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</si>
  <si>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</si>
  <si>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</si>
  <si>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</si>
  <si>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</si>
  <si>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</si>
  <si>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</si>
  <si>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</si>
  <si>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</si>
  <si>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</si>
  <si>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</si>
  <si>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</si>
  <si>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</si>
  <si>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</si>
  <si>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</si>
  <si>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</si>
  <si>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</si>
  <si>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</si>
  <si>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</si>
  <si>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</si>
  <si>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</si>
  <si>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</si>
  <si>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</si>
  <si>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</si>
  <si>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</si>
  <si>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</si>
  <si>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</si>
  <si>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</si>
  <si>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</si>
  <si>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</si>
  <si>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</si>
  <si>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</si>
  <si>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</si>
  <si>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</si>
  <si>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</si>
  <si>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</si>
  <si>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</si>
  <si>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</si>
  <si>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</si>
  <si>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</si>
  <si>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</si>
  <si>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</si>
  <si>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</si>
  <si>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</si>
  <si>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</si>
  <si>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</si>
  <si>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</si>
  <si>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</si>
  <si>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</si>
  <si>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</si>
  <si>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</si>
  <si>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</si>
  <si>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</si>
  <si>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</si>
  <si>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</si>
  <si>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</si>
  <si>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</si>
  <si>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</si>
  <si>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</si>
  <si>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</si>
  <si>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</si>
  <si>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</si>
  <si>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</si>
  <si>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</si>
  <si>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</si>
  <si>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</si>
  <si>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</si>
  <si>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</si>
  <si>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</si>
  <si>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</si>
  <si>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</si>
  <si>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</si>
  <si>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</si>
  <si>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</si>
  <si>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</si>
  <si>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</si>
  <si>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</si>
  <si>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</si>
  <si>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</si>
  <si>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</si>
  <si>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</si>
  <si>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</si>
  <si>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</si>
  <si>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</si>
  <si>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</si>
  <si>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</si>
  <si>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</si>
  <si>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</si>
  <si>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</si>
  <si>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</si>
  <si>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</si>
  <si>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</si>
  <si>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</si>
  <si>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</si>
  <si>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</si>
  <si>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</si>
  <si>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</si>
  <si>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</si>
  <si>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</si>
  <si>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</si>
  <si>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</si>
  <si>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</si>
  <si>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</si>
  <si>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</si>
  <si>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</si>
  <si>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</si>
  <si>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</si>
  <si>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</si>
  <si>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</si>
  <si>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</si>
  <si>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</si>
  <si>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</si>
  <si>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</si>
  <si>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</si>
  <si>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</si>
  <si>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</si>
  <si>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</si>
  <si>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</si>
  <si>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</si>
  <si>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</si>
  <si>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</si>
  <si>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</si>
  <si>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Ashamel</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</si>
  <si>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</si>
  <si>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</si>
  <si>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</si>
  <si>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</si>
  <si>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</si>
  <si>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</si>
  <si>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</si>
  <si>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</si>
  <si>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</si>
  <si>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</si>
  <si>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</si>
  <si>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</si>
  <si>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</si>
  <si>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</si>
  <si>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</si>
  <si>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Brenda</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</si>
  <si>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</si>
  <si>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</si>
  <si>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</si>
  <si>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</si>
  <si>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</si>
  <si>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</si>
  <si>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</si>
  <si>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</si>
  <si>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</si>
  <si>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</si>
  <si>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</si>
  <si>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</si>
  <si>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</si>
  <si>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</si>
  <si>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</si>
  <si>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</si>
  <si>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</si>
  <si>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</si>
  <si>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</si>
  <si>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</si>
  <si>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</si>
  <si>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</si>
  <si>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</si>
  <si>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</si>
  <si>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</si>
  <si>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</si>
  <si>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</si>
  <si>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</si>
  <si>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</si>
  <si>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</si>
  <si>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</si>
  <si>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</si>
  <si>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</si>
  <si>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</si>
  <si>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</si>
  <si>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</si>
  <si>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</si>
  <si>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</si>
  <si>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</si>
  <si>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</si>
  <si>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</si>
  <si>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</si>
  <si>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</si>
  <si>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</si>
  <si>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</si>
  <si>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</si>
  <si>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</si>
  <si>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</si>
  <si>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</si>
  <si>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</si>
  <si>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</si>
  <si>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</si>
  <si>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</si>
  <si>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</si>
  <si>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</si>
  <si>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</si>
  <si>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</si>
  <si>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</si>
  <si>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</si>
  <si>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</si>
  <si>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</si>
  <si>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</si>
  <si>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</si>
  <si>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</si>
  <si>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</si>
  <si>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</si>
  <si>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</si>
  <si>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</si>
  <si>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</si>
  <si>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</si>
  <si>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</si>
  <si>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</si>
  <si>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</si>
  <si>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</si>
  <si>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</si>
  <si>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</si>
  <si>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</si>
  <si>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</si>
  <si>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</si>
  <si>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</si>
  <si>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</si>
  <si>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</si>
  <si>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</si>
  <si>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</si>
  <si>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</si>
  <si>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</si>
  <si>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</si>
  <si>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</si>
  <si>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</si>
  <si>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</si>
  <si>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</si>
  <si>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</si>
  <si>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</si>
  <si>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</si>
  <si>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</si>
  <si>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</si>
  <si>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</si>
  <si>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</si>
  <si>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</si>
  <si>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</si>
  <si>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</si>
  <si>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</si>
  <si>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</si>
  <si>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</si>
  <si>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</si>
  <si>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</si>
  <si>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</si>
  <si>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</si>
  <si>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</si>
  <si>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</si>
  <si>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</si>
  <si>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</si>
  <si>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</si>
  <si>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</si>
  <si>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</si>
  <si>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</si>
  <si>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</si>
  <si>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</si>
  <si>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</si>
  <si>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</si>
  <si>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</si>
  <si>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</si>
  <si>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</si>
  <si>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</si>
  <si>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</si>
  <si>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</si>
  <si>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</si>
  <si>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</si>
  <si>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</si>
  <si>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</si>
  <si>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</si>
  <si>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</si>
  <si>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</si>
  <si>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</si>
  <si>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</si>
  <si>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</si>
  <si>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</si>
  <si>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</si>
  <si>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</si>
  <si>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</si>
  <si>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</si>
  <si>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</si>
  <si>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</si>
  <si>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</si>
  <si>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</si>
  <si>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</si>
  <si>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</si>
  <si>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</si>
  <si>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</si>
  <si>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</si>
  <si>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</si>
  <si>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</si>
  <si>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</si>
  <si>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</si>
  <si>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</si>
  <si>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</si>
  <si>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</si>
  <si>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</si>
  <si>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</si>
  <si>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</si>
  <si>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</si>
  <si>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</si>
  <si>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</si>
  <si>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</si>
  <si>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</si>
  <si>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</si>
  <si>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</si>
  <si>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</si>
  <si>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</si>
  <si>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</si>
  <si>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</si>
  <si>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</si>
  <si>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</si>
  <si>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</si>
  <si>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</si>
  <si>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</si>
  <si>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</si>
  <si>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</si>
  <si>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</si>
  <si>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</si>
  <si>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</si>
  <si>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</si>
  <si>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</si>
  <si>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</si>
  <si>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</si>
  <si>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</si>
  <si>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</si>
  <si>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</si>
  <si>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</si>
  <si>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</si>
  <si>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</si>
  <si>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</si>
  <si>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</si>
  <si>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</si>
  <si>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</si>
  <si>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</si>
  <si>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</si>
  <si>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</si>
  <si>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</si>
  <si>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</si>
  <si>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</si>
  <si>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</si>
  <si>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</si>
  <si>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</si>
  <si>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</si>
  <si>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</si>
  <si>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</si>
  <si>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</si>
  <si>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</si>
  <si>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</si>
  <si>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</si>
  <si>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</si>
  <si>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</si>
  <si>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</si>
  <si>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</si>
  <si>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</si>
  <si>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</si>
  <si>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</si>
  <si>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</si>
  <si>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</si>
  <si>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</si>
  <si>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</si>
  <si>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</si>
  <si>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</si>
  <si>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</si>
  <si>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</si>
  <si>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</si>
  <si>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</si>
  <si>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</si>
  <si>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</si>
  <si>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</si>
  <si>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</si>
  <si>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</si>
  <si>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</si>
  <si>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</si>
  <si>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</si>
  <si>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</si>
  <si>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</si>
  <si>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</si>
  <si>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</si>
  <si>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</si>
  <si>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</si>
  <si>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</si>
  <si>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</si>
  <si>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</si>
  <si>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</si>
  <si>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</si>
  <si>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</si>
  <si>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</si>
  <si>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</si>
  <si>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</si>
  <si>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</si>
  <si>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</si>
  <si>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</si>
  <si>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</si>
  <si>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</si>
  <si>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</si>
  <si>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</si>
  <si>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</si>
  <si>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</si>
  <si>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</si>
  <si>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</si>
  <si>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</si>
  <si>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</si>
  <si>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</si>
  <si>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</si>
  <si>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</si>
  <si>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</si>
  <si>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</si>
  <si>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</si>
  <si>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</si>
  <si>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</si>
  <si>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</si>
  <si>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</si>
  <si>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</si>
  <si>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</si>
  <si>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</si>
  <si>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</si>
  <si>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</si>
  <si>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</si>
  <si>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</si>
  <si>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</si>
  <si>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</si>
  <si>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</si>
  <si>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</si>
  <si>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</si>
  <si>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</si>
  <si>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</si>
  <si>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</si>
  <si>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</si>
  <si>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</si>
  <si>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</si>
  <si>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</si>
  <si>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</si>
  <si>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</si>
  <si>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</si>
  <si>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</si>
  <si>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</si>
  <si>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</si>
  <si>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</si>
  <si>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</si>
  <si>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</si>
  <si>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</si>
  <si>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</si>
  <si>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</si>
  <si>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</si>
  <si>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</si>
  <si>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</si>
  <si>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</si>
  <si>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</si>
  <si>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</si>
  <si>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</si>
  <si>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</si>
  <si>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</si>
  <si>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</si>
  <si>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</si>
  <si>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</si>
  <si>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</si>
  <si>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</si>
  <si>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</si>
  <si>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</si>
  <si>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</si>
  <si>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</si>
  <si>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</si>
  <si>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</si>
  <si>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</si>
  <si>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</si>
  <si>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</si>
  <si>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</si>
  <si>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</si>
  <si>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</si>
  <si>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</si>
  <si>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</si>
  <si>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</si>
  <si>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</si>
  <si>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</si>
  <si>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</si>
  <si>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</si>
  <si>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</si>
  <si>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</si>
  <si>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</si>
  <si>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</si>
  <si>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</si>
  <si>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</si>
  <si>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</si>
  <si>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</si>
  <si>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</si>
  <si>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</si>
  <si>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</si>
  <si>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</si>
  <si>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</si>
  <si>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</si>
  <si>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</si>
  <si>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</si>
  <si>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</si>
  <si>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</si>
  <si>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</si>
  <si>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</si>
  <si>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</si>
  <si>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</si>
  <si>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</si>
  <si>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</si>
  <si>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</si>
  <si>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</si>
  <si>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</si>
  <si>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</si>
  <si>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</si>
  <si>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</si>
  <si>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</si>
  <si>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</si>
  <si>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</si>
  <si>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</si>
  <si>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</si>
  <si>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</si>
  <si>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</si>
  <si>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</si>
  <si>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</si>
  <si>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</si>
  <si>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</si>
  <si>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</si>
  <si>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</si>
  <si>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</si>
  <si>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</si>
  <si>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</si>
  <si>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</si>
  <si>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</si>
  <si>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</si>
  <si>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</si>
  <si>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</si>
  <si>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</si>
  <si>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</si>
  <si>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</si>
  <si>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</si>
  <si>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</si>
  <si>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</si>
  <si>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</si>
  <si>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</si>
  <si>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</si>
  <si>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</si>
  <si>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</si>
  <si>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</si>
  <si>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</si>
  <si>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</si>
  <si>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</si>
  <si>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</si>
  <si>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</si>
  <si>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</si>
  <si>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</si>
  <si>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</si>
  <si>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</si>
  <si>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</si>
  <si>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</si>
  <si>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</si>
  <si>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</si>
  <si>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</si>
  <si>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</si>
  <si>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</si>
  <si>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</si>
  <si>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</si>
  <si>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</si>
  <si>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</si>
  <si>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</si>
  <si>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</si>
  <si>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</si>
  <si>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</si>
  <si>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</si>
  <si>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</si>
  <si>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</si>
  <si>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</si>
  <si>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</si>
  <si>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</si>
  <si>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</si>
  <si>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</si>
  <si>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</si>
  <si>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</si>
  <si>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</si>
  <si>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</si>
  <si>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</si>
  <si>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</si>
  <si>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</si>
  <si>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</si>
  <si>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</si>
  <si>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</si>
  <si>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</si>
  <si>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</si>
  <si>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</si>
  <si>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</si>
  <si>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</si>
  <si>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</si>
  <si>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</si>
  <si>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</si>
  <si>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</si>
  <si>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</si>
  <si>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</si>
  <si>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</si>
  <si>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</si>
  <si>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</si>
  <si>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</si>
  <si>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</si>
  <si>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</si>
  <si>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</si>
  <si>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</si>
  <si>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</si>
  <si>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</si>
  <si>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</si>
  <si>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</si>
  <si>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</si>
  <si>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</si>
  <si>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</si>
  <si>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</si>
  <si>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</si>
  <si>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</si>
  <si>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</si>
  <si>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</si>
  <si>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</si>
  <si>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</si>
  <si>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</si>
  <si>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</si>
  <si>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</si>
  <si>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</si>
  <si>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</si>
  <si>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</si>
  <si>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</si>
  <si>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</si>
  <si>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</si>
  <si>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</si>
  <si>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</si>
  <si>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</si>
  <si>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</si>
  <si>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</si>
  <si>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</si>
  <si>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</si>
  <si>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</si>
  <si>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</si>
  <si>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</si>
  <si>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</si>
  <si>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</si>
  <si>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</si>
  <si>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</si>
  <si>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</si>
  <si>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</si>
  <si>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</si>
  <si>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</si>
  <si>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</si>
  <si>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</si>
  <si>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</si>
  <si>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</si>
  <si>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</si>
  <si>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</si>
  <si>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</si>
  <si>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</si>
  <si>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</si>
  <si>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</si>
  <si>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</si>
  <si>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</si>
  <si>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</si>
  <si>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</si>
  <si>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</si>
  <si>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</si>
  <si>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</si>
  <si>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</si>
  <si>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</si>
  <si>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</si>
  <si>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</si>
  <si>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</si>
  <si>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</si>
  <si>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</si>
  <si>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</si>
  <si>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</si>
  <si>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</si>
  <si>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</si>
  <si>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</si>
  <si>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</si>
  <si>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</si>
  <si>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</si>
  <si>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</si>
  <si>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</si>
  <si>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</si>
  <si>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</si>
  <si>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</si>
  <si>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</si>
  <si>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</si>
  <si>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</si>
  <si>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</si>
  <si>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</si>
  <si>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</si>
  <si>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</si>
  <si>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</si>
  <si>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</si>
  <si>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</si>
  <si>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</si>
  <si>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</si>
  <si>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</si>
  <si>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</si>
  <si>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</si>
  <si>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</si>
  <si>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</si>
  <si>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</si>
  <si>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</si>
  <si>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</si>
  <si>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</si>
  <si>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</si>
  <si>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</si>
  <si>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</si>
  <si>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</si>
  <si>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</si>
  <si>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</si>
  <si>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</si>
  <si>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</si>
  <si>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</si>
  <si>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</si>
  <si>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</si>
  <si>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</si>
  <si>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</si>
  <si>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</si>
  <si>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</si>
  <si>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</si>
  <si>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</si>
  <si>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</si>
  <si>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</si>
  <si>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</si>
  <si>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</si>
  <si>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</si>
  <si>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</si>
  <si>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</si>
  <si>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</si>
  <si>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</si>
  <si>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</si>
  <si>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</si>
  <si>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</si>
  <si>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</si>
  <si>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</si>
  <si>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</si>
  <si>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</si>
  <si>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</si>
  <si>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</si>
  <si>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</si>
  <si>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</si>
  <si>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</si>
  <si>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</si>
  <si>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</si>
  <si>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</si>
  <si>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</si>
  <si>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</si>
  <si>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</si>
  <si>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</si>
  <si>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</si>
  <si>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</si>
  <si>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</si>
  <si>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</si>
  <si>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</si>
  <si>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</si>
  <si>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</si>
  <si>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</si>
  <si>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</si>
  <si>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</si>
  <si>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</si>
  <si>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</si>
  <si>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</si>
  <si>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</si>
  <si>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</si>
  <si>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</si>
  <si>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</si>
  <si>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</si>
  <si>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</si>
  <si>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</si>
  <si>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</si>
  <si>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</si>
  <si>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</si>
  <si>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</si>
  <si>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</si>
  <si>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</si>
  <si>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</si>
  <si>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</si>
  <si>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</si>
  <si>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</si>
  <si>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</si>
  <si>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</si>
  <si>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</si>
  <si>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</si>
  <si>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</si>
  <si>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</si>
  <si>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</si>
  <si>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</si>
  <si>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</si>
  <si>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</si>
  <si>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</si>
  <si>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</si>
  <si>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</si>
  <si>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</si>
  <si>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</si>
  <si>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</si>
  <si>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</si>
  <si>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</si>
  <si>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</si>
  <si>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</si>
  <si>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</si>
  <si>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</si>
  <si>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</si>
  <si>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</si>
  <si>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</si>
  <si>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</si>
  <si>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</si>
  <si>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</si>
  <si>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</si>
  <si>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</si>
  <si>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</si>
  <si>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</si>
  <si>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</si>
  <si>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</si>
  <si>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</si>
  <si>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</si>
  <si>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</si>
  <si>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</si>
  <si>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</si>
  <si>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</si>
  <si>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</si>
  <si>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</si>
  <si>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</si>
  <si>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</si>
  <si>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</si>
  <si>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</si>
  <si>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</si>
  <si>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</si>
  <si>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</si>
  <si>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</si>
  <si>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</si>
  <si>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</si>
  <si>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</si>
  <si>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</si>
  <si>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</si>
  <si>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</si>
  <si>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</si>
  <si>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</si>
  <si>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</si>
  <si>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</si>
  <si>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</si>
  <si>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</si>
  <si>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</si>
  <si>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</si>
  <si>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</si>
  <si>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</si>
  <si>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</si>
  <si>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</si>
  <si>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</si>
  <si>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</si>
  <si>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</si>
  <si>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</si>
  <si>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</si>
  <si>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</si>
  <si>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</si>
  <si>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</si>
  <si>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</si>
  <si>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</si>
  <si>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</si>
  <si>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</si>
  <si>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</si>
  <si>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</si>
  <si>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</si>
  <si>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</si>
  <si>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</si>
  <si>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</si>
  <si>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</si>
  <si>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</si>
  <si>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</si>
  <si>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</si>
  <si>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</si>
  <si>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</si>
  <si>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</si>
  <si>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</si>
  <si>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</si>
  <si>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</si>
  <si>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</si>
  <si>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</si>
  <si>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</si>
  <si>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</si>
  <si>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</si>
  <si>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</si>
  <si>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</si>
  <si>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</si>
  <si>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</si>
  <si>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</si>
  <si>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</si>
  <si>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</si>
  <si>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</si>
  <si>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</si>
  <si>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</si>
  <si>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</si>
  <si>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</si>
  <si>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</si>
  <si>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</si>
  <si>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</si>
  <si>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</si>
  <si>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</si>
  <si>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</si>
  <si>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</si>
  <si>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</si>
  <si>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</si>
  <si>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</si>
  <si>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</si>
  <si>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</si>
  <si>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</si>
  <si>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</si>
  <si>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</si>
  <si>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</si>
  <si>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</si>
  <si>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</si>
  <si>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</si>
  <si>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</si>
  <si>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</si>
  <si>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</si>
  <si>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</si>
  <si>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</si>
  <si>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</si>
  <si>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</si>
  <si>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</si>
  <si>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</si>
  <si>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</si>
  <si>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</si>
  <si>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</si>
  <si>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</si>
  <si>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</si>
  <si>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</si>
  <si>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</si>
  <si>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</si>
  <si>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</si>
  <si>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</si>
  <si>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</si>
  <si>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</si>
  <si>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</si>
  <si>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</si>
  <si>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</si>
  <si>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</si>
  <si>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</si>
  <si>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</si>
  <si>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</si>
  <si>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</si>
  <si>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</si>
  <si>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</si>
  <si>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</si>
  <si>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</si>
  <si>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</si>
  <si>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</si>
  <si>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</si>
  <si>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</si>
  <si>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</si>
  <si>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</si>
  <si>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</si>
  <si>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</si>
  <si>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</si>
  <si>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</si>
  <si>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</si>
  <si>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</si>
  <si>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</si>
  <si>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</si>
  <si>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</si>
  <si>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</si>
  <si>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</si>
  <si>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</si>
  <si>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</si>
  <si>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</si>
  <si>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</si>
  <si>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</si>
  <si>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</si>
  <si>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</si>
  <si>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</si>
  <si>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</si>
  <si>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</si>
  <si>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</si>
  <si>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</si>
  <si>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</si>
  <si>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</si>
  <si>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</si>
  <si>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</si>
  <si>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</si>
  <si>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</si>
  <si>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</si>
  <si>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</si>
  <si>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</si>
  <si>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</si>
  <si>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</si>
  <si>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</si>
  <si>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</si>
  <si>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</si>
  <si>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</si>
  <si>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</si>
  <si>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</si>
  <si>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</si>
  <si>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</si>
  <si>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</si>
  <si>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</si>
  <si>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</si>
  <si>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</si>
  <si>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</si>
  <si>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</si>
  <si>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</si>
  <si>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</si>
  <si>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</si>
  <si>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</si>
  <si>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</si>
  <si>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</si>
  <si>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</si>
  <si>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</si>
  <si>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</si>
  <si>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</si>
  <si>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</si>
  <si>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</si>
  <si>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</si>
  <si>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</si>
  <si>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</si>
  <si>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</si>
  <si>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</si>
  <si>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</si>
  <si>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</si>
  <si>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</si>
  <si>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</si>
  <si>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</si>
  <si>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</si>
  <si>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</si>
  <si>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</si>
  <si>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</si>
  <si>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</si>
  <si>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</si>
  <si>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</si>
  <si>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</si>
  <si>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</si>
  <si>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</si>
  <si>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</si>
  <si>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</si>
  <si>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</si>
  <si>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</si>
  <si>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</si>
  <si>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</si>
  <si>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</si>
  <si>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</si>
  <si>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</si>
  <si>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</si>
  <si>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</si>
  <si>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</si>
  <si>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</si>
  <si>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</si>
  <si>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</si>
  <si>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</si>
  <si>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</si>
  <si>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</si>
  <si>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</si>
  <si>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</si>
  <si>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</si>
  <si>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</si>
  <si>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</si>
  <si>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</si>
  <si>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</si>
  <si>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</si>
  <si>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</si>
  <si>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</si>
  <si>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</si>
  <si>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</si>
  <si>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</si>
  <si>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</si>
  <si>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</si>
  <si>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</si>
  <si>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</si>
  <si>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</si>
  <si>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</si>
  <si>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</si>
  <si>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</si>
  <si>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</si>
  <si>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</si>
  <si>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</si>
  <si>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</si>
  <si>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</si>
  <si>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</si>
  <si>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</si>
  <si>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</si>
  <si>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</si>
  <si>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</si>
  <si>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</si>
  <si>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</si>
  <si>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</si>
  <si>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</si>
  <si>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</si>
  <si>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</si>
  <si>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</si>
  <si>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</si>
  <si>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</si>
  <si>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</si>
  <si>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</si>
  <si>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</si>
  <si>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</si>
  <si>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</si>
  <si>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</si>
  <si>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</si>
  <si>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</si>
  <si>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</si>
  <si>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</si>
  <si>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</si>
  <si>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</si>
  <si>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</si>
  <si>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</si>
  <si>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</si>
  <si>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</si>
  <si>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</si>
  <si>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</si>
  <si>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</si>
  <si>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</si>
  <si>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</si>
  <si>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</si>
  <si>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</si>
  <si>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</si>
  <si>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</si>
  <si>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</si>
  <si>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</si>
  <si>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</si>
  <si>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</si>
  <si>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</si>
  <si>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</si>
  <si>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</si>
  <si>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</si>
  <si>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</si>
  <si>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</si>
  <si>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</si>
  <si>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</si>
  <si>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</si>
  <si>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</si>
  <si>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</si>
  <si>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</si>
  <si>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</si>
  <si>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</si>
  <si>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</si>
  <si>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</si>
  <si>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</si>
  <si>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</si>
  <si>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</si>
  <si>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</si>
  <si>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</si>
  <si>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</si>
  <si>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</si>
  <si>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</si>
  <si>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</si>
  <si>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</si>
  <si>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</si>
  <si>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</si>
  <si>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</si>
  <si>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</si>
  <si>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</si>
  <si>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</si>
  <si>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</si>
  <si>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</si>
  <si>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</si>
  <si>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</si>
  <si>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</si>
  <si>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</si>
  <si>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</si>
  <si>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</si>
  <si>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</si>
  <si>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</si>
  <si>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</si>
  <si>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</si>
  <si>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</si>
  <si>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</si>
  <si>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</si>
  <si>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</si>
  <si>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</si>
  <si>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</si>
  <si>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</si>
  <si>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</si>
  <si>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</si>
  <si>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</si>
  <si>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</si>
  <si>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</si>
  <si>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</si>
  <si>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</si>
  <si>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</si>
  <si>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</si>
  <si>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</si>
  <si>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</si>
  <si>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</si>
  <si>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</si>
  <si>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</si>
  <si>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</si>
  <si>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</si>
  <si>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</si>
  <si>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</si>
  <si>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</si>
  <si>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</si>
  <si>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</si>
  <si>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</si>
  <si>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</si>
  <si>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</si>
  <si>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</si>
  <si>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</si>
  <si>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</si>
  <si>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</si>
  <si>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</si>
  <si>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</si>
  <si>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</si>
  <si>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</si>
  <si>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</si>
  <si>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</si>
  <si>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</si>
  <si>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</si>
  <si>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</si>
  <si>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</si>
  <si>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</si>
  <si>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</si>
  <si>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</si>
  <si>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</si>
  <si>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</si>
  <si>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</si>
  <si>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</si>
  <si>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</si>
  <si>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</si>
  <si>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</si>
  <si>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</si>
  <si>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</si>
  <si>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</si>
  <si>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</si>
  <si>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</si>
  <si>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</si>
  <si>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</si>
  <si>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</si>
  <si>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</si>
  <si>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</si>
  <si>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</si>
  <si>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</si>
  <si>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</si>
  <si>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</si>
  <si>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</si>
  <si>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</si>
  <si>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</si>
  <si>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</si>
  <si>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</si>
  <si>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</si>
  <si>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</si>
  <si>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</si>
  <si>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</si>
  <si>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</si>
  <si>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</si>
  <si>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</si>
  <si>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</si>
  <si>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</si>
  <si>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</si>
  <si>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</si>
  <si>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</si>
  <si>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</si>
  <si>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</si>
  <si>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</si>
  <si>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</si>
  <si>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</si>
  <si>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</si>
  <si>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</si>
  <si>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</si>
  <si>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</si>
  <si>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</si>
  <si>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</si>
  <si>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</si>
  <si>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</si>
  <si>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</si>
  <si>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</si>
  <si>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</si>
  <si>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</si>
  <si>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</si>
  <si>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</si>
  <si>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</si>
  <si>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</si>
  <si>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</si>
  <si>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</si>
  <si>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</si>
  <si>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</si>
  <si>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</si>
  <si>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</si>
  <si>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</si>
  <si>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</si>
  <si>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</si>
  <si>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</si>
  <si>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</si>
  <si>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</si>
  <si>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</si>
  <si>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</si>
  <si>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</si>
  <si>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</si>
  <si>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</si>
  <si>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</si>
  <si>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</si>
  <si>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</si>
  <si>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</si>
  <si>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</si>
  <si>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</si>
  <si>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</si>
  <si>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</si>
  <si>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</si>
  <si>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</si>
  <si>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</si>
  <si>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</si>
  <si>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</si>
  <si>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</si>
  <si>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</si>
  <si>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</si>
  <si>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</si>
  <si>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</si>
  <si>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</si>
  <si>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</si>
  <si>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</si>
  <si>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</si>
  <si>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</si>
  <si>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</si>
  <si>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</si>
  <si>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</si>
  <si>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</si>
  <si>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</si>
  <si>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</si>
  <si>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</si>
  <si>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</si>
  <si>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</si>
  <si>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</si>
  <si>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</si>
  <si>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</si>
  <si>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</si>
  <si>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</si>
  <si>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</si>
  <si>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</si>
  <si>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</si>
  <si>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</si>
  <si>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</si>
  <si>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</si>
  <si>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</si>
  <si>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</si>
  <si>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</si>
  <si>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</si>
  <si>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</si>
  <si>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</si>
  <si>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</si>
  <si>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</si>
  <si>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</si>
  <si>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</si>
  <si>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</si>
  <si>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</si>
  <si>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</si>
  <si>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</si>
  <si>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</si>
  <si>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</si>
  <si>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</si>
  <si>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</si>
  <si>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</si>
  <si>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</si>
  <si>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</si>
  <si>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</si>
  <si>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</si>
  <si>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</si>
  <si>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</si>
  <si>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</si>
  <si>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</si>
  <si>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</si>
  <si>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</si>
  <si>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</si>
  <si>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</si>
  <si>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</si>
  <si>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</si>
  <si>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</si>
  <si>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</si>
  <si>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</si>
  <si>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</si>
  <si>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</si>
  <si>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</si>
  <si>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</si>
  <si>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</si>
  <si>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</si>
  <si>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</si>
  <si>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</si>
  <si>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</si>
  <si>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</si>
  <si>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</si>
  <si>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</si>
  <si>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</si>
  <si>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</si>
  <si>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</si>
  <si>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</si>
  <si>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</si>
  <si>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</si>
  <si>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</si>
  <si>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</si>
  <si>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</si>
  <si>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</si>
  <si>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</si>
  <si>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</si>
  <si>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</si>
  <si>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</si>
  <si>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</si>
  <si>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</si>
  <si>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</si>
  <si>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</si>
  <si>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</si>
  <si>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</si>
  <si>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</si>
  <si>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</si>
  <si>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</si>
  <si>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</si>
  <si>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</si>
  <si>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</si>
  <si>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</si>
  <si>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</si>
  <si>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</si>
  <si>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</si>
  <si>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</si>
  <si>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</si>
  <si>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</si>
  <si>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</si>
  <si>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</si>
  <si>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</si>
  <si>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</si>
  <si>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</si>
  <si>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</si>
  <si>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</si>
  <si>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</si>
  <si>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</si>
  <si>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</si>
  <si>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</si>
  <si>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</si>
  <si>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</si>
  <si>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</si>
  <si>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</si>
  <si>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</si>
  <si>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</si>
  <si>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</si>
  <si>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</si>
  <si>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</si>
  <si>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</si>
  <si>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</si>
  <si>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</si>
  <si>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</si>
  <si>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</si>
  <si>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</si>
  <si>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</si>
  <si>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</si>
  <si>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</si>
  <si>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</si>
  <si>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</si>
  <si>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</si>
  <si>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</si>
  <si>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</si>
  <si>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</si>
  <si>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</si>
  <si>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</si>
  <si>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</si>
  <si>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</si>
  <si>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</si>
  <si>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</si>
  <si>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</si>
  <si>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</si>
  <si>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</si>
  <si>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</si>
  <si>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</si>
  <si>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</si>
  <si>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</si>
  <si>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</si>
  <si>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</si>
  <si>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</si>
  <si>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</si>
  <si>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</si>
  <si>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</si>
  <si>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</si>
  <si>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</si>
  <si>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</si>
  <si>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</si>
  <si>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</si>
  <si>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</si>
  <si>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</si>
  <si>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</si>
  <si>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</si>
  <si>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</si>
  <si>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</si>
  <si>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</si>
  <si>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</si>
  <si>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</si>
  <si>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</si>
  <si>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</si>
  <si>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</si>
  <si>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</si>
  <si>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</si>
  <si>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</si>
  <si>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</si>
  <si>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</si>
  <si>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</si>
  <si>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</si>
  <si>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</si>
  <si>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</si>
  <si>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</si>
  <si>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</si>
  <si>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</si>
  <si>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</si>
  <si>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</si>
  <si>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</si>
  <si>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</si>
  <si>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</si>
  <si>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</si>
  <si>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</si>
  <si>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</si>
  <si>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</si>
  <si>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</si>
  <si>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</si>
  <si>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</si>
  <si>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</si>
  <si>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</si>
  <si>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</si>
  <si>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</si>
  <si>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</si>
  <si>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</si>
  <si>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</si>
  <si>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</si>
  <si>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</si>
  <si>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</si>
  <si>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</si>
  <si>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</si>
  <si>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</si>
  <si>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</si>
  <si>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</si>
  <si>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</si>
  <si>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</si>
  <si>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</si>
  <si>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</si>
  <si>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</si>
  <si>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</si>
  <si>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</si>
  <si>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</si>
  <si>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</si>
  <si>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</si>
  <si>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</si>
  <si>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</si>
  <si>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</si>
  <si>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</si>
  <si>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</si>
  <si>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</si>
  <si>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</si>
  <si>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</si>
  <si>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</si>
  <si>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</si>
  <si>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</si>
  <si>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</si>
  <si>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</si>
  <si>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</si>
  <si>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</si>
  <si>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</si>
  <si>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</si>
  <si>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</si>
  <si>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</si>
  <si>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</si>
  <si>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</si>
  <si>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</si>
  <si>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</si>
  <si>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</si>
  <si>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</si>
  <si>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</si>
  <si>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</si>
  <si>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</si>
  <si>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</si>
  <si>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</si>
  <si>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</si>
  <si>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</si>
  <si>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</si>
  <si>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</si>
  <si>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</si>
  <si>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</si>
  <si>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</si>
  <si>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</si>
  <si>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</si>
  <si>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</si>
  <si>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</si>
  <si>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</si>
  <si>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</si>
  <si>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</si>
  <si>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</si>
  <si>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</si>
  <si>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</si>
  <si>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</si>
  <si>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</si>
  <si>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</si>
  <si>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</si>
  <si>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</si>
  <si>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</si>
  <si>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</si>
  <si>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</si>
  <si>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</si>
  <si>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</si>
  <si>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</si>
  <si>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</si>
  <si>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</si>
  <si>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</si>
  <si>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</si>
  <si>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</si>
  <si>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</si>
  <si>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</si>
  <si>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</si>
  <si>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</si>
  <si>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</si>
  <si>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</si>
  <si>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</si>
  <si>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</si>
  <si>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</si>
  <si>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</si>
  <si>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</si>
  <si>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</si>
  <si>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</si>
  <si>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</si>
  <si>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</si>
  <si>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</si>
  <si>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</si>
  <si>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</si>
  <si>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</si>
  <si>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</si>
  <si>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</si>
  <si>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</si>
  <si>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</si>
  <si>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</si>
  <si>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</si>
  <si>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</si>
  <si>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</si>
  <si>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</si>
  <si>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</si>
  <si>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</si>
  <si>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</si>
  <si>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</si>
  <si>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</si>
  <si>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</si>
  <si>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</si>
  <si>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</si>
  <si>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</si>
  <si>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</si>
  <si>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</si>
  <si>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</si>
  <si>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</si>
  <si>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</si>
  <si>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</si>
  <si>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</si>
  <si>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</si>
  <si>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</si>
  <si>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</si>
  <si>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</si>
  <si>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</si>
  <si>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</si>
  <si>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</si>
  <si>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</si>
  <si>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</si>
  <si>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</si>
  <si>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</si>
  <si>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</si>
  <si>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</si>
  <si>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</si>
  <si>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</si>
  <si>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</si>
  <si>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</si>
  <si>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</si>
  <si>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</si>
  <si>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</si>
  <si>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</si>
  <si>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</si>
  <si>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</si>
  <si>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</si>
  <si>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</si>
  <si>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</si>
  <si>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</si>
  <si>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</si>
  <si>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</si>
  <si>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</si>
  <si>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</si>
  <si>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</si>
  <si>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</si>
  <si>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</si>
  <si>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</si>
  <si>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</si>
  <si>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</si>
  <si>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</si>
  <si>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</si>
  <si>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</si>
  <si>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</si>
  <si>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</si>
  <si>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</si>
  <si>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</si>
  <si>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</si>
  <si>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</si>
  <si>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</si>
  <si>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</si>
  <si>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</si>
  <si>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</si>
  <si>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</si>
  <si>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</si>
  <si>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</si>
  <si>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</si>
  <si>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</si>
  <si>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</si>
  <si>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</si>
  <si>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</si>
  <si>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</si>
  <si>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</si>
  <si>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</si>
  <si>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</si>
  <si>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</si>
  <si>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</si>
  <si>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</si>
  <si>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</si>
  <si>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</si>
  <si>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</si>
  <si>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</si>
  <si>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</si>
  <si>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</si>
  <si>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</si>
  <si>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</si>
  <si>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</si>
  <si>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</si>
  <si>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</si>
  <si>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</si>
  <si>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</si>
  <si>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</si>
  <si>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</si>
  <si>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</si>
  <si>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</si>
  <si>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</si>
  <si>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</si>
  <si>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</si>
  <si>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</si>
  <si>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</si>
  <si>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</si>
  <si>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</si>
  <si>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</si>
  <si>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</si>
  <si>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</si>
  <si>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</si>
  <si>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</si>
  <si>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</si>
  <si>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</si>
  <si>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</si>
  <si>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</si>
  <si>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</si>
  <si>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</si>
  <si>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</si>
  <si>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</si>
  <si>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</si>
  <si>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</si>
  <si>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</si>
  <si>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</si>
  <si>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</si>
  <si>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</si>
  <si>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</si>
  <si>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</si>
  <si>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</si>
  <si>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</si>
  <si>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</si>
  <si>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</si>
  <si>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</si>
  <si>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</si>
  <si>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</si>
  <si>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</si>
  <si>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</si>
  <si>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</si>
  <si>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</si>
  <si>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</si>
  <si>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</si>
  <si>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</si>
  <si>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</si>
  <si>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</si>
  <si>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</si>
  <si>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</si>
  <si>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</si>
  <si>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</si>
  <si>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</si>
  <si>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</si>
  <si>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</si>
  <si>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</si>
  <si>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</si>
  <si>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</si>
  <si>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</si>
  <si>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</si>
  <si>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</si>
  <si>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</si>
  <si>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</si>
  <si>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</si>
  <si>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</si>
  <si>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</si>
  <si>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</si>
  <si>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</si>
  <si>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</si>
  <si>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</si>
  <si>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</si>
  <si>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</si>
  <si>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</si>
  <si>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</si>
  <si>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</si>
  <si>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</si>
  <si>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</si>
  <si>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</si>
  <si>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</si>
  <si>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</si>
  <si>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</si>
  <si>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</si>
  <si>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</si>
  <si>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</si>
  <si>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</si>
  <si>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</si>
  <si>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</si>
  <si>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</si>
  <si>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</si>
  <si>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</si>
  <si>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</si>
  <si>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</si>
  <si>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</si>
  <si>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</si>
  <si>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</si>
  <si>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</si>
  <si>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</si>
  <si>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</si>
  <si>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</si>
  <si>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</si>
  <si>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</si>
  <si>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</si>
  <si>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</si>
  <si>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</si>
  <si>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</si>
  <si>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</si>
  <si>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</si>
  <si>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</si>
  <si>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</si>
  <si>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</si>
  <si>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</si>
  <si>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</si>
  <si>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</si>
  <si>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</si>
  <si>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</si>
  <si>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</si>
  <si>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</si>
  <si>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</si>
  <si>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</si>
  <si>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</si>
  <si>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</si>
  <si>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</si>
  <si>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</si>
  <si>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</si>
  <si>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</si>
  <si>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</si>
  <si>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</si>
  <si>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</si>
  <si>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</si>
  <si>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</si>
  <si>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</si>
  <si>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</si>
  <si>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</si>
  <si>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</si>
  <si>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</si>
  <si>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</si>
  <si>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</si>
  <si>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</si>
  <si>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</si>
  <si>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</si>
  <si>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</si>
  <si>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</si>
  <si>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</si>
  <si>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</si>
  <si>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</si>
  <si>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</si>
  <si>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</si>
  <si>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</si>
  <si>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</si>
  <si>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</si>
  <si>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</si>
  <si>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</si>
  <si>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</si>
  <si>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</si>
  <si>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</si>
  <si>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</si>
  <si>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</si>
  <si>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</si>
  <si>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</si>
  <si>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</si>
  <si>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</si>
  <si>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</si>
  <si>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</si>
  <si>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</si>
  <si>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</si>
  <si>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</si>
  <si>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</si>
  <si>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</si>
  <si>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</si>
  <si>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</si>
  <si>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</si>
  <si>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</si>
  <si>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</si>
  <si>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</si>
  <si>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</si>
  <si>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</si>
  <si>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</si>
  <si>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</si>
  <si>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</si>
  <si>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</si>
  <si>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</si>
  <si>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</si>
  <si>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</si>
  <si>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</si>
  <si>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</si>
  <si>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</si>
  <si>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</si>
  <si>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</si>
  <si>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</si>
  <si>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</si>
  <si>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</si>
  <si>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</si>
  <si>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</si>
  <si>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</si>
  <si>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</si>
  <si>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</si>
  <si>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</si>
  <si>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</si>
  <si>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</si>
  <si>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</si>
  <si>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</si>
  <si>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</si>
  <si>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</si>
  <si>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</si>
  <si>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</si>
  <si>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</si>
  <si>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</si>
  <si>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</si>
  <si>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</si>
  <si>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</si>
  <si>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</si>
  <si>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</si>
  <si>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</si>
  <si>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</si>
  <si>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</si>
  <si>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</si>
  <si>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</si>
  <si>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</si>
  <si>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</si>
  <si>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</si>
  <si>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</si>
  <si>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</si>
  <si>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</si>
  <si>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</si>
  <si>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</si>
  <si>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</si>
  <si>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</si>
  <si>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</si>
  <si>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</si>
  <si>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</si>
  <si>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</si>
  <si>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</si>
  <si>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</si>
  <si>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</si>
  <si>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</si>
  <si>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</si>
  <si>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</si>
  <si>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</si>
  <si>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</si>
  <si>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</si>
  <si>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</si>
  <si>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</si>
  <si>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</si>
  <si>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</si>
  <si>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</si>
  <si>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</si>
  <si>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</si>
  <si>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</si>
  <si>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</si>
  <si>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</si>
  <si>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</si>
  <si>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</si>
  <si>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</si>
  <si>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</si>
  <si>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</si>
  <si>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</si>
  <si>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</si>
  <si>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</si>
  <si>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</si>
  <si>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</si>
  <si>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</si>
  <si>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</si>
  <si>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</si>
  <si>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</si>
  <si>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</si>
  <si>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</si>
  <si>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</si>
  <si>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</si>
  <si>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</si>
  <si>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</si>
  <si>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</si>
  <si>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</si>
  <si>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</si>
  <si>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</si>
  <si>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</si>
  <si>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</si>
  <si>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</si>
  <si>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</si>
  <si>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</si>
  <si>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</si>
  <si>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</si>
  <si>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</si>
  <si>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</si>
  <si>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</si>
  <si>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</si>
  <si>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</si>
  <si>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</si>
  <si>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</si>
  <si>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</si>
  <si>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</si>
  <si>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</si>
  <si>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</si>
  <si>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</si>
  <si>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</si>
  <si>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</si>
  <si>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</si>
  <si>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</si>
  <si>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</si>
  <si>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</si>
  <si>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</si>
  <si>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</si>
  <si>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</si>
  <si>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</si>
  <si>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</si>
  <si>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</si>
  <si>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</si>
  <si>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</si>
  <si>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</si>
  <si>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</si>
  <si>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</si>
  <si>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</si>
  <si>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</si>
  <si>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</si>
  <si>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</si>
  <si>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</si>
  <si>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</si>
  <si>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</si>
  <si>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</si>
  <si>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</si>
  <si>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</si>
  <si>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</si>
  <si>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</si>
  <si>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</si>
  <si>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</si>
  <si>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</si>
  <si>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</si>
  <si>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</si>
  <si>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</si>
  <si>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</si>
  <si>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</si>
  <si>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</si>
  <si>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</si>
  <si>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</si>
  <si>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</si>
  <si>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</si>
  <si>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</si>
  <si>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</si>
  <si>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</si>
  <si>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</si>
  <si>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</si>
  <si>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</si>
  <si>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</si>
  <si>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</si>
  <si>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</si>
  <si>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</si>
  <si>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</si>
  <si>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</si>
  <si>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</si>
  <si>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</si>
  <si>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</si>
  <si>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</si>
  <si>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</si>
  <si>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</si>
  <si>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</si>
  <si>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</si>
  <si>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</si>
  <si>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</si>
  <si>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</si>
  <si>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</si>
  <si>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</si>
  <si>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</si>
  <si>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</si>
  <si>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</si>
  <si>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</si>
  <si>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</si>
  <si>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</si>
  <si>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</si>
  <si>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</si>
  <si>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</si>
  <si>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</si>
  <si>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</si>
  <si>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</si>
  <si>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</si>
  <si>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</si>
  <si>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</si>
  <si>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</si>
  <si>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</si>
  <si>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</si>
  <si>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</si>
  <si>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</si>
  <si>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</si>
  <si>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</si>
  <si>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</si>
  <si>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</si>
  <si>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</si>
  <si>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</si>
  <si>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</si>
  <si>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</si>
  <si>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</si>
  <si>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</si>
  <si>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</si>
  <si>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</si>
  <si>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</si>
  <si>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</si>
  <si>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</si>
  <si>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</si>
  <si>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</si>
  <si>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</si>
  <si>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</si>
  <si>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</si>
  <si>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</si>
  <si>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</si>
  <si>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</si>
  <si>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</si>
  <si>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</si>
  <si>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</si>
  <si>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</si>
  <si>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</si>
  <si>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</si>
  <si>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</si>
  <si>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</si>
  <si>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</si>
  <si>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</si>
  <si>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</si>
  <si>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</si>
  <si>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</si>
  <si>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</si>
  <si>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</si>
  <si>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</si>
  <si>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</si>
  <si>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</si>
  <si>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</si>
  <si>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</si>
  <si>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</si>
  <si>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</si>
  <si>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</si>
  <si>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</si>
  <si>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</si>
  <si>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</si>
  <si>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</si>
  <si>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</si>
  <si>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</si>
  <si>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</si>
  <si>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</si>
  <si>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</si>
  <si>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</si>
  <si>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</si>
  <si>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</si>
  <si>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</si>
  <si>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</si>
  <si>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</si>
  <si>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</si>
  <si>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</si>
  <si>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</si>
  <si>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</si>
  <si>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</si>
  <si>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</si>
  <si>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</si>
  <si>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</si>
  <si>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</si>
  <si>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</si>
  <si>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</si>
  <si>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</si>
  <si>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</si>
  <si>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</si>
  <si>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</si>
  <si>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</si>
  <si>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</si>
  <si>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</si>
  <si>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</si>
  <si>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</si>
  <si>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</si>
  <si>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</si>
  <si>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</si>
  <si>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</si>
  <si>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</si>
  <si>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</si>
  <si>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</si>
  <si>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</si>
  <si>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</si>
  <si>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</si>
  <si>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</si>
  <si>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</si>
  <si>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</si>
  <si>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</si>
  <si>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</si>
  <si>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</si>
  <si>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</si>
  <si>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</si>
  <si>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</si>
  <si>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</si>
  <si>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</si>
  <si>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</si>
  <si>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</si>
  <si>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</si>
  <si>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</si>
  <si>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</si>
  <si>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</si>
  <si>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</si>
  <si>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</si>
  <si>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</si>
  <si>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</si>
  <si>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</si>
  <si>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</si>
  <si>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</si>
  <si>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</si>
  <si>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</si>
  <si>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</si>
  <si>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</si>
  <si>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</si>
  <si>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</si>
  <si>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</si>
  <si>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</si>
  <si>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</si>
  <si>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</si>
  <si>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</si>
  <si>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</si>
  <si>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</si>
  <si>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</si>
  <si>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</si>
  <si>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</si>
  <si>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</si>
  <si>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</si>
  <si>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</si>
  <si>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</si>
  <si>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</si>
  <si>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</si>
  <si>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</si>
  <si>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</si>
  <si>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</si>
  <si>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</si>
  <si>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</si>
  <si>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</si>
  <si>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</si>
  <si>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</si>
  <si>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</si>
  <si>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</si>
  <si>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</si>
  <si>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</si>
  <si>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</si>
  <si>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</si>
  <si>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</si>
  <si>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</si>
  <si>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</si>
  <si>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</si>
  <si>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</si>
  <si>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</si>
  <si>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</si>
  <si>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</si>
  <si>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</si>
  <si>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</si>
  <si>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</si>
  <si>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</si>
  <si>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</si>
  <si>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</si>
  <si>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</si>
  <si>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</si>
  <si>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</si>
  <si>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</si>
  <si>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</si>
  <si>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</si>
  <si>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</si>
  <si>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</si>
  <si>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</si>
  <si>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</si>
  <si>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</si>
  <si>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</si>
  <si>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</si>
  <si>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Ashamel's help.</t>
  </si>
  <si>
    <t>Clear GoF: "Standing Tall" with Iron Chancellor's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</si>
  <si>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</si>
  <si>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</si>
  <si>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</si>
  <si>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</si>
  <si>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</si>
  <si>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</si>
  <si>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</si>
  <si>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</si>
  <si>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</si>
  <si>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</si>
  <si>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</si>
  <si>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</si>
  <si>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</si>
  <si>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</si>
  <si>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</si>
  <si>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</si>
  <si>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</si>
  <si>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</si>
  <si>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</si>
  <si>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</si>
  <si>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</si>
  <si>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</si>
  <si>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</si>
  <si>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</si>
  <si>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</si>
  <si>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</si>
  <si>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</si>
  <si>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</si>
  <si>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</si>
  <si>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</si>
  <si>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</si>
  <si>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</si>
  <si>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</si>
  <si>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</si>
  <si>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</si>
  <si>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</si>
  <si>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</si>
  <si>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</si>
  <si>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</si>
  <si>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</si>
  <si>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</si>
  <si>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</si>
  <si>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</si>
  <si>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</si>
  <si>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</si>
  <si>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</si>
  <si>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</si>
  <si>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</si>
  <si>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</si>
  <si>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</si>
  <si>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</si>
  <si>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</si>
  <si>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</si>
  <si>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</si>
  <si>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</si>
  <si>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</si>
  <si>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</si>
  <si>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</si>
  <si>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</si>
  <si>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</si>
  <si>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</si>
  <si>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</si>
  <si>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</si>
  <si>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</si>
  <si>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</si>
  <si>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</si>
  <si>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</si>
  <si>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</si>
  <si>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</si>
  <si>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</si>
  <si>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</si>
  <si>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</si>
  <si>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</si>
  <si>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</si>
  <si>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</si>
  <si>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</si>
  <si>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</si>
  <si>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</si>
  <si>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</si>
  <si>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</si>
  <si>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</si>
  <si>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</si>
  <si>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</si>
  <si>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</si>
  <si>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</si>
  <si>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</si>
  <si>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</si>
  <si>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</si>
  <si>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</si>
  <si>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</si>
  <si>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</si>
  <si>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</si>
  <si>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</si>
  <si>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</si>
  <si>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</si>
  <si>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</si>
  <si>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</si>
  <si>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</si>
  <si>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</si>
  <si>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</si>
  <si>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</si>
  <si>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</si>
  <si>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</si>
  <si>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</si>
  <si>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</si>
  <si>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</si>
  <si>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</si>
  <si>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</si>
  <si>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</si>
  <si>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</si>
  <si>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</si>
  <si>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</si>
  <si>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</si>
  <si>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</si>
  <si>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</si>
  <si>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</si>
  <si>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</si>
  <si>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</si>
  <si>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</si>
  <si>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</si>
  <si>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</si>
  <si>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</si>
  <si>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</si>
  <si>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</si>
  <si>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</si>
  <si>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</si>
  <si>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</si>
  <si>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</si>
  <si>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</si>
  <si>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</si>
  <si>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</si>
  <si>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</si>
  <si>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</si>
  <si>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</si>
  <si>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</si>
  <si>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</si>
  <si>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</si>
  <si>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</si>
  <si>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</si>
  <si>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</si>
  <si>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</si>
  <si>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</si>
  <si>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</si>
  <si>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</si>
  <si>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</si>
  <si>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</si>
  <si>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</si>
  <si>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</si>
  <si>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</si>
  <si>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</si>
  <si>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</si>
  <si>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</si>
  <si>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</si>
  <si>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</si>
  <si>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</si>
  <si>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</si>
  <si>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</si>
  <si>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</si>
  <si>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</si>
  <si>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</si>
  <si>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</si>
  <si>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</si>
  <si>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</si>
  <si>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</si>
  <si>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</si>
  <si>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</si>
  <si>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</si>
  <si>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</si>
  <si>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</si>
  <si>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</si>
  <si>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</si>
  <si>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</si>
  <si>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</si>
  <si>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</si>
  <si>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</si>
  <si>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</si>
  <si>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</si>
  <si>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</si>
  <si>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</si>
  <si>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</si>
  <si>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</si>
  <si>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</si>
  <si>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</si>
  <si>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</si>
  <si>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</si>
  <si>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</si>
  <si>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</si>
  <si>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</si>
  <si>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</si>
  <si>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</si>
  <si>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</si>
  <si>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</si>
  <si>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</si>
  <si>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</si>
  <si>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</si>
  <si>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</si>
  <si>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</si>
  <si>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</si>
  <si>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</si>
  <si>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</si>
  <si>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</si>
  <si>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</si>
  <si>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</si>
  <si>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</si>
  <si>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</si>
  <si>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</si>
  <si>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</si>
  <si>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</si>
  <si>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</si>
  <si>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</si>
  <si>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</si>
  <si>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</si>
  <si>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</si>
  <si>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</si>
  <si>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</si>
  <si>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</si>
  <si>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</si>
  <si>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</si>
  <si>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</si>
  <si>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</si>
  <si>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</si>
  <si>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</si>
  <si>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</si>
  <si>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</si>
  <si>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</si>
  <si>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</si>
  <si>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</si>
  <si>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</si>
  <si>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</si>
  <si>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</si>
  <si>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</si>
  <si>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</si>
  <si>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</si>
  <si>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</si>
  <si>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</si>
  <si>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</si>
  <si>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</si>
  <si>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</si>
  <si>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</si>
  <si>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</si>
  <si>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</si>
  <si>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</si>
  <si>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</si>
  <si>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</si>
  <si>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</si>
  <si>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</si>
  <si>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</si>
  <si>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</si>
  <si>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</si>
  <si>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</si>
  <si>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</si>
  <si>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</si>
  <si>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</si>
  <si>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</si>
  <si>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</si>
  <si>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</si>
  <si>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</si>
  <si>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</si>
  <si>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</si>
  <si>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</si>
  <si>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</si>
  <si>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</si>
  <si>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</si>
  <si>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</si>
  <si>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</si>
  <si>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</si>
  <si>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</si>
  <si>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</si>
  <si>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</si>
  <si>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</si>
  <si>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</si>
  <si>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</si>
  <si>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</si>
  <si>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</si>
  <si>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</si>
  <si>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</si>
  <si>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</si>
  <si>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</si>
  <si>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</si>
  <si>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</si>
  <si>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</si>
  <si>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</si>
  <si>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</si>
  <si>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</si>
  <si>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</si>
  <si>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</si>
  <si>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</si>
  <si>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</si>
  <si>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</si>
  <si>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</si>
  <si>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</si>
  <si>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</si>
  <si>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</si>
  <si>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</si>
  <si>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</si>
  <si>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</si>
  <si>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</si>
  <si>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</si>
  <si>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</si>
  <si>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</si>
  <si>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</si>
  <si>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</si>
  <si>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</si>
  <si>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</si>
  <si>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</si>
  <si>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</si>
  <si>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</si>
  <si>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</si>
  <si>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</si>
  <si>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</si>
  <si>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</si>
  <si>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</si>
  <si>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</si>
  <si>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</si>
  <si>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</si>
  <si>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</si>
  <si>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</si>
  <si>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</si>
  <si>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</si>
  <si>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</si>
  <si>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</si>
  <si>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</si>
  <si>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</si>
  <si>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</si>
  <si>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</si>
  <si>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</si>
  <si>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</si>
  <si>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</si>
  <si>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</si>
  <si>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</si>
  <si>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</si>
  <si>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</si>
  <si>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</si>
  <si>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</si>
  <si>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</si>
  <si>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</si>
  <si>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</si>
  <si>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</si>
  <si>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</si>
  <si>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</si>
  <si>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</si>
  <si>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</si>
  <si>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</si>
  <si>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</si>
  <si>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</si>
  <si>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</si>
  <si>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</si>
  <si>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</si>
  <si>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</si>
  <si>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</si>
  <si>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</si>
  <si>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</si>
  <si>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</si>
  <si>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</si>
  <si>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</si>
  <si>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</si>
  <si>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</si>
  <si>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</si>
  <si>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</si>
  <si>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</si>
  <si>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</si>
  <si>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</si>
  <si>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</si>
  <si>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</si>
  <si>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</si>
  <si>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</si>
  <si>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</si>
  <si>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</si>
  <si>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</si>
  <si>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</si>
  <si>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</si>
  <si>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</si>
  <si>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</si>
  <si>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</si>
  <si>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</si>
  <si>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</si>
  <si>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</si>
  <si>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</si>
  <si>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</si>
  <si>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</si>
  <si>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</si>
  <si>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</si>
  <si>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</si>
  <si>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</si>
  <si>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</si>
  <si>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</si>
  <si>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</si>
  <si>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</si>
  <si>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</si>
  <si>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</si>
  <si>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</si>
  <si>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</si>
  <si>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</si>
  <si>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</si>
  <si>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</si>
  <si>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</si>
  <si>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</si>
  <si>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</si>
  <si>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</si>
  <si>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</si>
  <si>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</si>
  <si>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</si>
  <si>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</si>
  <si>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</si>
  <si>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</si>
  <si>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</si>
  <si>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</si>
  <si>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</si>
  <si>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</si>
  <si>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</si>
  <si>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</si>
  <si>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</si>
  <si>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</si>
  <si>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</si>
  <si>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</si>
  <si>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</si>
  <si>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</si>
  <si>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</si>
  <si>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</si>
  <si>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</si>
  <si>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</si>
  <si>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</si>
  <si>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</si>
  <si>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</si>
  <si>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</si>
  <si>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</si>
  <si>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</si>
  <si>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</si>
  <si>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</si>
  <si>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</si>
  <si>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</si>
  <si>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</si>
  <si>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</si>
  <si>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</si>
  <si>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</si>
  <si>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</si>
  <si>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</si>
  <si>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</si>
  <si>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</si>
  <si>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</si>
  <si>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</si>
  <si>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</si>
  <si>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</si>
  <si>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</si>
  <si>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</si>
  <si>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</si>
  <si>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</si>
  <si>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</si>
  <si>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</si>
  <si>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</si>
  <si>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</si>
  <si>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</si>
  <si>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</si>
  <si>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</si>
  <si>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</si>
  <si>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</si>
  <si>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</si>
  <si>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</si>
  <si>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</si>
  <si>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</si>
  <si>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</si>
  <si>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</si>
  <si>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</si>
  <si>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</si>
  <si>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</si>
  <si>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</si>
  <si>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</si>
  <si>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</si>
  <si>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</si>
  <si>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</si>
  <si>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</si>
  <si>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</si>
  <si>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</si>
  <si>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</si>
  <si>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</si>
  <si>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</si>
  <si>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</si>
  <si>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</si>
  <si>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</si>
  <si>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</si>
  <si>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</si>
  <si>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</si>
  <si>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</si>
  <si>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</si>
  <si>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</si>
  <si>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</si>
  <si>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</si>
  <si>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</si>
  <si>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</si>
  <si>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</si>
  <si>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</si>
  <si>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</si>
  <si>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</si>
  <si>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</si>
  <si>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</si>
  <si>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</si>
  <si>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</si>
  <si>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</si>
  <si>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</si>
  <si>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</si>
  <si>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</si>
  <si>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</si>
  <si>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</si>
  <si>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</si>
  <si>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</si>
  <si>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</si>
  <si>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</si>
  <si>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</si>
  <si>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</si>
  <si>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</si>
  <si>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</si>
  <si>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</si>
  <si>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</si>
  <si>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</si>
  <si>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</si>
  <si>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</si>
  <si>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</si>
  <si>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</si>
  <si>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</si>
  <si>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</si>
  <si>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</si>
  <si>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</si>
  <si>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</si>
  <si>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</si>
  <si>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</si>
  <si>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</si>
  <si>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</si>
  <si>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</si>
  <si>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</si>
  <si>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</si>
  <si>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</si>
  <si>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</si>
  <si>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</si>
  <si>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</si>
  <si>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</si>
  <si>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</si>
  <si>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</si>
  <si>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</si>
  <si>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</si>
  <si>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</si>
  <si>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</si>
  <si>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</si>
  <si>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</si>
  <si>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</si>
  <si>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</si>
  <si>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</si>
  <si>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</si>
  <si>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</si>
  <si>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</si>
  <si>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</si>
  <si>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</si>
  <si>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</si>
  <si>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</si>
  <si>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</si>
  <si>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</si>
  <si>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</si>
  <si>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</si>
  <si>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</si>
  <si>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</si>
  <si>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</si>
  <si>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</si>
  <si>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</si>
  <si>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</si>
  <si>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</si>
  <si>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</si>
  <si>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</si>
  <si>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</si>
  <si>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</si>
  <si>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</si>
  <si>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</si>
  <si>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</si>
  <si>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</si>
  <si>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</si>
  <si>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</si>
  <si>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</si>
  <si>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</si>
  <si>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</si>
  <si>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</si>
  <si>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</si>
  <si>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</si>
  <si>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</si>
  <si>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</si>
  <si>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</si>
  <si>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</si>
  <si>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</si>
  <si>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</si>
  <si>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</si>
  <si>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</si>
  <si>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</si>
  <si>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</si>
  <si>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</si>
  <si>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</si>
  <si>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</si>
  <si>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</si>
  <si>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</si>
  <si>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</si>
  <si>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</si>
  <si>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</si>
  <si>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</si>
  <si>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</si>
  <si>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</si>
  <si>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</si>
  <si>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</si>
  <si>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</si>
  <si>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</si>
  <si>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</si>
  <si>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</si>
  <si>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</si>
  <si>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</si>
  <si>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</si>
  <si>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</si>
  <si>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</si>
  <si>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</si>
  <si>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</si>
  <si>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</si>
  <si>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</si>
  <si>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</si>
  <si>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</si>
  <si>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</si>
  <si>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</si>
  <si>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</si>
  <si>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</si>
  <si>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</si>
  <si>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</si>
  <si>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</si>
  <si>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</si>
  <si>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</si>
  <si>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</si>
  <si>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</si>
  <si>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</si>
  <si>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</si>
  <si>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</si>
  <si>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</si>
  <si>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</si>
  <si>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</si>
  <si>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</si>
  <si>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</si>
  <si>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</si>
  <si>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</si>
  <si>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</si>
  <si>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</si>
  <si>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</si>
  <si>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</si>
  <si>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</si>
  <si>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</si>
  <si>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</si>
  <si>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</si>
  <si>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</si>
  <si>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</si>
  <si>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</si>
  <si>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</si>
  <si>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</si>
  <si>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</si>
  <si>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</si>
  <si>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</si>
  <si>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</si>
  <si>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</si>
  <si>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</si>
  <si>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</si>
  <si>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</si>
  <si>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</si>
  <si>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</si>
  <si>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</si>
  <si>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</si>
  <si>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</si>
  <si>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</si>
  <si>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</si>
  <si>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</si>
  <si>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</si>
  <si>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</si>
  <si>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</si>
  <si>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</si>
  <si>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</si>
  <si>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</si>
  <si>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</si>
  <si>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</si>
  <si>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</si>
  <si>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</si>
  <si>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</si>
  <si>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</si>
  <si>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</si>
  <si>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</si>
  <si>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</si>
  <si>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</si>
  <si>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</si>
  <si>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</si>
  <si>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</si>
  <si>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</si>
  <si>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</si>
  <si>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</si>
  <si>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</si>
  <si>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</si>
  <si>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</si>
  <si>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</si>
  <si>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</si>
  <si>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</si>
  <si>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</si>
  <si>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</si>
  <si>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</si>
  <si>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</si>
  <si>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</si>
  <si>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</si>
  <si>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</si>
  <si>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</si>
  <si>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</si>
  <si>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</si>
  <si>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</si>
  <si>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</si>
  <si>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</si>
  <si>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</si>
  <si>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</si>
  <si>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</si>
  <si>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</si>
  <si>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</si>
  <si>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</si>
  <si>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</si>
  <si>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</si>
  <si>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</si>
  <si>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</si>
  <si>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</si>
  <si>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</si>
  <si>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</si>
  <si>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</si>
  <si>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</si>
  <si>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</si>
  <si>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</si>
  <si>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</si>
  <si>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</si>
  <si>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</si>
  <si>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</si>
  <si>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</si>
  <si>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</si>
  <si>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</si>
  <si>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</si>
  <si>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</si>
  <si>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</si>
  <si>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</si>
  <si>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</si>
  <si>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</si>
  <si>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</si>
  <si>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</si>
  <si>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</si>
  <si>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</si>
  <si>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</si>
  <si>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</si>
  <si>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</si>
  <si>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</si>
  <si>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</si>
  <si>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</si>
  <si>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</si>
  <si>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</si>
  <si>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</si>
  <si>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</si>
  <si>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</si>
  <si>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</si>
  <si>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</si>
  <si>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</si>
  <si>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</si>
  <si>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</si>
  <si>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</si>
  <si>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</si>
  <si>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</si>
  <si>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</si>
  <si>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</si>
  <si>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</si>
  <si>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</si>
  <si>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</si>
  <si>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</si>
  <si>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</si>
  <si>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</si>
  <si>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</si>
  <si>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</si>
  <si>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</si>
  <si>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</si>
  <si>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</si>
  <si>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</si>
  <si>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</si>
  <si>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</si>
  <si>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</si>
  <si>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</si>
  <si>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</si>
  <si>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</si>
  <si>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</si>
  <si>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</si>
  <si>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</si>
  <si>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</si>
  <si>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</si>
  <si>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</si>
  <si>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</si>
  <si>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</si>
  <si>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</si>
  <si>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</si>
  <si>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</si>
  <si>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</si>
  <si>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</si>
  <si>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</si>
  <si>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</si>
  <si>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</si>
  <si>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</si>
  <si>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</si>
  <si>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</si>
  <si>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</si>
  <si>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</si>
  <si>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</si>
  <si>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</si>
  <si>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</si>
  <si>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</si>
  <si>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</si>
  <si>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</si>
  <si>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</si>
  <si>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</si>
  <si>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</si>
  <si>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</si>
  <si>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</si>
  <si>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</si>
  <si>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</si>
  <si>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</si>
  <si>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</si>
  <si>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</si>
  <si>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</si>
  <si>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</si>
  <si>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</si>
  <si>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</si>
  <si>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</si>
  <si>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</si>
  <si>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</si>
  <si>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</si>
  <si>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</si>
  <si>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</si>
  <si>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</si>
  <si>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</si>
  <si>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</si>
  <si>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</si>
  <si>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</si>
  <si>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</si>
  <si>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</si>
  <si>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</si>
  <si>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</si>
  <si>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</si>
  <si>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</si>
  <si>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</si>
  <si>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</si>
  <si>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</si>
  <si>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</si>
  <si>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</si>
  <si>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</si>
  <si>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</si>
  <si>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</si>
  <si>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</si>
  <si>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</si>
  <si>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</si>
  <si>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</si>
  <si>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</si>
  <si>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</si>
  <si>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</si>
  <si>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</si>
  <si>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</si>
  <si>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</si>
  <si>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</si>
  <si>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</si>
  <si>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</si>
  <si>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</si>
  <si>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</si>
  <si>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</si>
  <si>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</si>
  <si>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</si>
  <si>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</si>
  <si>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</si>
  <si>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</si>
  <si>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</si>
  <si>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</si>
  <si>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</si>
  <si>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</si>
  <si>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</si>
  <si>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</si>
  <si>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</si>
  <si>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</si>
  <si>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</si>
  <si>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</si>
  <si>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</si>
  <si>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</si>
  <si>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</si>
  <si>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</si>
  <si>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</si>
  <si>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</si>
  <si>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</si>
  <si>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</si>
  <si>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</si>
  <si>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</si>
  <si>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</si>
  <si>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</si>
  <si>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</si>
  <si>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</si>
  <si>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</si>
  <si>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</si>
  <si>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</si>
  <si>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</si>
  <si>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</si>
  <si>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</si>
  <si>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</si>
  <si>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</si>
  <si>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</si>
  <si>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</si>
  <si>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</si>
  <si>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</si>
  <si>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</si>
  <si>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</si>
  <si>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</si>
  <si>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</si>
  <si>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</si>
  <si>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</si>
  <si>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</si>
  <si>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</si>
  <si>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</si>
  <si>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</si>
  <si>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</si>
  <si>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</si>
  <si>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</si>
  <si>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</si>
  <si>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</si>
  <si>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</si>
  <si>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</si>
  <si>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</si>
  <si>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</si>
  <si>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</si>
  <si>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</si>
  <si>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</si>
  <si>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</si>
  <si>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</si>
  <si>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</si>
  <si>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</si>
  <si>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</si>
  <si>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</si>
  <si>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</si>
  <si>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</si>
  <si>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</si>
  <si>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</si>
  <si>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</si>
  <si>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</si>
  <si>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</si>
  <si>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</si>
  <si>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</si>
  <si>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</si>
  <si>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</si>
  <si>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</si>
  <si>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</si>
  <si>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</si>
  <si>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</si>
  <si>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</si>
  <si>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</si>
  <si>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</si>
  <si>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</si>
  <si>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</si>
  <si>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</si>
  <si>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</si>
  <si>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</si>
  <si>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</si>
  <si>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</si>
  <si>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</si>
  <si>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</si>
  <si>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</si>
  <si>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</si>
  <si>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</si>
  <si>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</si>
  <si>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</si>
  <si>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</si>
  <si>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</si>
  <si>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</si>
  <si>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</si>
  <si>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</si>
  <si>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</si>
  <si>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</si>
  <si>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</si>
  <si>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</si>
  <si>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</si>
  <si>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</si>
  <si>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</si>
  <si>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</si>
  <si>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</si>
  <si>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</si>
  <si>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</si>
  <si>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</si>
  <si>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</si>
  <si>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</si>
  <si>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</si>
  <si>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</si>
  <si>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</si>
  <si>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</si>
  <si>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</si>
  <si>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</si>
  <si>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</si>
  <si>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</si>
  <si>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</si>
  <si>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</si>
  <si>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</si>
  <si>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</si>
  <si>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</si>
  <si>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</si>
  <si>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</si>
  <si>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</si>
  <si>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</si>
  <si>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</si>
  <si>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</si>
  <si>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</si>
  <si>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</si>
  <si>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</si>
  <si>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</si>
  <si>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</si>
  <si>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</si>
  <si>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</si>
  <si>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</si>
  <si>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</si>
  <si>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</si>
  <si>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</si>
  <si>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</si>
  <si>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</si>
  <si>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</si>
  <si>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</si>
  <si>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</si>
  <si>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</si>
  <si>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</si>
  <si>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</si>
  <si>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</si>
  <si>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</si>
  <si>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</si>
  <si>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</si>
  <si>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</si>
  <si>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</si>
  <si>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</si>
  <si>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</si>
  <si>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</si>
  <si>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</si>
  <si>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</si>
  <si>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</si>
  <si>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</si>
  <si>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</si>
  <si>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</si>
  <si>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</si>
  <si>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</si>
  <si>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</si>
  <si>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</si>
  <si>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</si>
  <si>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</si>
  <si>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</si>
  <si>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</si>
  <si>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</si>
  <si>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</si>
  <si>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</si>
  <si>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</si>
  <si>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</si>
  <si>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</si>
  <si>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</si>
  <si>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</si>
  <si>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</si>
  <si>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</si>
  <si>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</si>
  <si>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</si>
  <si>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</si>
  <si>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</si>
  <si>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</si>
  <si>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</si>
  <si>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</si>
  <si>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</si>
  <si>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</si>
  <si>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</si>
  <si>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</si>
  <si>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</si>
  <si>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</si>
  <si>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</si>
  <si>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</si>
  <si>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</si>
  <si>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</si>
  <si>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</si>
  <si>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</si>
  <si>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</si>
  <si>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</si>
  <si>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</si>
  <si>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</si>
  <si>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</si>
  <si>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</si>
  <si>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</si>
  <si>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</si>
  <si>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</si>
  <si>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</si>
  <si>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</si>
  <si>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</si>
  <si>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</si>
  <si>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</si>
  <si>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</si>
  <si>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</si>
  <si>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</si>
  <si>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</si>
  <si>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</si>
  <si>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</si>
  <si>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</si>
  <si>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</si>
  <si>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</si>
  <si>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</si>
  <si>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</si>
  <si>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</si>
  <si>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</si>
  <si>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</si>
  <si>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</si>
  <si>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</si>
  <si>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</si>
  <si>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</si>
  <si>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</si>
  <si>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</si>
  <si>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</si>
  <si>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</si>
  <si>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</si>
  <si>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</si>
  <si>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</si>
  <si>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</si>
  <si>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</si>
  <si>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</si>
  <si>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</si>
  <si>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</si>
  <si>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</si>
  <si>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</si>
  <si>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</si>
  <si>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</si>
  <si>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</si>
  <si>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</si>
  <si>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</si>
  <si>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</si>
  <si>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</si>
  <si>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</si>
  <si>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</si>
  <si>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</si>
  <si>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</si>
  <si>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</si>
  <si>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</si>
  <si>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</si>
  <si>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</si>
  <si>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</si>
  <si>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</si>
  <si>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</si>
  <si>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</si>
  <si>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</si>
  <si>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</si>
  <si>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</si>
  <si>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</si>
  <si>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</si>
  <si>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</si>
  <si>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</si>
  <si>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</si>
  <si>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</si>
  <si>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</si>
  <si>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</si>
  <si>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</si>
  <si>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</si>
  <si>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</si>
  <si>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</si>
  <si>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</si>
  <si>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</si>
  <si>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</si>
  <si>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</si>
  <si>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</si>
  <si>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</si>
  <si>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</si>
  <si>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</si>
  <si>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</si>
  <si>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</si>
  <si>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</si>
  <si>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</si>
  <si>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</si>
  <si>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</si>
  <si>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</si>
  <si>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</si>
  <si>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</si>
  <si>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</si>
  <si>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</si>
  <si>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</si>
  <si>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</si>
  <si>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</si>
  <si>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</si>
  <si>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</si>
  <si>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</si>
  <si>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</si>
  <si>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</si>
  <si>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</si>
  <si>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</si>
  <si>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</si>
  <si>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</si>
  <si>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</si>
  <si>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</si>
  <si>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</si>
  <si>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</si>
  <si>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</si>
  <si>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</si>
  <si>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</si>
  <si>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</si>
  <si>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</si>
  <si>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</si>
  <si>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</si>
  <si>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</si>
  <si>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</si>
  <si>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</si>
  <si>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</si>
  <si>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</si>
  <si>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</si>
  <si>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</si>
  <si>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</si>
  <si>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</si>
  <si>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</si>
  <si>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</si>
  <si>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</si>
  <si>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</si>
  <si>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</si>
  <si>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</si>
  <si>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</si>
  <si>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</si>
  <si>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</si>
  <si>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</si>
  <si>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</si>
  <si>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</si>
  <si>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</si>
  <si>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</si>
  <si>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</si>
  <si>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</si>
  <si>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</si>
  <si>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</si>
  <si>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</si>
  <si>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</si>
  <si>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</si>
  <si>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</si>
  <si>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</si>
  <si>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</si>
  <si>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</si>
  <si>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</si>
  <si>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</si>
  <si>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</si>
  <si>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</si>
  <si>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</si>
  <si>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</si>
  <si>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</si>
  <si>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</si>
  <si>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</si>
  <si>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</si>
  <si>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</si>
  <si>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</si>
  <si>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</si>
  <si>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</si>
  <si>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</si>
  <si>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</si>
  <si>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</si>
  <si>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</si>
  <si>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</si>
  <si>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</si>
  <si>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</si>
  <si>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</si>
  <si>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</si>
  <si>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</si>
  <si>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</si>
  <si>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</si>
  <si>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</si>
  <si>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</si>
  <si>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</si>
  <si>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</si>
  <si>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</si>
  <si>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</si>
  <si>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</si>
  <si>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</si>
  <si>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</si>
  <si>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</si>
  <si>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</si>
  <si>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</si>
  <si>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</si>
  <si>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</si>
  <si>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</si>
  <si>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</si>
  <si>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</si>
  <si>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</si>
  <si>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</si>
  <si>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</si>
  <si>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</si>
  <si>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</si>
  <si>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</si>
  <si>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</si>
  <si>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</si>
  <si>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</si>
  <si>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</si>
  <si>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</si>
  <si>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</si>
  <si>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</si>
  <si>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</si>
  <si>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</si>
  <si>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</si>
  <si>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</si>
  <si>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</si>
  <si>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</si>
  <si>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</si>
  <si>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</si>
  <si>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</si>
  <si>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</si>
  <si>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</si>
  <si>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</si>
  <si>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</si>
  <si>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</si>
  <si>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</si>
  <si>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</si>
  <si>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</si>
  <si>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</si>
  <si>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</si>
  <si>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</si>
  <si>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</si>
  <si>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</si>
  <si>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</si>
  <si>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</si>
  <si>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</si>
  <si>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</si>
  <si>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</si>
  <si>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</si>
  <si>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</si>
  <si>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</si>
  <si>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</si>
  <si>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</si>
  <si>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</si>
  <si>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</si>
  <si>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</si>
  <si>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</si>
  <si>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</si>
  <si>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</si>
  <si>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</si>
  <si>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</si>
  <si>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</si>
  <si>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</si>
  <si>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</si>
  <si>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</si>
  <si>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</si>
  <si>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</si>
  <si>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</si>
  <si>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</si>
  <si>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</si>
  <si>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</si>
  <si>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</si>
  <si>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</si>
  <si>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</si>
  <si>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</si>
  <si>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</si>
  <si>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</si>
  <si>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</si>
  <si>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</si>
  <si>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</si>
  <si>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</si>
  <si>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</si>
  <si>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</si>
  <si>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</si>
  <si>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</si>
  <si>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</si>
  <si>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</si>
  <si>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</si>
  <si>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</si>
  <si>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</si>
  <si>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</si>
  <si>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</si>
  <si>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</si>
  <si>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</si>
  <si>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</si>
  <si>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</si>
  <si>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</si>
  <si>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</si>
  <si>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</si>
  <si>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</si>
  <si>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</si>
  <si>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</si>
  <si>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</si>
  <si>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</si>
  <si>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</si>
  <si>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</si>
  <si>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</si>
  <si>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</si>
  <si>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</si>
  <si>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</si>
  <si>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</si>
  <si>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</si>
  <si>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</si>
  <si>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</si>
  <si>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</si>
  <si>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</si>
  <si>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</si>
  <si>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</si>
  <si>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</si>
  <si>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</si>
  <si>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</si>
  <si>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</si>
  <si>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</si>
  <si>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</si>
  <si>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</si>
  <si>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</si>
  <si>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</si>
  <si>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</si>
  <si>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</si>
  <si>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</si>
  <si>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</si>
  <si>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</si>
  <si>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</si>
  <si>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</si>
  <si>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</si>
  <si>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</si>
  <si>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</si>
  <si>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</si>
  <si>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</si>
  <si>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</si>
  <si>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</si>
  <si>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</si>
  <si>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</si>
  <si>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</si>
  <si>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</si>
  <si>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</si>
  <si>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</si>
  <si>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</si>
  <si>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</si>
  <si>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</si>
  <si>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</si>
  <si>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</si>
  <si>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</si>
  <si>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</si>
  <si>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</si>
  <si>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</si>
  <si>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</si>
  <si>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</si>
  <si>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</si>
  <si>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</si>
  <si>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</si>
  <si>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</si>
  <si>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</si>
  <si>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</si>
  <si>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</si>
  <si>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</si>
  <si>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</si>
  <si>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</si>
  <si>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</si>
  <si>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</si>
  <si>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</si>
  <si>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</si>
  <si>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</si>
  <si>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</si>
  <si>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</si>
  <si>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</si>
  <si>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</si>
  <si>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</si>
  <si>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</si>
  <si>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</si>
  <si>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</si>
  <si>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</si>
  <si>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</si>
  <si>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</si>
  <si>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</si>
  <si>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</si>
  <si>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</si>
  <si>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</si>
  <si>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</si>
  <si>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</si>
  <si>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</si>
  <si>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</si>
  <si>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</si>
  <si>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</si>
  <si>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</si>
  <si>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</si>
  <si>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</si>
  <si>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</si>
  <si>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</si>
  <si>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</si>
  <si>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</si>
  <si>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</si>
  <si>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</si>
  <si>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</si>
  <si>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</si>
  <si>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</si>
  <si>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</si>
  <si>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</si>
  <si>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</si>
  <si>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</si>
  <si>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</si>
  <si>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</si>
  <si>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</si>
  <si>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</si>
  <si>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</si>
  <si>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</si>
  <si>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</si>
  <si>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</si>
  <si>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</si>
  <si>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</si>
  <si>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</si>
  <si>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</si>
  <si>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</si>
  <si>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</si>
  <si>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</si>
  <si>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</si>
  <si>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</si>
  <si>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</si>
  <si>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</si>
  <si>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</si>
  <si>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</si>
  <si>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</si>
  <si>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</si>
  <si>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</si>
  <si>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</si>
  <si>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</si>
  <si>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</si>
  <si>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</si>
  <si>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</si>
  <si>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</si>
  <si>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</si>
  <si>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</si>
  <si>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</si>
  <si>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</si>
  <si>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</si>
  <si>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</si>
  <si>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</si>
  <si>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</si>
  <si>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</si>
  <si>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</si>
  <si>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</si>
  <si>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</si>
  <si>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</si>
  <si>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</si>
  <si>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</si>
  <si>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</si>
  <si>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</si>
  <si>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</si>
  <si>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</si>
  <si>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</si>
  <si>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</si>
  <si>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</si>
  <si>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</si>
  <si>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</si>
  <si>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</si>
  <si>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</si>
  <si>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</si>
  <si>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</si>
  <si>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</si>
  <si>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</si>
  <si>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</si>
  <si>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</si>
  <si>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</si>
  <si>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</si>
  <si>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</si>
  <si>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</si>
  <si>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</si>
  <si>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</si>
  <si>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</si>
  <si>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</si>
  <si>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</si>
  <si>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</si>
  <si>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</si>
  <si>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</si>
  <si>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</si>
  <si>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</si>
  <si>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</si>
  <si>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</si>
  <si>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</si>
  <si>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</si>
  <si>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</si>
  <si>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</si>
  <si>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</si>
  <si>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</si>
  <si>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</si>
  <si>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</si>
  <si>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</si>
  <si>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</si>
  <si>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</si>
  <si>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</si>
  <si>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</si>
  <si>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</si>
  <si>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</si>
  <si>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</si>
  <si>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</si>
  <si>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</si>
  <si>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</si>
  <si>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</si>
  <si>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</si>
  <si>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</si>
  <si>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</si>
  <si>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</si>
  <si>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</si>
  <si>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</si>
  <si>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</si>
  <si>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</si>
  <si>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</si>
  <si>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</si>
  <si>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</si>
  <si>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</si>
  <si>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</si>
  <si>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</si>
  <si>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</si>
  <si>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</si>
  <si>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</si>
  <si>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</si>
  <si>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</si>
  <si>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</si>
  <si>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</si>
  <si>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</si>
  <si>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</si>
  <si>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</si>
  <si>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</si>
  <si>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</si>
  <si>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</si>
  <si>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</si>
  <si>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</si>
  <si>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</si>
  <si>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</si>
  <si>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</si>
  <si>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</si>
  <si>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</si>
  <si>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</si>
  <si>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</si>
  <si>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</si>
  <si>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</si>
  <si>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</si>
  <si>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</si>
  <si>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</si>
  <si>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</si>
  <si>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</si>
  <si>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</si>
  <si>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</si>
  <si>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</si>
  <si>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</si>
  <si>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</si>
  <si>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</si>
  <si>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</si>
  <si>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</si>
  <si>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</si>
  <si>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</si>
  <si>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</si>
  <si>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</si>
  <si>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</si>
  <si>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</si>
  <si>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</si>
  <si>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</si>
  <si>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</si>
  <si>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</si>
  <si>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</si>
  <si>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</si>
  <si>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</si>
  <si>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</si>
  <si>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</si>
  <si>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</si>
  <si>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</si>
  <si>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</si>
  <si>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</si>
  <si>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</si>
  <si>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</si>
  <si>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</si>
  <si>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</si>
  <si>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</si>
  <si>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</si>
  <si>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</si>
  <si>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</si>
  <si>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</si>
  <si>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</si>
  <si>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</si>
  <si>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</si>
  <si>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</si>
  <si>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</si>
  <si>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</si>
  <si>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</si>
  <si>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</si>
  <si>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</si>
  <si>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</si>
  <si>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</si>
  <si>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</si>
  <si>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</si>
  <si>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</si>
  <si>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</si>
  <si>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</si>
  <si>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</si>
  <si>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</si>
  <si>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</si>
  <si>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</si>
  <si>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</si>
  <si>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</si>
  <si>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</si>
  <si>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</si>
  <si>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</si>
  <si>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</si>
  <si>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</si>
  <si>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</si>
  <si>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</si>
  <si>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</si>
  <si>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</si>
  <si>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</si>
  <si>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</si>
  <si>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</si>
  <si>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</si>
  <si>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</si>
  <si>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</si>
  <si>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</si>
  <si>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</si>
  <si>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</si>
  <si>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</si>
  <si>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</si>
  <si>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</si>
  <si>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</si>
  <si>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</si>
  <si>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</si>
  <si>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</si>
  <si>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</si>
  <si>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</si>
  <si>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</si>
  <si>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</si>
  <si>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</si>
  <si>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</si>
  <si>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</si>
  <si>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</si>
  <si>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</si>
  <si>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</si>
  <si>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</si>
  <si>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</si>
  <si>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</si>
  <si>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</si>
  <si>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</si>
  <si>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</si>
  <si>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</si>
  <si>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</si>
  <si>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</si>
  <si>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</si>
  <si>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</si>
  <si>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</si>
  <si>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</si>
  <si>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</si>
  <si>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</si>
  <si>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</si>
  <si>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</si>
  <si>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</si>
  <si>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</si>
  <si>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</si>
  <si>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</si>
  <si>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</si>
  <si>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</si>
  <si>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</si>
  <si>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</si>
  <si>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</si>
  <si>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</si>
  <si>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</si>
  <si>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</si>
  <si>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</si>
  <si>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</si>
  <si>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</si>
  <si>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</si>
  <si>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</si>
  <si>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</si>
  <si>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</si>
  <si>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</si>
  <si>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</si>
  <si>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</si>
  <si>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</si>
  <si>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</si>
  <si>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</si>
  <si>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</si>
  <si>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</si>
  <si>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</si>
  <si>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</si>
  <si>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</si>
  <si>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</si>
  <si>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</si>
  <si>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</si>
  <si>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</si>
  <si>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</si>
  <si>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</si>
  <si>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</si>
  <si>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</si>
  <si>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</si>
  <si>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</si>
  <si>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</si>
  <si>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</si>
  <si>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</si>
  <si>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</si>
  <si>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</si>
  <si>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</si>
  <si>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</si>
  <si>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</si>
  <si>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</si>
  <si>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</si>
  <si>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</si>
  <si>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</si>
  <si>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</si>
  <si>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</si>
  <si>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</si>
  <si>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</si>
  <si>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</si>
  <si>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</si>
  <si>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</si>
  <si>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</si>
  <si>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</si>
  <si>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</si>
  <si>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</si>
  <si>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</si>
  <si>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</si>
  <si>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</si>
  <si>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</si>
  <si>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</si>
  <si>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</si>
  <si>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</si>
  <si>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</si>
  <si>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</si>
  <si>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</si>
  <si>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</si>
  <si>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</si>
  <si>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</si>
  <si>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</si>
  <si>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</si>
  <si>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</si>
  <si>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</si>
  <si>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</si>
  <si>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</si>
  <si>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</si>
  <si>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</si>
  <si>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</si>
  <si>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</si>
  <si>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</si>
  <si>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</si>
  <si>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</si>
  <si>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</si>
  <si>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</si>
  <si>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</si>
  <si>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</si>
  <si>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</si>
  <si>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</si>
  <si>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</si>
  <si>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</si>
  <si>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</si>
  <si>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</si>
  <si>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</si>
  <si>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</si>
  <si>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</si>
  <si>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</si>
  <si>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</si>
  <si>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</si>
  <si>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</si>
  <si>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</si>
  <si>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</si>
  <si>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</si>
  <si>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</si>
  <si>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</si>
  <si>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</si>
  <si>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</si>
  <si>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</si>
  <si>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</si>
  <si>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</si>
  <si>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</si>
  <si>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</si>
  <si>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</si>
  <si>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</si>
  <si>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</si>
  <si>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</si>
  <si>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</si>
  <si>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</si>
  <si>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</si>
  <si>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</si>
  <si>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</si>
  <si>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</si>
  <si>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</si>
  <si>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</si>
  <si>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</si>
  <si>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</si>
  <si>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</si>
  <si>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</si>
  <si>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</si>
  <si>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</si>
  <si>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</si>
  <si>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</si>
  <si>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</si>
  <si>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</si>
  <si>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</si>
  <si>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</si>
  <si>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</si>
  <si>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</si>
  <si>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</si>
  <si>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</si>
  <si>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</si>
  <si>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</si>
  <si>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</si>
  <si>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</si>
  <si>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</si>
  <si>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</si>
  <si>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</si>
  <si>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</si>
  <si>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</si>
  <si>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</si>
  <si>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</si>
  <si>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</si>
  <si>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</si>
  <si>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</si>
  <si>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</si>
  <si>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</si>
  <si>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</si>
  <si>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</si>
  <si>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</si>
  <si>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</si>
  <si>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</si>
  <si>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</si>
  <si>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</si>
  <si>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</si>
  <si>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</si>
  <si>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</si>
  <si>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</si>
  <si>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</si>
  <si>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</si>
  <si>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</si>
  <si>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</si>
  <si>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</si>
  <si>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</si>
  <si>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</si>
  <si>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</si>
  <si>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</si>
  <si>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</si>
  <si>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</si>
  <si>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</si>
  <si>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</si>
  <si>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</si>
  <si>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</si>
  <si>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</si>
  <si>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</si>
  <si>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</si>
  <si>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</si>
  <si>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</si>
  <si>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</si>
  <si>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</si>
  <si>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</si>
  <si>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</si>
  <si>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</si>
  <si>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</si>
  <si>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</si>
  <si>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</si>
  <si>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</si>
  <si>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</si>
  <si>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</si>
  <si>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</si>
  <si>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</si>
  <si>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</si>
  <si>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</si>
  <si>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</si>
  <si>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</si>
  <si>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</si>
  <si>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</si>
  <si>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</si>
  <si>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</si>
  <si>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</si>
  <si>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</si>
  <si>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</si>
  <si>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</si>
  <si>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</si>
  <si>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</si>
  <si>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</si>
  <si>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</si>
  <si>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</si>
  <si>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</si>
  <si>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</si>
  <si>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</si>
  <si>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</si>
  <si>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</si>
  <si>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</si>
  <si>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</si>
  <si>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</si>
  <si>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</si>
  <si>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</si>
  <si>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</si>
  <si>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</si>
  <si>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</si>
  <si>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</si>
  <si>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</si>
  <si>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</si>
  <si>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</si>
  <si>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</si>
  <si>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</si>
  <si>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</si>
  <si>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</si>
  <si>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</si>
  <si>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</si>
  <si>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</si>
  <si>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</si>
  <si>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</si>
  <si>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</si>
  <si>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</si>
  <si>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</si>
  <si>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</si>
  <si>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</si>
  <si>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</si>
  <si>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</si>
  <si>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</si>
  <si>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</si>
  <si>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</si>
  <si>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</si>
  <si>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</si>
  <si>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</si>
  <si>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</si>
  <si>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</si>
  <si>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</si>
  <si>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</si>
  <si>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</si>
  <si>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</si>
  <si>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</si>
  <si>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</si>
  <si>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</si>
  <si>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</si>
  <si>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</si>
  <si>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</si>
  <si>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</si>
  <si>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</si>
  <si>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</si>
  <si>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</si>
  <si>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</si>
  <si>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</si>
  <si>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</si>
  <si>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</si>
  <si>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</si>
  <si>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</si>
  <si>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</si>
  <si>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</si>
  <si>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</si>
  <si>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</si>
  <si>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</si>
  <si>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</si>
  <si>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</si>
  <si>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</si>
  <si>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</si>
  <si>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</si>
  <si>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</si>
  <si>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</si>
  <si>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</si>
  <si>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</si>
  <si>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</si>
  <si>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</si>
  <si>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</si>
  <si>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</si>
  <si>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</si>
  <si>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</si>
  <si>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</si>
  <si>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</si>
  <si>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</si>
  <si>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</si>
  <si>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</si>
  <si>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</si>
  <si>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</si>
  <si>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</si>
  <si>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</si>
  <si>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</si>
  <si>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</si>
  <si>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</si>
  <si>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</si>
  <si>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</si>
  <si>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</si>
  <si>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</si>
  <si>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</si>
  <si>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</si>
  <si>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</si>
  <si>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</si>
  <si>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</si>
  <si>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</si>
  <si>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</si>
  <si>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</si>
  <si>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</si>
  <si>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</si>
  <si>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</si>
  <si>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</si>
  <si>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</si>
  <si>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</si>
  <si>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</si>
  <si>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</si>
  <si>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</si>
  <si>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</si>
  <si>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</si>
  <si>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</si>
  <si>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</si>
  <si>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</si>
  <si>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</si>
  <si>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</si>
  <si>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</si>
  <si>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</si>
  <si>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</si>
  <si>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</si>
  <si>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</si>
  <si>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</si>
  <si>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</si>
  <si>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</si>
  <si>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</si>
  <si>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</si>
  <si>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</si>
  <si>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</si>
  <si>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</si>
  <si>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</si>
  <si>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</si>
  <si>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</si>
  <si>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</si>
  <si>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</si>
  <si>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</si>
  <si>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</si>
  <si>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</si>
  <si>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</si>
  <si>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</si>
  <si>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</si>
  <si>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</si>
  <si>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</si>
  <si>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</si>
  <si>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</si>
  <si>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</si>
  <si>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</si>
  <si>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</si>
  <si>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</si>
  <si>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</si>
  <si>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</si>
  <si>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</si>
  <si>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</si>
  <si>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</si>
  <si>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</si>
  <si>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</si>
  <si>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</si>
  <si>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</si>
  <si>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</si>
  <si>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</si>
  <si>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</si>
  <si>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</si>
  <si>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</si>
  <si>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</si>
  <si>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</si>
  <si>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</si>
  <si>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</si>
  <si>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</si>
  <si>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</si>
  <si>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</si>
  <si>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</si>
  <si>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</si>
  <si>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</si>
  <si>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</si>
  <si>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</si>
  <si>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</si>
  <si>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</si>
  <si>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</si>
  <si>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</si>
  <si>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</si>
  <si>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</si>
  <si>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</si>
  <si>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</si>
  <si>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</si>
  <si>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</si>
  <si>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</si>
  <si>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</si>
  <si>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</si>
  <si>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</si>
  <si>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</si>
  <si>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</si>
  <si>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</si>
  <si>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</si>
  <si>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</si>
  <si>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</si>
  <si>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</si>
  <si>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</si>
  <si>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</si>
  <si>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</si>
  <si>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</si>
  <si>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</si>
  <si>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</si>
  <si>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</si>
  <si>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</si>
  <si>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</si>
  <si>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</si>
  <si>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</si>
  <si>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</si>
  <si>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</si>
  <si>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</si>
  <si>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</si>
  <si>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</si>
  <si>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</si>
  <si>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</si>
  <si>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</si>
  <si>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</si>
  <si>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</si>
  <si>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</si>
  <si>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</si>
  <si>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</si>
  <si>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</si>
  <si>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</si>
  <si>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</si>
  <si>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</si>
  <si>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</si>
  <si>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</si>
  <si>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</si>
  <si>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</si>
  <si>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</si>
  <si>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</si>
  <si>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</si>
  <si>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</si>
  <si>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</si>
  <si>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</si>
  <si>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</si>
  <si>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</si>
  <si>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</si>
  <si>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</si>
  <si>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</si>
  <si>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</si>
  <si>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</si>
  <si>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</si>
  <si>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</si>
  <si>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</si>
  <si>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</si>
  <si>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</si>
  <si>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</si>
  <si>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</si>
  <si>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</si>
  <si>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</si>
  <si>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</si>
  <si>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</si>
  <si>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</si>
  <si>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</si>
  <si>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</si>
  <si>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</si>
  <si>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</si>
  <si>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</si>
  <si>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</si>
  <si>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</si>
  <si>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</si>
  <si>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</si>
  <si>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</si>
  <si>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</si>
  <si>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</si>
  <si>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</si>
  <si>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</si>
  <si>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</si>
  <si>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</si>
  <si>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</si>
  <si>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</si>
  <si>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</si>
  <si>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</si>
  <si>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</si>
  <si>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</si>
  <si>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</si>
  <si>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</si>
  <si>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</si>
  <si>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</si>
  <si>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</si>
  <si>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</si>
  <si>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</si>
  <si>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</si>
  <si>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</si>
  <si>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</si>
  <si>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</si>
  <si>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</si>
  <si>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</si>
  <si>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</si>
  <si>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</si>
  <si>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</si>
  <si>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</si>
  <si>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</si>
  <si>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</si>
  <si>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</si>
  <si>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</si>
  <si>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</si>
  <si>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</si>
  <si>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</si>
  <si>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</si>
  <si>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</si>
  <si>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</si>
  <si>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</si>
  <si>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</si>
  <si>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</si>
  <si>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</si>
  <si>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</si>
  <si>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</si>
  <si>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</si>
  <si>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</si>
  <si>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</si>
  <si>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</si>
  <si>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</si>
  <si>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</si>
  <si>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</si>
  <si>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</si>
  <si>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</si>
  <si>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</si>
  <si>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</si>
  <si>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</si>
  <si>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</si>
  <si>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</si>
  <si>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</si>
  <si>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</si>
  <si>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</si>
  <si>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</si>
  <si>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</si>
  <si>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</si>
  <si>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</si>
  <si>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</si>
  <si>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</si>
  <si>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</si>
  <si>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</si>
  <si>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</si>
  <si>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</si>
  <si>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</si>
  <si>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</si>
  <si>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</si>
  <si>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</si>
  <si>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</si>
  <si>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</si>
  <si>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</si>
  <si>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</si>
  <si>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</si>
  <si>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</si>
  <si>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</si>
  <si>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</si>
  <si>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</si>
  <si>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</si>
  <si>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</si>
  <si>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</si>
  <si>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</si>
  <si>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</si>
  <si>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</si>
  <si>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</si>
  <si>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</si>
  <si>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</si>
  <si>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</si>
  <si>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</si>
  <si>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</si>
  <si>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</si>
  <si>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</si>
  <si>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</si>
  <si>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</si>
  <si>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</si>
  <si>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</si>
  <si>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</si>
  <si>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</si>
  <si>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</si>
  <si>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</si>
  <si>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</si>
  <si>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</si>
  <si>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</si>
  <si>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</si>
  <si>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</si>
  <si>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</si>
  <si>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</si>
  <si>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</si>
  <si>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</si>
  <si>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</si>
  <si>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</si>
  <si>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</si>
  <si>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</si>
  <si>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</si>
  <si>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</si>
  <si>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</si>
  <si>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</si>
  <si>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</si>
  <si>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</si>
  <si>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</si>
  <si>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</si>
  <si>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</si>
  <si>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</si>
  <si>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</si>
  <si>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</si>
  <si>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</si>
  <si>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</si>
  <si>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</si>
  <si>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</si>
  <si>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</si>
  <si>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</si>
  <si>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</si>
  <si>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</si>
  <si>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</si>
  <si>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</si>
  <si>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</si>
  <si>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</si>
  <si>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</si>
  <si>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</si>
  <si>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</si>
  <si>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</si>
  <si>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</si>
  <si>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</si>
  <si>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</si>
  <si>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</si>
  <si>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</si>
  <si>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</si>
  <si>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</si>
  <si>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</si>
  <si>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</si>
  <si>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</si>
  <si>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</si>
  <si>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</si>
  <si>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</si>
  <si>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</si>
  <si>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</si>
  <si>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</si>
  <si>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</si>
  <si>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</si>
  <si>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</si>
  <si>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</si>
  <si>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</si>
  <si>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</si>
  <si>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</si>
  <si>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</si>
  <si>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</si>
  <si>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</si>
  <si>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</si>
  <si>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</si>
  <si>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</si>
  <si>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</si>
  <si>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</si>
  <si>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</si>
  <si>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</si>
  <si>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</si>
  <si>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</si>
  <si>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</si>
  <si>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</si>
  <si>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</si>
  <si>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</si>
  <si>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</si>
  <si>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</si>
  <si>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</si>
  <si>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</si>
  <si>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</si>
  <si>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</si>
  <si>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</si>
  <si>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</si>
  <si>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</si>
  <si>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</si>
  <si>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</si>
  <si>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</si>
  <si>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</si>
  <si>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</si>
  <si>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</si>
  <si>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</si>
  <si>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</si>
  <si>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</si>
  <si>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</si>
  <si>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</si>
  <si>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</si>
  <si>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</si>
  <si>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</si>
  <si>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</si>
  <si>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</si>
  <si>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</si>
  <si>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</si>
  <si>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</si>
  <si>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</si>
  <si>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</si>
  <si>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</si>
  <si>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</si>
  <si>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</si>
  <si>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</si>
  <si>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</si>
  <si>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</si>
  <si>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</si>
  <si>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</si>
  <si>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</si>
  <si>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</si>
  <si>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</si>
  <si>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</si>
  <si>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</si>
  <si>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</si>
  <si>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</si>
  <si>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</si>
  <si>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</si>
  <si>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</si>
  <si>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</si>
  <si>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</si>
  <si>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</si>
  <si>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</si>
  <si>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</si>
  <si>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</si>
  <si>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</si>
  <si>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</si>
  <si>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</si>
  <si>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</si>
  <si>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</si>
  <si>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</si>
  <si>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</si>
  <si>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</si>
  <si>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</si>
  <si>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</si>
  <si>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</si>
  <si>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</si>
  <si>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</si>
  <si>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</si>
  <si>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</si>
  <si>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</si>
  <si>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</si>
  <si>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</si>
  <si>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</si>
  <si>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</si>
  <si>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</si>
  <si>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</si>
  <si>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</si>
  <si>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</si>
  <si>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</si>
  <si>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</si>
  <si>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</si>
  <si>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</si>
  <si>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</si>
  <si>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</si>
  <si>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</si>
  <si>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</si>
  <si>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</si>
  <si>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</si>
  <si>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</si>
  <si>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</si>
  <si>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</si>
  <si>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</si>
  <si>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</si>
  <si>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</si>
  <si>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</si>
  <si>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</si>
  <si>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</si>
  <si>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</si>
  <si>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</si>
  <si>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</si>
  <si>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</si>
  <si>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</si>
  <si>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</si>
  <si>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</si>
  <si>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</si>
  <si>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</si>
  <si>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</si>
  <si>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</si>
  <si>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</si>
  <si>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</si>
  <si>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</si>
  <si>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</si>
  <si>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</si>
  <si>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</si>
  <si>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</si>
  <si>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</si>
  <si>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</si>
  <si>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</si>
  <si>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</si>
  <si>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</si>
  <si>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</si>
  <si>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</si>
  <si>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</si>
  <si>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</si>
  <si>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</si>
  <si>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</si>
  <si>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</si>
  <si>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</si>
  <si>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</si>
  <si>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</si>
  <si>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</si>
  <si>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</si>
  <si>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</si>
  <si>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</si>
  <si>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</si>
  <si>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</si>
  <si>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</si>
  <si>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</si>
  <si>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</si>
  <si>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</si>
  <si>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</si>
  <si>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</si>
  <si>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</si>
  <si>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</si>
  <si>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</si>
  <si>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</si>
  <si>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</si>
  <si>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</si>
  <si>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</si>
  <si>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</si>
  <si>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</si>
  <si>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</si>
  <si>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</si>
  <si>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</si>
  <si>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</si>
  <si>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</si>
  <si>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</si>
  <si>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</si>
  <si>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</si>
  <si>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</si>
  <si>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</si>
  <si>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</si>
  <si>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</si>
  <si>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</si>
  <si>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</si>
  <si>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</si>
  <si>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</si>
  <si>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</si>
  <si>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</si>
  <si>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</si>
  <si>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</si>
  <si>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</si>
  <si>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</si>
  <si>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</si>
  <si>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</si>
  <si>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</si>
  <si>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</si>
  <si>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</si>
  <si>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</si>
  <si>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</si>
  <si>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</si>
  <si>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</si>
  <si>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</si>
  <si>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</si>
  <si>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</si>
  <si>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</si>
  <si>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</si>
  <si>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</si>
  <si>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</si>
  <si>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</si>
  <si>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</si>
  <si>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</si>
  <si>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</si>
  <si>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</si>
  <si>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</si>
  <si>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</si>
  <si>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</si>
  <si>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</si>
  <si>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</si>
  <si>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</si>
  <si>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</si>
  <si>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</si>
  <si>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</si>
  <si>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</si>
  <si>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</si>
  <si>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</si>
  <si>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</si>
  <si>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</si>
  <si>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</si>
  <si>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</si>
  <si>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</si>
  <si>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</si>
  <si>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</si>
  <si>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</si>
  <si>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</si>
  <si>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</si>
  <si>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</si>
  <si>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</si>
  <si>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</si>
  <si>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</si>
  <si>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</si>
  <si>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</si>
  <si>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</si>
  <si>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</si>
  <si>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</si>
  <si>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</si>
  <si>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</si>
  <si>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</si>
  <si>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</si>
  <si>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</si>
  <si>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</si>
  <si>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</si>
  <si>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</si>
  <si>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</si>
  <si>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</si>
  <si>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</si>
  <si>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</si>
  <si>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</si>
  <si>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</si>
  <si>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</si>
  <si>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</si>
  <si>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</si>
  <si>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</si>
  <si>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</si>
  <si>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</si>
  <si>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</si>
  <si>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</si>
  <si>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</si>
  <si>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</si>
  <si>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</si>
  <si>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</si>
  <si>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</si>
  <si>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</si>
  <si>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</si>
  <si>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</si>
  <si>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</si>
  <si>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</si>
  <si>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</si>
  <si>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</si>
  <si>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</si>
  <si>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</si>
  <si>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</si>
  <si>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</si>
  <si>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</si>
  <si>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</si>
  <si>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</si>
  <si>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</si>
  <si>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</si>
  <si>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</si>
  <si>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</si>
  <si>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</si>
  <si>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</si>
  <si>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</si>
  <si>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</si>
  <si>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</si>
  <si>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</si>
  <si>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</si>
  <si>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</si>
  <si>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</si>
  <si>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</si>
  <si>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</si>
  <si>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</si>
  <si>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</si>
  <si>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</si>
  <si>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</si>
  <si>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</si>
  <si>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</si>
  <si>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</si>
  <si>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</si>
  <si>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</si>
  <si>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</si>
  <si>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</si>
  <si>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</si>
  <si>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</si>
  <si>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</si>
  <si>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</si>
  <si>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</si>
  <si>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</si>
  <si>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</si>
  <si>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</si>
  <si>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</si>
  <si>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</si>
  <si>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</si>
  <si>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</si>
  <si>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</si>
  <si>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</si>
  <si>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</si>
  <si>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</si>
  <si>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</si>
  <si>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</si>
  <si>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</si>
  <si>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</si>
  <si>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</si>
  <si>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</si>
  <si>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</si>
  <si>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</si>
  <si>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</si>
  <si>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</si>
  <si>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</si>
  <si>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</si>
  <si>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</si>
  <si>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</si>
  <si>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</si>
  <si>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</si>
  <si>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</si>
  <si>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</si>
  <si>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</si>
  <si>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</si>
  <si>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</si>
  <si>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</si>
  <si>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</si>
  <si>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</si>
  <si>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</si>
  <si>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</si>
  <si>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</si>
  <si>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</si>
  <si>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</si>
  <si>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</si>
  <si>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</si>
  <si>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</si>
  <si>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</si>
  <si>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</si>
  <si>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</si>
  <si>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</si>
  <si>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</si>
  <si>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</si>
  <si>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</si>
  <si>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</si>
  <si>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</si>
  <si>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</si>
  <si>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</si>
  <si>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</si>
  <si>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</si>
  <si>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</si>
  <si>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</si>
  <si>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</si>
  <si>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</si>
  <si>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</si>
  <si>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</si>
  <si>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</si>
  <si>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</si>
  <si>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</si>
  <si>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</si>
  <si>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</si>
  <si>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</si>
  <si>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</si>
  <si>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</si>
  <si>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</si>
  <si>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</si>
  <si>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</si>
  <si>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</si>
  <si>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</si>
  <si>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</si>
  <si>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</si>
  <si>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</si>
  <si>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</si>
  <si>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</si>
  <si>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</si>
  <si>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</si>
  <si>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</si>
  <si>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</si>
  <si>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</si>
  <si>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</si>
  <si>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</si>
  <si>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</si>
  <si>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</si>
  <si>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</si>
  <si>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</si>
  <si>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</si>
  <si>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</si>
  <si>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</si>
  <si>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</si>
  <si>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</si>
  <si>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</si>
  <si>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</si>
  <si>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</si>
  <si>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</si>
  <si>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</si>
  <si>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</si>
  <si>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</si>
  <si>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</si>
  <si>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</si>
  <si>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</si>
  <si>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</si>
  <si>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</si>
  <si>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</si>
  <si>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</si>
  <si>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</si>
  <si>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</si>
  <si>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</si>
  <si>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</si>
  <si>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</si>
  <si>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</si>
  <si>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</si>
  <si>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</si>
  <si>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</si>
  <si>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</si>
  <si>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</si>
  <si>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</si>
  <si>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</si>
  <si>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</si>
  <si>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</si>
  <si>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</si>
  <si>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</si>
  <si>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</si>
  <si>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</si>
  <si>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</si>
  <si>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</si>
  <si>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</si>
  <si>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</si>
  <si>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</si>
  <si>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</si>
  <si>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</si>
  <si>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</si>
  <si>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</si>
  <si>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</si>
  <si>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</si>
  <si>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</si>
  <si>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</si>
  <si>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</si>
  <si>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</si>
  <si>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</si>
  <si>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</si>
  <si>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</si>
  <si>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</si>
  <si>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</si>
  <si>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</si>
  <si>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</si>
  <si>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</si>
  <si>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</si>
  <si>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</si>
  <si>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</si>
  <si>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</si>
  <si>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</si>
  <si>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</si>
  <si>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</si>
  <si>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</si>
  <si>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</si>
  <si>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</si>
  <si>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</si>
  <si>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</si>
  <si>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</si>
  <si>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</si>
  <si>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</si>
  <si>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</si>
  <si>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</si>
  <si>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</si>
  <si>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</si>
  <si>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</si>
  <si>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</si>
  <si>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</si>
  <si>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</si>
  <si>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</si>
  <si>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</si>
  <si>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</si>
  <si>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</si>
  <si>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</si>
  <si>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</si>
  <si>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</si>
  <si>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</si>
  <si>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</si>
  <si>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</si>
  <si>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</si>
  <si>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</si>
  <si>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</si>
  <si>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</si>
  <si>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</si>
  <si>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</si>
  <si>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</si>
  <si>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</si>
  <si>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</si>
  <si>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</si>
  <si>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</si>
  <si>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</si>
  <si>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</si>
  <si>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</si>
  <si>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</si>
  <si>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</si>
  <si>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</si>
  <si>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</si>
  <si>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</si>
  <si>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</si>
  <si>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</si>
  <si>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</si>
  <si>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</si>
  <si>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</si>
  <si>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</si>
  <si>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</si>
  <si>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</si>
  <si>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</si>
  <si>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</si>
  <si>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</si>
  <si>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</si>
  <si>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</si>
  <si>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</si>
  <si>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</si>
  <si>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</si>
  <si>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</si>
  <si>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</si>
  <si>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</si>
  <si>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</si>
  <si>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</si>
  <si>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</si>
  <si>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</si>
  <si>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</si>
  <si>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</si>
  <si>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</si>
  <si>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</si>
  <si>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</si>
  <si>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</si>
  <si>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</si>
  <si>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</si>
  <si>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</si>
  <si>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</si>
  <si>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</si>
  <si>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</si>
  <si>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</si>
  <si>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</si>
  <si>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</si>
  <si>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</si>
  <si>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</si>
  <si>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</si>
  <si>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</si>
  <si>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</si>
  <si>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</si>
  <si>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</si>
  <si>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</si>
  <si>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</si>
  <si>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</si>
  <si>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</si>
  <si>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</si>
  <si>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</si>
  <si>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</si>
  <si>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</si>
  <si>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</si>
  <si>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</si>
  <si>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</si>
  <si>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</si>
  <si>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</si>
  <si>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</si>
  <si>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</si>
  <si>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</si>
  <si>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</si>
  <si>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</si>
  <si>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</si>
  <si>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</si>
  <si>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</si>
  <si>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</si>
  <si>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</si>
  <si>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</si>
  <si>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</si>
  <si>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</si>
  <si>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</si>
  <si>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</si>
  <si>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</si>
  <si>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</si>
  <si>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</si>
  <si>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</si>
  <si>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</si>
  <si>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</si>
  <si>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</si>
  <si>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</si>
  <si>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</si>
  <si>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</si>
  <si>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</si>
  <si>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</si>
  <si>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</si>
  <si>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</si>
  <si>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</si>
  <si>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</si>
  <si>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</si>
  <si>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</si>
  <si>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</si>
  <si>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</si>
  <si>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</si>
  <si>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</si>
  <si>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</si>
  <si>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</si>
  <si>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</si>
  <si>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</si>
  <si>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</si>
  <si>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</si>
  <si>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</si>
  <si>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</si>
  <si>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</si>
  <si>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</si>
  <si>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</si>
  <si>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</si>
  <si>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</si>
  <si>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</si>
  <si>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</si>
  <si>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</si>
  <si>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</si>
  <si>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</si>
  <si>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</si>
  <si>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</si>
  <si>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</si>
  <si>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</si>
  <si>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</si>
  <si>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</si>
  <si>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</si>
  <si>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</si>
  <si>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</si>
  <si>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</si>
  <si>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</si>
  <si>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</si>
  <si>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</si>
  <si>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</si>
  <si>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</si>
  <si>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</si>
  <si>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</si>
  <si>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</si>
  <si>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</si>
  <si>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</si>
  <si>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</si>
  <si>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</si>
  <si>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</si>
  <si>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</si>
  <si>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</si>
  <si>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</si>
  <si>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</si>
  <si>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</si>
  <si>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</si>
  <si>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</si>
  <si>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</si>
  <si>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</si>
  <si>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</si>
  <si>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</si>
  <si>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</si>
  <si>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</si>
  <si>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</si>
  <si>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</si>
  <si>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</si>
  <si>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</si>
  <si>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</si>
  <si>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</si>
  <si>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</si>
  <si>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</si>
  <si>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</si>
  <si>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</si>
  <si>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</si>
  <si>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</si>
  <si>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</si>
  <si>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</si>
  <si>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</si>
  <si>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</si>
  <si>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</si>
  <si>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</si>
  <si>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</si>
  <si>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</si>
  <si>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</si>
  <si>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</si>
  <si>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</si>
  <si>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</si>
  <si>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</si>
  <si>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</si>
  <si>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</si>
  <si>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</si>
  <si>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</si>
  <si>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</si>
  <si>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</si>
  <si>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</si>
  <si>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</si>
  <si>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</si>
  <si>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</si>
  <si>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</si>
  <si>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</si>
  <si>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</si>
  <si>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</si>
  <si>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</si>
  <si>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</si>
  <si>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</si>
  <si>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</si>
  <si>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</si>
  <si>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</si>
  <si>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</si>
  <si>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</si>
  <si>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</si>
  <si>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</si>
  <si>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</si>
  <si>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</si>
  <si>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</si>
  <si>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</si>
  <si>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</si>
  <si>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</si>
  <si>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</si>
  <si>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</si>
  <si>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</si>
  <si>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</si>
  <si>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</si>
  <si>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</si>
  <si>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</si>
  <si>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</si>
  <si>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</si>
  <si>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</si>
  <si>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</si>
  <si>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</si>
  <si>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</si>
  <si>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</si>
  <si>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</si>
  <si>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</si>
  <si>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</si>
  <si>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</si>
  <si>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</si>
  <si>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</si>
  <si>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</si>
  <si>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</si>
  <si>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</si>
  <si>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</si>
  <si>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</si>
  <si>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</si>
  <si>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</si>
  <si>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</si>
  <si>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</si>
  <si>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</si>
  <si>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</si>
  <si>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</si>
  <si>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</si>
  <si>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</si>
  <si>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</si>
  <si>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</si>
  <si>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</si>
  <si>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</si>
  <si>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</si>
  <si>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</si>
  <si>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</si>
  <si>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</si>
  <si>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</si>
  <si>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</si>
  <si>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</si>
  <si>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</si>
  <si>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</si>
  <si>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</si>
  <si>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</si>
  <si>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</si>
  <si>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</si>
  <si>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</si>
  <si>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</si>
  <si>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</si>
  <si>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</si>
  <si>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</si>
  <si>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</si>
  <si>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</si>
  <si>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</si>
  <si>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</si>
  <si>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</si>
  <si>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</si>
  <si>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</si>
  <si>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</si>
  <si>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</si>
  <si>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</si>
  <si>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</si>
  <si>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</si>
  <si>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</si>
  <si>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</si>
  <si>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</si>
  <si>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</si>
  <si>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</si>
  <si>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</si>
  <si>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</si>
  <si>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</si>
  <si>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</si>
  <si>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</si>
  <si>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</si>
  <si>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</si>
  <si>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</si>
  <si>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</si>
  <si>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</si>
  <si>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</si>
  <si>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</si>
  <si>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</si>
  <si>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</si>
  <si>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</si>
  <si>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</si>
  <si>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</si>
  <si>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</si>
  <si>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</si>
  <si>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</si>
  <si>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</si>
  <si>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</si>
  <si>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</si>
  <si>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</si>
  <si>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</si>
  <si>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</si>
  <si>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</si>
  <si>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</si>
  <si>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</si>
  <si>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</si>
  <si>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</si>
  <si>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</si>
  <si>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</si>
  <si>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</si>
  <si>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</si>
  <si>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</si>
  <si>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</si>
  <si>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</si>
  <si>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</si>
  <si>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</si>
  <si>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</si>
  <si>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</si>
  <si>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</si>
  <si>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</si>
  <si>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</si>
  <si>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</si>
  <si>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</si>
  <si>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</si>
  <si>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</si>
  <si>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</si>
  <si>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</si>
  <si>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</si>
  <si>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</si>
  <si>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</si>
  <si>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</si>
  <si>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</si>
  <si>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</si>
  <si>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</si>
  <si>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</si>
  <si>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</si>
  <si>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</si>
  <si>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</si>
  <si>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</si>
  <si>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</si>
  <si>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</si>
  <si>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</si>
  <si>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</si>
  <si>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</si>
  <si>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</si>
  <si>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</si>
  <si>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</si>
  <si>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</si>
  <si>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</si>
  <si>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</si>
  <si>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</si>
  <si>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</si>
  <si>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</si>
  <si>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</si>
  <si>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</si>
  <si>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</si>
  <si>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</si>
  <si>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</si>
  <si>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</si>
  <si>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</si>
  <si>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</si>
  <si>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</si>
  <si>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</si>
  <si>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</si>
  <si>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</si>
  <si>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</si>
  <si>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</si>
  <si>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</si>
  <si>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</si>
  <si>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</si>
  <si>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</si>
  <si>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</si>
  <si>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</si>
  <si>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</si>
  <si>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</si>
  <si>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</si>
  <si>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</si>
  <si>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</si>
  <si>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</si>
  <si>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</si>
  <si>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</si>
  <si>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</si>
  <si>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</si>
  <si>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</si>
  <si>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</si>
  <si>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</si>
  <si>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</si>
  <si>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</si>
  <si>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</si>
  <si>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</si>
  <si>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</si>
  <si>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</si>
  <si>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</si>
  <si>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</si>
  <si>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</si>
  <si>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</si>
  <si>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</si>
  <si>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</si>
  <si>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</si>
  <si>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</si>
  <si>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</si>
  <si>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</si>
  <si>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</si>
  <si>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</si>
  <si>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</si>
  <si>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</si>
  <si>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</si>
  <si>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</si>
  <si>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</si>
  <si>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</si>
  <si>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</si>
  <si>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</si>
  <si>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</si>
  <si>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</si>
  <si>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</si>
  <si>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</si>
  <si>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</si>
  <si>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</si>
  <si>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</si>
  <si>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</si>
  <si>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</si>
  <si>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</si>
  <si>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</si>
  <si>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</si>
  <si>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</si>
  <si>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</si>
  <si>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</si>
  <si>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</si>
  <si>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</si>
  <si>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</si>
  <si>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</si>
  <si>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</si>
  <si>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</si>
  <si>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</si>
  <si>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</si>
  <si>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</si>
  <si>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</si>
  <si>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</si>
  <si>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</si>
  <si>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</si>
  <si>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</si>
  <si>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</si>
  <si>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</si>
  <si>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</si>
  <si>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</si>
  <si>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</si>
  <si>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</si>
  <si>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</si>
  <si>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</si>
  <si>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</si>
  <si>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</si>
  <si>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</si>
  <si>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</si>
  <si>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</si>
  <si>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</si>
  <si>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</si>
  <si>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</si>
  <si>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</si>
  <si>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</si>
  <si>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</si>
  <si>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</si>
  <si>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</si>
  <si>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</si>
  <si>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</si>
  <si>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</si>
  <si>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</si>
  <si>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</si>
  <si>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</si>
  <si>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</si>
  <si>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</si>
  <si>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</si>
  <si>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</si>
  <si>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</si>
  <si>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</si>
  <si>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</si>
  <si>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</si>
  <si>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</si>
  <si>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</si>
  <si>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</si>
  <si>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</si>
  <si>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</si>
  <si>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</si>
  <si>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</si>
  <si>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</si>
  <si>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</si>
  <si>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</si>
  <si>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</si>
  <si>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</si>
  <si>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</si>
  <si>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</si>
  <si>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</si>
  <si>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</si>
  <si>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</si>
  <si>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</si>
  <si>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</si>
  <si>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</si>
  <si>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</si>
  <si>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</si>
  <si>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</si>
  <si>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</si>
  <si>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</si>
  <si>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</si>
  <si>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</si>
  <si>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</si>
  <si>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</si>
  <si>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</si>
  <si>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</si>
  <si>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</si>
  <si>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</si>
  <si>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</si>
  <si>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</si>
  <si>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</si>
  <si>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</si>
  <si>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</si>
  <si>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</si>
  <si>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</si>
  <si>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</si>
  <si>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</si>
  <si>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</si>
  <si>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</si>
  <si>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</si>
  <si>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</si>
  <si>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</si>
  <si>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</si>
  <si>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</si>
  <si>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</si>
  <si>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</si>
  <si>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</si>
  <si>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</si>
  <si>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</si>
  <si>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</si>
  <si>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</si>
  <si>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</si>
  <si>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</si>
  <si>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</si>
  <si>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</si>
  <si>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</si>
  <si>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</si>
  <si>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</si>
  <si>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</si>
  <si>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</si>
  <si>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</si>
  <si>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</si>
  <si>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</si>
  <si>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</si>
  <si>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</si>
  <si>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</si>
  <si>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</si>
  <si>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</si>
  <si>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</si>
  <si>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</si>
  <si>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</si>
  <si>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</si>
  <si>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</si>
  <si>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</si>
  <si>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</si>
  <si>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</si>
  <si>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</si>
  <si>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</si>
  <si>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</si>
  <si>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</si>
  <si>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</si>
  <si>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</si>
  <si>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</si>
  <si>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</si>
  <si>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</si>
  <si>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</si>
  <si>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</si>
  <si>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</si>
  <si>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</si>
  <si>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</si>
  <si>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</si>
  <si>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</si>
  <si>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</si>
  <si>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</si>
  <si>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</si>
  <si>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</si>
  <si>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</si>
  <si>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</si>
  <si>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</si>
  <si>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</si>
  <si>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</si>
  <si>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</si>
  <si>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</si>
  <si>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</si>
  <si>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</si>
  <si>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</si>
  <si>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</si>
  <si>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</si>
  <si>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</si>
  <si>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</si>
  <si>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</si>
  <si>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</si>
  <si>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</si>
  <si>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</si>
  <si>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</si>
  <si>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</si>
  <si>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</si>
  <si>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</si>
  <si>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</si>
  <si>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</si>
  <si>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</si>
  <si>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</si>
  <si>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</si>
  <si>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</si>
  <si>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</si>
  <si>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</si>
  <si>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</si>
  <si>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</si>
  <si>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</si>
  <si>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</si>
  <si>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</si>
  <si>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</si>
  <si>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</si>
  <si>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</si>
  <si>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</si>
  <si>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</si>
  <si>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</si>
  <si>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</si>
  <si>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</si>
  <si>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</si>
  <si>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</si>
  <si>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</si>
  <si>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</si>
  <si>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</si>
  <si>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</si>
  <si>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</si>
  <si>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</si>
  <si>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</si>
  <si>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</si>
  <si>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</si>
  <si>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</si>
  <si>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</si>
  <si>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</si>
  <si>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</si>
  <si>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</si>
  <si>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</si>
  <si>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</si>
  <si>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</si>
  <si>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</si>
  <si>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</si>
  <si>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</si>
  <si>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</si>
  <si>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</si>
  <si>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</si>
  <si>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</si>
  <si>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</si>
  <si>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</si>
  <si>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</si>
  <si>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</si>
  <si>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</si>
  <si>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</si>
  <si>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</si>
  <si>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</si>
  <si>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</si>
  <si>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</si>
  <si>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</si>
  <si>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</si>
  <si>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</si>
  <si>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</si>
  <si>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</si>
  <si>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</si>
  <si>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</si>
  <si>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</si>
  <si>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</si>
  <si>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</si>
  <si>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</si>
  <si>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</si>
  <si>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</si>
  <si>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</si>
  <si>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</si>
  <si>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</si>
  <si>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</si>
  <si>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</si>
  <si>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</si>
  <si>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</si>
  <si>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</si>
  <si>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</si>
  <si>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</si>
  <si>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</si>
  <si>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</si>
  <si>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</si>
  <si>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</si>
  <si>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</si>
  <si>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</si>
  <si>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</si>
  <si>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</si>
  <si>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</si>
  <si>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</si>
  <si>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</si>
  <si>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</si>
  <si>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</si>
  <si>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</si>
  <si>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</si>
  <si>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</si>
  <si>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</si>
  <si>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</si>
  <si>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</si>
  <si>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</si>
  <si>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</si>
  <si>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</si>
  <si>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</si>
  <si>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</si>
  <si>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</si>
  <si>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</si>
  <si>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</si>
  <si>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</si>
  <si>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</si>
  <si>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</si>
  <si>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</si>
  <si>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</si>
  <si>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</si>
  <si>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</si>
  <si>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</si>
  <si>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</si>
  <si>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</si>
  <si>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</si>
  <si>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</si>
  <si>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</si>
  <si>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</si>
  <si>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</si>
  <si>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</si>
  <si>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</si>
  <si>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</si>
  <si>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</si>
  <si>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</si>
  <si>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</si>
  <si>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</si>
  <si>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</si>
  <si>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</si>
  <si>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</si>
  <si>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</si>
  <si>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</si>
  <si>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</si>
  <si>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</si>
  <si>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</si>
  <si>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</si>
  <si>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</si>
  <si>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</si>
  <si>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</si>
  <si>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</si>
  <si>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</si>
  <si>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</si>
  <si>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</si>
  <si>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</si>
  <si>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</si>
  <si>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</si>
  <si>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</si>
  <si>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</si>
  <si>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</si>
  <si>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</si>
  <si>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</si>
  <si>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</si>
  <si>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</si>
  <si>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</si>
  <si>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</si>
  <si>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</si>
  <si>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</si>
  <si>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</si>
  <si>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</si>
  <si>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</si>
  <si>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</si>
  <si>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</si>
  <si>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</si>
  <si>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</si>
  <si>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</si>
  <si>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</si>
  <si>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</si>
  <si>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</si>
  <si>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</si>
  <si>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</si>
  <si>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</si>
  <si>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</si>
  <si>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</si>
  <si>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</si>
  <si>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</si>
  <si>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</si>
  <si>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</si>
  <si>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</si>
  <si>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</si>
  <si>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</si>
  <si>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</si>
  <si>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</si>
  <si>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</si>
  <si>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</si>
  <si>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</si>
  <si>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</si>
  <si>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</si>
  <si>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</si>
  <si>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</si>
  <si>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</si>
  <si>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</si>
  <si>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</si>
  <si>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</si>
  <si>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</si>
  <si>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</si>
  <si>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</si>
  <si>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</si>
  <si>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</si>
  <si>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</si>
  <si>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</si>
  <si>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</si>
  <si>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</si>
  <si>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</si>
  <si>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</si>
  <si>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</si>
  <si>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</si>
  <si>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</si>
  <si>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</si>
  <si>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</si>
  <si>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</si>
  <si>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</si>
  <si>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</si>
  <si>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</si>
  <si>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</si>
  <si>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</si>
  <si>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</si>
  <si>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</si>
  <si>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</si>
  <si>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</si>
  <si>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</si>
  <si>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</si>
  <si>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</si>
  <si>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</si>
  <si>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</si>
  <si>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</si>
  <si>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</si>
  <si>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</si>
  <si>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</si>
  <si>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</si>
  <si>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</si>
  <si>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</si>
  <si>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</si>
  <si>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</si>
  <si>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</si>
  <si>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</si>
  <si>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</si>
  <si>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</si>
  <si>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</si>
  <si>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</si>
  <si>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</si>
  <si>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</si>
  <si>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</si>
  <si>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</si>
  <si>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</si>
  <si>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</si>
  <si>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</si>
  <si>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</si>
  <si>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</si>
  <si>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</si>
  <si>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</si>
  <si>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</si>
  <si>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</si>
  <si>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</si>
  <si>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</si>
  <si>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</si>
  <si>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</si>
  <si>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</si>
  <si>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</si>
  <si>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</si>
  <si>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</si>
  <si>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</si>
  <si>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</si>
  <si>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</si>
  <si>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</si>
  <si>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</si>
  <si>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</si>
  <si>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</si>
  <si>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</si>
  <si>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</si>
  <si>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</si>
  <si>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</si>
  <si>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</si>
  <si>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</si>
  <si>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</si>
  <si>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</si>
  <si>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</si>
  <si>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</si>
  <si>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</si>
  <si>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</si>
  <si>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</si>
  <si>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</si>
  <si>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</si>
  <si>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</si>
  <si>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</si>
  <si>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</si>
  <si>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</si>
  <si>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</si>
  <si>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</si>
  <si>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</si>
  <si>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</si>
  <si>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</si>
  <si>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</si>
  <si>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</si>
  <si>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</si>
  <si>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</si>
  <si>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</si>
  <si>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</si>
  <si>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</si>
  <si>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</si>
  <si>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</si>
  <si>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</si>
  <si>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</si>
  <si>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</si>
  <si>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</si>
  <si>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</si>
  <si>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</si>
  <si>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</si>
  <si>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</si>
  <si>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</si>
  <si>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</si>
  <si>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</si>
  <si>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</si>
  <si>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</si>
  <si>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</si>
  <si>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</si>
  <si>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</si>
  <si>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</si>
  <si>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</si>
  <si>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</si>
  <si>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</si>
  <si>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</si>
  <si>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</si>
  <si>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</si>
  <si>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</si>
  <si>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</si>
  <si>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</si>
  <si>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</si>
  <si>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</si>
  <si>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</si>
  <si>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</si>
  <si>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</si>
  <si>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</si>
  <si>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</si>
  <si>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</si>
  <si>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</si>
  <si>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</si>
  <si>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</si>
  <si>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</si>
  <si>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</si>
  <si>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</si>
  <si>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</si>
  <si>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</si>
  <si>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</si>
  <si>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</si>
  <si>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</si>
  <si>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</si>
  <si>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</si>
  <si>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</si>
  <si>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</si>
  <si>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</si>
  <si>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</si>
  <si>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</si>
  <si>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</si>
  <si>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</si>
  <si>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</si>
  <si>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</si>
  <si>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</si>
  <si>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</si>
  <si>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</si>
  <si>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</si>
  <si>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</si>
  <si>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</si>
  <si>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</si>
  <si>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</si>
  <si>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</si>
  <si>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</si>
  <si>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</si>
  <si>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</si>
  <si>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</si>
  <si>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</si>
  <si>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</si>
  <si>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</si>
  <si>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</si>
  <si>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</si>
  <si>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</si>
  <si>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</si>
  <si>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</si>
  <si>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</si>
  <si>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</si>
  <si>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</si>
  <si>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</si>
  <si>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</si>
  <si>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</si>
  <si>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</si>
  <si>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</si>
  <si>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</si>
  <si>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</si>
  <si>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</si>
  <si>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</si>
  <si>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</si>
  <si>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</si>
  <si>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</si>
  <si>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</si>
  <si>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</si>
  <si>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</si>
  <si>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</si>
  <si>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</si>
  <si>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</si>
  <si>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</si>
  <si>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</si>
  <si>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</si>
  <si>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</si>
  <si>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</si>
  <si>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</si>
  <si>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</si>
  <si>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</si>
  <si>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</si>
  <si>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</si>
  <si>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</si>
  <si>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</si>
  <si>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</si>
  <si>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</si>
  <si>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</si>
  <si>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</si>
  <si>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</si>
  <si>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</si>
  <si>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</si>
  <si>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</si>
  <si>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</si>
  <si>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</si>
  <si>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</si>
  <si>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</si>
  <si>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</si>
  <si>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</si>
  <si>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</si>
  <si>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</si>
  <si>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</si>
  <si>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</si>
  <si>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</si>
  <si>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</si>
  <si>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</si>
  <si>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</si>
  <si>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</si>
  <si>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</si>
  <si>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</si>
  <si>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</si>
  <si>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</si>
  <si>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</si>
  <si>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</si>
  <si>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</si>
  <si>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</si>
  <si>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</si>
  <si>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</si>
  <si>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</si>
  <si>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</si>
  <si>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</si>
  <si>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</si>
  <si>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</si>
  <si>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</si>
  <si>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</si>
  <si>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</si>
  <si>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</si>
  <si>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</si>
  <si>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</si>
  <si>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</si>
  <si>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</si>
  <si>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</si>
  <si>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</si>
  <si>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</si>
  <si>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</si>
  <si>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</si>
  <si>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</si>
  <si>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</si>
  <si>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</si>
  <si>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</si>
  <si>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</si>
  <si>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</si>
  <si>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</si>
  <si>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</si>
  <si>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</si>
  <si>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</si>
  <si>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</si>
  <si>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</si>
  <si>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</si>
  <si>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</si>
  <si>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</si>
  <si>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</si>
  <si>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</si>
  <si>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</si>
  <si>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</si>
  <si>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</si>
  <si>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</si>
  <si>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</si>
  <si>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</si>
  <si>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</si>
  <si>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</si>
  <si>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</si>
  <si>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</si>
  <si>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</si>
  <si>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</si>
  <si>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</si>
  <si>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</si>
  <si>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</si>
  <si>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</si>
  <si>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</si>
  <si>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</si>
  <si>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</si>
  <si>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</si>
  <si>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</si>
  <si>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</si>
  <si>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</si>
  <si>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</si>
  <si>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</si>
  <si>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</si>
  <si>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</si>
  <si>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</si>
  <si>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</si>
  <si>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</si>
  <si>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</si>
  <si>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</si>
  <si>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</si>
  <si>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</si>
  <si>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</si>
  <si>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</si>
  <si>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</si>
  <si>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</si>
  <si>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</si>
  <si>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</si>
  <si>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</si>
  <si>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</si>
  <si>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</si>
  <si>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</si>
  <si>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</si>
  <si>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</si>
  <si>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</si>
  <si>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</si>
  <si>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</si>
  <si>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</si>
  <si>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</si>
  <si>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</si>
  <si>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</si>
  <si>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</si>
  <si>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</si>
  <si>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</si>
  <si>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</si>
  <si>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</si>
  <si>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</si>
  <si>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</si>
  <si>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</si>
  <si>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</si>
  <si>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</si>
  <si>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</si>
  <si>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</si>
  <si>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</si>
  <si>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</si>
  <si>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</si>
  <si>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</si>
  <si>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</si>
  <si>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</si>
  <si>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</si>
  <si>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</si>
  <si>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</si>
  <si>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</si>
  <si>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</si>
  <si>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</si>
  <si>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</si>
  <si>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</si>
  <si>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</si>
  <si>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</si>
  <si>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</si>
  <si>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</si>
  <si>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</si>
  <si>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</si>
  <si>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</si>
  <si>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</si>
  <si>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</si>
  <si>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</si>
  <si>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</si>
  <si>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</si>
  <si>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</si>
  <si>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</si>
  <si>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</si>
  <si>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</si>
  <si>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</si>
  <si>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</si>
  <si>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</si>
  <si>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</si>
  <si>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</si>
  <si>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</si>
  <si>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</si>
  <si>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</si>
  <si>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</si>
  <si>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</si>
  <si>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</si>
  <si>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</si>
  <si>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</si>
  <si>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</si>
  <si>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</si>
  <si>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</si>
  <si>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</si>
  <si>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</si>
  <si>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</si>
  <si>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</si>
  <si>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</si>
  <si>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</si>
  <si>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</si>
  <si>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</si>
  <si>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</si>
  <si>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</si>
  <si>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</si>
  <si>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</si>
  <si>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</si>
  <si>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</si>
  <si>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</si>
  <si>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</si>
  <si>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</si>
  <si>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</si>
  <si>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</si>
  <si>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</si>
  <si>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</si>
  <si>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</si>
  <si>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</si>
  <si>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</si>
  <si>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</si>
  <si>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</si>
  <si>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</si>
  <si>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</si>
  <si>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</si>
  <si>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</si>
  <si>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</si>
  <si>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</si>
  <si>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</si>
  <si>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</si>
  <si>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</si>
  <si>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</si>
  <si>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</si>
  <si>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</si>
  <si>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</si>
  <si>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</si>
  <si>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</si>
  <si>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</si>
  <si>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</si>
  <si>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</si>
  <si>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</si>
  <si>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</si>
  <si>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</si>
  <si>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</si>
  <si>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</si>
  <si>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</si>
  <si>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</si>
  <si>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</si>
  <si>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</si>
  <si>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</si>
  <si>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</si>
  <si>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</si>
  <si>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</si>
  <si>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</si>
  <si>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</si>
  <si>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</si>
  <si>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</si>
  <si>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</si>
  <si>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</si>
  <si>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</si>
  <si>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</si>
  <si>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</si>
  <si>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</si>
  <si>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</si>
  <si>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</si>
  <si>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</si>
  <si>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</si>
  <si>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</si>
  <si>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</si>
  <si>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</si>
  <si>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</si>
  <si>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</si>
  <si>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</si>
  <si>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</si>
  <si>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</si>
  <si>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</si>
  <si>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</si>
  <si>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</si>
  <si>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</si>
  <si>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</si>
  <si>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</si>
  <si>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</si>
  <si>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</si>
  <si>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</si>
  <si>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</si>
  <si>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</si>
  <si>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</si>
  <si>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</si>
  <si>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</si>
  <si>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</si>
  <si>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</si>
  <si>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</si>
  <si>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</si>
  <si>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</si>
  <si>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</si>
  <si>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</si>
  <si>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</si>
  <si>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</si>
  <si>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</si>
  <si>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</si>
  <si>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</si>
  <si>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</si>
  <si>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</si>
  <si>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</si>
  <si>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</si>
  <si>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</si>
  <si>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</si>
  <si>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</si>
  <si>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</si>
  <si>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</si>
  <si>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</si>
  <si>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</si>
  <si>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</si>
  <si>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</si>
  <si>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</si>
  <si>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</si>
  <si>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</si>
  <si>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</si>
  <si>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</si>
  <si>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</si>
  <si>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</si>
  <si>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</si>
  <si>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</si>
  <si>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</si>
  <si>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</si>
  <si>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</si>
  <si>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</si>
  <si>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</si>
  <si>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</si>
  <si>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</si>
  <si>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</si>
  <si>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</si>
  <si>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</si>
  <si>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</si>
  <si>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</si>
  <si>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</si>
  <si>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</si>
  <si>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</si>
  <si>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</si>
  <si>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</si>
  <si>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</si>
  <si>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</si>
  <si>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</si>
  <si>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</si>
  <si>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</si>
  <si>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</si>
  <si>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</si>
  <si>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</si>
  <si>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</si>
  <si>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</si>
  <si>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</si>
  <si>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</si>
  <si>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</si>
  <si>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</si>
  <si>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</si>
  <si>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</si>
  <si>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</si>
  <si>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</si>
  <si>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</si>
  <si>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</si>
  <si>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</si>
  <si>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</si>
  <si>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</si>
  <si>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</si>
  <si>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</si>
  <si>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</si>
  <si>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</si>
  <si>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</si>
  <si>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</si>
  <si>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</si>
  <si>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</si>
  <si>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</si>
  <si>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</si>
  <si>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</si>
  <si>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</si>
  <si>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</si>
  <si>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</si>
  <si>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</si>
  <si>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</si>
  <si>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</si>
  <si>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</si>
  <si>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</si>
  <si>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</si>
  <si>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</si>
  <si>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</si>
  <si>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</si>
  <si>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</si>
  <si>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</si>
  <si>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</si>
  <si>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</si>
  <si>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</si>
  <si>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</si>
  <si>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</si>
  <si>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</si>
  <si>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</si>
  <si>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</si>
  <si>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</si>
  <si>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</si>
  <si>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</si>
  <si>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</si>
  <si>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</si>
  <si>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</si>
  <si>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</si>
  <si>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</si>
  <si>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</si>
  <si>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</si>
  <si>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</si>
  <si>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</si>
  <si>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</si>
  <si>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</si>
  <si>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</si>
  <si>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</si>
  <si>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</si>
  <si>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</si>
  <si>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</si>
  <si>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</si>
  <si>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</si>
  <si>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</si>
  <si>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</si>
  <si>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</si>
  <si>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</si>
  <si>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</si>
  <si>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</si>
  <si>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</si>
  <si>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</si>
  <si>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</si>
  <si>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</si>
  <si>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</si>
  <si>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</si>
  <si>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</si>
  <si>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</si>
  <si>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</si>
  <si>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</si>
  <si>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Rune Axe</t>
  </si>
  <si>
    <t>Blessing Staff</t>
  </si>
  <si>
    <t>Life Staff</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</si>
  <si>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</si>
  <si>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</si>
  <si>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</si>
  <si>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</si>
  <si>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</si>
  <si>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</si>
  <si>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</si>
  <si>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</si>
  <si>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</si>
  <si>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</si>
  <si>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</si>
  <si>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</si>
  <si>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</si>
  <si>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</si>
  <si>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</si>
  <si>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</si>
  <si>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</si>
  <si>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</si>
  <si>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</si>
  <si>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</si>
  <si>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</si>
  <si>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</si>
  <si>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</si>
  <si>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</si>
  <si>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</si>
  <si>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</si>
  <si>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</si>
  <si>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</si>
  <si>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</si>
  <si>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</si>
  <si>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</si>
  <si>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</si>
  <si>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</si>
  <si>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</si>
  <si>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</si>
  <si>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</si>
  <si>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</si>
  <si>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</si>
  <si>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</si>
  <si>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</si>
  <si>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</si>
  <si>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</si>
  <si>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</si>
  <si>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</si>
  <si>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</si>
  <si>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</si>
  <si>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</si>
  <si>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</si>
  <si>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</si>
  <si>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</si>
  <si>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</si>
  <si>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</si>
  <si>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</si>
  <si>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</si>
  <si>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</si>
  <si>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</si>
  <si>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</si>
  <si>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</si>
  <si>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</si>
  <si>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</si>
  <si>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</si>
  <si>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</si>
  <si>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</si>
  <si>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</si>
  <si>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</si>
  <si>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</si>
  <si>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</si>
  <si>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</si>
  <si>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</si>
  <si>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</si>
  <si>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</si>
  <si>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</si>
  <si>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</si>
  <si>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</si>
  <si>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</si>
  <si>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</si>
  <si>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</si>
  <si>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</si>
  <si>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</si>
  <si>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</si>
  <si>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</si>
  <si>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</si>
  <si>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</si>
  <si>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</si>
  <si>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</si>
  <si>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</si>
  <si>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</si>
  <si>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</si>
  <si>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</si>
  <si>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</si>
  <si>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</si>
  <si>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</si>
  <si>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Timeless Trial</t>
  </si>
  <si>
    <t>Sunday Shop</t>
  </si>
  <si>
    <t>Helm</t>
  </si>
  <si>
    <t>Secret Realm Event</t>
  </si>
  <si>
    <t>Shop</t>
  </si>
  <si>
    <t>Carbon Fiber Helm</t>
  </si>
  <si>
    <t>Aeneas' Helmet</t>
  </si>
  <si>
    <t>King Amulet</t>
  </si>
  <si>
    <t>Hopes and Dreams</t>
  </si>
  <si>
    <t>Arena Points</t>
  </si>
  <si>
    <t>Lone Star Amulet</t>
  </si>
  <si>
    <t>Memory Essences</t>
  </si>
  <si>
    <t>Hydra Bow</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</si>
  <si>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</si>
  <si>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</si>
  <si>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</si>
  <si>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</si>
  <si>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</si>
  <si>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</si>
  <si>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</si>
  <si>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</si>
  <si>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</si>
  <si>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</si>
  <si>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</si>
  <si>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</si>
  <si>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</si>
  <si>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</si>
  <si>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</si>
  <si>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</si>
  <si>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</si>
  <si>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</si>
  <si>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</si>
  <si>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</si>
  <si>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</si>
  <si>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</si>
  <si>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</si>
  <si>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</si>
  <si>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</si>
  <si>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</si>
  <si>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</si>
  <si>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</si>
  <si>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</si>
  <si>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</si>
  <si>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</si>
  <si>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</si>
  <si>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</si>
  <si>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</si>
  <si>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</si>
  <si>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</si>
  <si>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</si>
  <si>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</si>
  <si>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</si>
  <si>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</si>
  <si>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</si>
  <si>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</si>
  <si>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</si>
  <si>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</si>
  <si>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</si>
  <si>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</si>
  <si>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</si>
  <si>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</si>
  <si>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</si>
  <si>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</si>
  <si>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</si>
  <si>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</si>
  <si>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</si>
  <si>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</si>
  <si>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</si>
  <si>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</si>
  <si>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</si>
  <si>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</si>
  <si>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</si>
  <si>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</si>
  <si>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</si>
  <si>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</si>
  <si>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</si>
  <si>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</si>
  <si>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</si>
  <si>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</si>
  <si>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</si>
  <si>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</si>
  <si>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</si>
  <si>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</si>
  <si>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</si>
  <si>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</si>
  <si>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</si>
  <si>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</si>
  <si>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</si>
  <si>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</si>
  <si>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</si>
  <si>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</si>
  <si>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</si>
  <si>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</si>
  <si>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</si>
  <si>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</si>
  <si>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</si>
  <si>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</si>
  <si>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</si>
  <si>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</si>
  <si>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</si>
  <si>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</si>
  <si>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</si>
  <si>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</si>
  <si>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</si>
  <si>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</si>
  <si>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</si>
  <si>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</si>
  <si>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</si>
  <si>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</si>
  <si>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</si>
  <si>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</si>
  <si>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</si>
  <si>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</si>
  <si>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</si>
  <si>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</si>
  <si>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</si>
  <si>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</si>
  <si>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</si>
  <si>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</si>
  <si>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</si>
  <si>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</si>
  <si>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</si>
  <si>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</si>
  <si>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</si>
  <si>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</si>
  <si>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</si>
  <si>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</si>
  <si>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</si>
  <si>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</si>
  <si>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</si>
  <si>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</si>
  <si>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</si>
  <si>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</si>
  <si>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</si>
  <si>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</si>
  <si>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</si>
  <si>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</si>
  <si>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</si>
  <si>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</si>
  <si>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</si>
  <si>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Kagura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</si>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</sst>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vertical="bottom"/>
    </xf>
    <xf borderId="0" fillId="0" fontId="30" numFmtId="0" xfId="0" applyAlignment="1" applyFont="1">
      <alignment readingOrder="0" shrinkToFit="0" vertical="bottom"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122" t="s">
        <v>666</v>
      </c>
      <c r="B19" s="131" t="s">
        <v>180</v>
      </c>
      <c r="C19" s="76" t="s">
        <v>667</v>
      </c>
      <c r="D19" s="77" t="s">
        <v>668</v>
      </c>
      <c r="E19" s="78"/>
      <c r="F19" s="78"/>
      <c r="G19" s="78"/>
      <c r="H19" s="78"/>
      <c r="I19" s="78"/>
      <c r="J19" s="79"/>
      <c r="K19" s="80"/>
      <c r="L19" s="80"/>
      <c r="M19" s="125" t="s">
        <v>157</v>
      </c>
      <c r="N19" s="125" t="s">
        <v>157</v>
      </c>
      <c r="O19" s="81"/>
      <c r="P19" s="80"/>
      <c r="Q19" s="116"/>
      <c r="R19" s="81"/>
      <c r="S19" s="81"/>
      <c r="T19" s="81" t="s">
        <v>157</v>
      </c>
      <c r="U19" s="81"/>
      <c r="V19" s="116"/>
      <c r="W19" s="83"/>
      <c r="X19" s="84" t="s">
        <v>186</v>
      </c>
      <c r="Y19" s="129" t="s">
        <v>669</v>
      </c>
      <c r="Z19" s="85" t="s">
        <v>670</v>
      </c>
      <c r="AA19" s="86"/>
      <c r="AB19" s="87" t="s">
        <v>479</v>
      </c>
      <c r="AC19" s="88" t="s">
        <v>671</v>
      </c>
      <c r="AD19" s="89" t="s">
        <v>672</v>
      </c>
      <c r="AE19" s="88" t="s">
        <v>673</v>
      </c>
      <c r="AF19" s="88" t="s">
        <v>486</v>
      </c>
      <c r="AG19" s="88" t="s">
        <v>674</v>
      </c>
      <c r="AH19" s="88" t="s">
        <v>193</v>
      </c>
      <c r="AI19" s="90"/>
      <c r="AJ19" s="90"/>
      <c r="AK19" s="90"/>
      <c r="AL19" s="90"/>
      <c r="AM19" s="90"/>
      <c r="AN19" s="90"/>
      <c r="AO19" s="91"/>
      <c r="AP19" s="92"/>
      <c r="AQ19" s="93"/>
      <c r="AR19" s="94"/>
      <c r="AS19" s="93"/>
      <c r="AT19" s="93"/>
      <c r="AU19" s="93"/>
      <c r="AV19" s="93"/>
      <c r="AW19" s="90"/>
      <c r="AX19" s="90"/>
      <c r="AY19" s="90"/>
      <c r="AZ19" s="90"/>
      <c r="BA19" s="90"/>
      <c r="BB19" s="90"/>
      <c r="BC19" s="95"/>
      <c r="BD19" s="96" t="s">
        <v>675</v>
      </c>
      <c r="BE19" s="97" t="s">
        <v>676</v>
      </c>
      <c r="BF19" s="98" t="s">
        <v>677</v>
      </c>
      <c r="BG19" s="97" t="s">
        <v>602</v>
      </c>
      <c r="BH19" s="97" t="s">
        <v>363</v>
      </c>
      <c r="BI19" s="97" t="s">
        <v>678</v>
      </c>
      <c r="BJ19" s="97" t="s">
        <v>342</v>
      </c>
      <c r="BK19" s="99"/>
      <c r="BL19" s="99"/>
      <c r="BM19" s="99"/>
      <c r="BN19" s="99"/>
      <c r="BO19" s="99"/>
      <c r="BP19" s="99"/>
      <c r="BQ19" s="79"/>
      <c r="BR19" s="100">
        <v>25.0</v>
      </c>
      <c r="BS19" s="100">
        <v>40.0</v>
      </c>
      <c r="BT19" s="100">
        <v>15.0</v>
      </c>
      <c r="BU19" s="100">
        <v>20.0</v>
      </c>
      <c r="BV19" s="101" t="s">
        <v>679</v>
      </c>
      <c r="BW19" s="79"/>
      <c r="BX19" s="102" t="s">
        <v>173</v>
      </c>
      <c r="BY19" s="102" t="s">
        <v>680</v>
      </c>
      <c r="BZ19" s="102" t="s">
        <v>681</v>
      </c>
      <c r="CA19" s="102" t="s">
        <v>682</v>
      </c>
      <c r="CB19" s="102" t="s">
        <v>683</v>
      </c>
      <c r="CC19" s="102" t="s">
        <v>684</v>
      </c>
      <c r="CD19" s="120" t="s">
        <v>517</v>
      </c>
      <c r="CE19" s="121" t="s">
        <v>685</v>
      </c>
      <c r="CF19" s="121" t="s">
        <v>686</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687</v>
      </c>
      <c r="DM19" s="110" t="s">
        <v>688</v>
      </c>
      <c r="DN19" s="110">
        <v>3.0</v>
      </c>
      <c r="DO19" s="110">
        <v>2.0</v>
      </c>
      <c r="DP19" s="110" t="s">
        <v>255</v>
      </c>
      <c r="DQ19" s="111" t="s">
        <v>689</v>
      </c>
      <c r="DR19" s="112"/>
      <c r="DS19" s="113"/>
    </row>
    <row r="20">
      <c r="A20" s="75" t="s">
        <v>690</v>
      </c>
      <c r="B20" s="66" t="s">
        <v>180</v>
      </c>
      <c r="C20" s="76" t="s">
        <v>691</v>
      </c>
      <c r="D20" s="133" t="s">
        <v>692</v>
      </c>
      <c r="E20" s="78" t="s">
        <v>152</v>
      </c>
      <c r="F20" s="78" t="s">
        <v>152</v>
      </c>
      <c r="G20" s="134" t="s">
        <v>693</v>
      </c>
      <c r="H20" s="134" t="s">
        <v>694</v>
      </c>
      <c r="I20" s="134" t="s">
        <v>695</v>
      </c>
      <c r="J20" s="79"/>
      <c r="K20" s="80"/>
      <c r="L20" s="80"/>
      <c r="M20" s="80"/>
      <c r="N20" s="80"/>
      <c r="O20" s="81"/>
      <c r="P20" s="81" t="s">
        <v>157</v>
      </c>
      <c r="Q20" s="116" t="s">
        <v>157</v>
      </c>
      <c r="R20" s="81"/>
      <c r="S20" s="81"/>
      <c r="T20" s="81"/>
      <c r="U20" s="81"/>
      <c r="V20" s="116" t="s">
        <v>157</v>
      </c>
      <c r="W20" s="83"/>
      <c r="X20" s="84" t="s">
        <v>696</v>
      </c>
      <c r="Y20" s="129" t="s">
        <v>697</v>
      </c>
      <c r="Z20" s="85" t="s">
        <v>698</v>
      </c>
      <c r="AA20" s="86"/>
      <c r="AB20" s="87" t="s">
        <v>441</v>
      </c>
      <c r="AC20" s="88" t="s">
        <v>166</v>
      </c>
      <c r="AD20" s="89" t="s">
        <v>443</v>
      </c>
      <c r="AE20" s="88" t="s">
        <v>446</v>
      </c>
      <c r="AF20" s="88" t="s">
        <v>235</v>
      </c>
      <c r="AG20" s="117" t="s">
        <v>699</v>
      </c>
      <c r="AH20" s="88" t="s">
        <v>202</v>
      </c>
      <c r="AI20" s="90"/>
      <c r="AJ20" s="90"/>
      <c r="AK20" s="90"/>
      <c r="AL20" s="90"/>
      <c r="AM20" s="90"/>
      <c r="AN20" s="90"/>
      <c r="AO20" s="91"/>
      <c r="AP20" s="92"/>
      <c r="AQ20" s="93"/>
      <c r="AR20" s="94"/>
      <c r="AS20" s="93"/>
      <c r="AT20" s="93"/>
      <c r="AU20" s="93"/>
      <c r="AV20" s="93"/>
      <c r="AW20" s="90"/>
      <c r="AX20" s="90"/>
      <c r="AY20" s="90"/>
      <c r="AZ20" s="90"/>
      <c r="BA20" s="90"/>
      <c r="BB20" s="90"/>
      <c r="BC20" s="95"/>
      <c r="BD20" s="96" t="s">
        <v>447</v>
      </c>
      <c r="BE20" s="97" t="s">
        <v>700</v>
      </c>
      <c r="BF20" s="98" t="s">
        <v>701</v>
      </c>
      <c r="BG20" s="97" t="s">
        <v>547</v>
      </c>
      <c r="BH20" s="97" t="s">
        <v>233</v>
      </c>
      <c r="BI20" s="119" t="s">
        <v>702</v>
      </c>
      <c r="BJ20" s="97" t="s">
        <v>195</v>
      </c>
      <c r="BK20" s="99"/>
      <c r="BL20" s="99"/>
      <c r="BM20" s="99"/>
      <c r="BN20" s="99"/>
      <c r="BO20" s="99"/>
      <c r="BP20" s="99"/>
      <c r="BQ20" s="79"/>
      <c r="BR20" s="100">
        <v>40.0</v>
      </c>
      <c r="BS20" s="100">
        <v>40.0</v>
      </c>
      <c r="BT20" s="100">
        <v>10.0</v>
      </c>
      <c r="BU20" s="100">
        <v>10.0</v>
      </c>
      <c r="BV20" s="101" t="s">
        <v>703</v>
      </c>
      <c r="BW20" s="79"/>
      <c r="BX20" s="102" t="s">
        <v>204</v>
      </c>
      <c r="BY20" s="102" t="s">
        <v>174</v>
      </c>
      <c r="BZ20" s="102" t="s">
        <v>450</v>
      </c>
      <c r="CA20" s="102" t="s">
        <v>152</v>
      </c>
      <c r="CB20" s="102" t="s">
        <v>704</v>
      </c>
      <c r="CC20" s="102" t="s">
        <v>152</v>
      </c>
      <c r="CD20" s="120" t="s">
        <v>241</v>
      </c>
      <c r="CE20" s="121" t="s">
        <v>705</v>
      </c>
      <c r="CF20" s="121" t="s">
        <v>706</v>
      </c>
      <c r="CG20" s="105" t="s">
        <v>458</v>
      </c>
      <c r="CH20" s="105" t="s">
        <v>383</v>
      </c>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707</v>
      </c>
      <c r="DM20" s="110" t="s">
        <v>470</v>
      </c>
      <c r="DN20" s="110">
        <v>0.0</v>
      </c>
      <c r="DO20" s="110">
        <v>1.0</v>
      </c>
      <c r="DP20" s="110" t="s">
        <v>255</v>
      </c>
      <c r="DQ20" s="111" t="s">
        <v>708</v>
      </c>
      <c r="DR20" s="112">
        <v>0.0</v>
      </c>
      <c r="DS20" s="113"/>
    </row>
    <row r="21">
      <c r="A21" s="75" t="s">
        <v>709</v>
      </c>
      <c r="B21" s="66" t="s">
        <v>180</v>
      </c>
      <c r="C21" s="76" t="s">
        <v>710</v>
      </c>
      <c r="D21" s="133" t="s">
        <v>711</v>
      </c>
      <c r="E21" s="78" t="s">
        <v>152</v>
      </c>
      <c r="F21" s="78" t="s">
        <v>152</v>
      </c>
      <c r="G21" s="134"/>
      <c r="H21" s="134"/>
      <c r="I21" s="134"/>
      <c r="J21" s="79"/>
      <c r="K21" s="80"/>
      <c r="L21" s="80"/>
      <c r="M21" s="80"/>
      <c r="N21" s="80"/>
      <c r="O21" s="81" t="s">
        <v>157</v>
      </c>
      <c r="P21" s="81"/>
      <c r="Q21" s="116"/>
      <c r="R21" s="81"/>
      <c r="S21" s="81"/>
      <c r="T21" s="81"/>
      <c r="U21" s="81" t="s">
        <v>157</v>
      </c>
      <c r="V21" s="116"/>
      <c r="W21" s="83"/>
      <c r="X21" s="84" t="s">
        <v>295</v>
      </c>
      <c r="Y21" s="129" t="s">
        <v>712</v>
      </c>
      <c r="Z21" s="85" t="s">
        <v>713</v>
      </c>
      <c r="AA21" s="86"/>
      <c r="AB21" s="87" t="s">
        <v>161</v>
      </c>
      <c r="AC21" s="88" t="s">
        <v>162</v>
      </c>
      <c r="AD21" s="89" t="s">
        <v>714</v>
      </c>
      <c r="AE21" s="88" t="s">
        <v>408</v>
      </c>
      <c r="AF21" s="88" t="s">
        <v>301</v>
      </c>
      <c r="AG21" s="117" t="s">
        <v>715</v>
      </c>
      <c r="AH21" s="88" t="s">
        <v>269</v>
      </c>
      <c r="AI21" s="90"/>
      <c r="AJ21" s="90"/>
      <c r="AK21" s="90"/>
      <c r="AL21" s="90"/>
      <c r="AM21" s="90"/>
      <c r="AN21" s="90"/>
      <c r="AO21" s="91"/>
      <c r="AP21" s="92" t="s">
        <v>170</v>
      </c>
      <c r="AQ21" s="93" t="s">
        <v>650</v>
      </c>
      <c r="AR21" s="94" t="s">
        <v>622</v>
      </c>
      <c r="AS21" s="93" t="s">
        <v>716</v>
      </c>
      <c r="AT21" s="93" t="s">
        <v>409</v>
      </c>
      <c r="AU21" s="93" t="s">
        <v>298</v>
      </c>
      <c r="AV21" s="93" t="s">
        <v>202</v>
      </c>
      <c r="AW21" s="90"/>
      <c r="AX21" s="90"/>
      <c r="AY21" s="90"/>
      <c r="AZ21" s="90"/>
      <c r="BA21" s="90"/>
      <c r="BB21" s="90"/>
      <c r="BC21" s="95"/>
      <c r="BD21" s="96" t="s">
        <v>163</v>
      </c>
      <c r="BE21" s="97" t="s">
        <v>439</v>
      </c>
      <c r="BF21" s="98"/>
      <c r="BG21" s="97"/>
      <c r="BH21" s="97"/>
      <c r="BI21" s="119"/>
      <c r="BJ21" s="97"/>
      <c r="BK21" s="99"/>
      <c r="BL21" s="99"/>
      <c r="BM21" s="99"/>
      <c r="BN21" s="99"/>
      <c r="BO21" s="99"/>
      <c r="BP21" s="99"/>
      <c r="BQ21" s="79"/>
      <c r="BR21" s="100">
        <v>40.0</v>
      </c>
      <c r="BS21" s="100">
        <v>10.0</v>
      </c>
      <c r="BT21" s="100">
        <v>40.0</v>
      </c>
      <c r="BU21" s="100">
        <v>10.0</v>
      </c>
      <c r="BV21" s="101" t="s">
        <v>717</v>
      </c>
      <c r="BW21" s="79"/>
      <c r="BX21" s="102" t="s">
        <v>173</v>
      </c>
      <c r="BY21" s="102" t="s">
        <v>718</v>
      </c>
      <c r="BZ21" s="102" t="s">
        <v>719</v>
      </c>
      <c r="CA21" s="102" t="s">
        <v>612</v>
      </c>
      <c r="CB21" s="102" t="s">
        <v>720</v>
      </c>
      <c r="CC21" s="102" t="s">
        <v>721</v>
      </c>
      <c r="CD21" s="123"/>
      <c r="CE21" s="121" t="s">
        <v>722</v>
      </c>
      <c r="CF21" s="121" t="s">
        <v>723</v>
      </c>
      <c r="CG21" s="105"/>
      <c r="CH21" s="105"/>
      <c r="CI21" s="105"/>
      <c r="CJ21" s="79"/>
      <c r="CK21" s="107" t="s">
        <v>724</v>
      </c>
      <c r="CL21" s="108" t="s">
        <v>417</v>
      </c>
      <c r="CM21" s="108" t="s">
        <v>418</v>
      </c>
      <c r="CN21" s="108"/>
      <c r="CO21" s="108"/>
      <c r="CP21" s="108"/>
      <c r="CQ21" s="108"/>
      <c r="CR21" s="108">
        <v>25.0</v>
      </c>
      <c r="CS21" s="108">
        <v>101.0</v>
      </c>
      <c r="CT21" s="108">
        <v>185.0</v>
      </c>
      <c r="CU21" s="108">
        <v>269.0</v>
      </c>
      <c r="CV21" s="108">
        <v>353.0</v>
      </c>
      <c r="CW21" s="108">
        <v>437.0</v>
      </c>
      <c r="CX21" s="108" t="s">
        <v>100</v>
      </c>
      <c r="CY21" s="108">
        <v>6.0</v>
      </c>
      <c r="CZ21" s="108">
        <v>17.0</v>
      </c>
      <c r="DA21" s="108">
        <v>29.0</v>
      </c>
      <c r="DB21" s="108">
        <v>41.0</v>
      </c>
      <c r="DC21" s="108">
        <v>53.0</v>
      </c>
      <c r="DD21" s="108">
        <v>65.0</v>
      </c>
      <c r="DE21" s="108" t="s">
        <v>103</v>
      </c>
      <c r="DF21" s="108" t="s">
        <v>725</v>
      </c>
      <c r="DG21" s="108" t="s">
        <v>726</v>
      </c>
      <c r="DH21" s="108" t="s">
        <v>727</v>
      </c>
      <c r="DI21" s="108" t="s">
        <v>728</v>
      </c>
      <c r="DJ21" s="108" t="s">
        <v>729</v>
      </c>
      <c r="DK21" s="108"/>
      <c r="DL21" s="109" t="s">
        <v>730</v>
      </c>
      <c r="DM21" s="110" t="s">
        <v>470</v>
      </c>
      <c r="DN21" s="110">
        <v>5.0</v>
      </c>
      <c r="DO21" s="110">
        <v>6.0</v>
      </c>
      <c r="DP21" s="110" t="s">
        <v>731</v>
      </c>
      <c r="DQ21" s="111" t="s">
        <v>732</v>
      </c>
      <c r="DR21" s="112">
        <v>1.0</v>
      </c>
      <c r="DS21" s="113"/>
    </row>
    <row r="22">
      <c r="A22" s="75" t="s">
        <v>733</v>
      </c>
      <c r="B22" s="66" t="s">
        <v>180</v>
      </c>
      <c r="C22" s="76" t="s">
        <v>734</v>
      </c>
      <c r="D22" s="133" t="s">
        <v>735</v>
      </c>
      <c r="E22" s="78"/>
      <c r="F22" s="78"/>
      <c r="G22" s="134"/>
      <c r="H22" s="134"/>
      <c r="I22" s="134"/>
      <c r="J22" s="79"/>
      <c r="K22" s="80"/>
      <c r="L22" s="80"/>
      <c r="M22" s="125" t="s">
        <v>157</v>
      </c>
      <c r="N22" s="80"/>
      <c r="O22" s="81"/>
      <c r="P22" s="81" t="s">
        <v>157</v>
      </c>
      <c r="Q22" s="116"/>
      <c r="R22" s="81"/>
      <c r="S22" s="81"/>
      <c r="T22" s="81" t="s">
        <v>157</v>
      </c>
      <c r="U22" s="81"/>
      <c r="V22" s="116"/>
      <c r="W22" s="83"/>
      <c r="X22" s="84" t="s">
        <v>736</v>
      </c>
      <c r="Y22" s="129" t="s">
        <v>737</v>
      </c>
      <c r="Z22" s="85" t="s">
        <v>738</v>
      </c>
      <c r="AA22" s="86"/>
      <c r="AB22" s="87" t="s">
        <v>739</v>
      </c>
      <c r="AC22" s="88" t="s">
        <v>300</v>
      </c>
      <c r="AD22" s="89" t="s">
        <v>740</v>
      </c>
      <c r="AE22" s="88" t="s">
        <v>741</v>
      </c>
      <c r="AF22" s="88" t="s">
        <v>540</v>
      </c>
      <c r="AG22" s="117" t="s">
        <v>742</v>
      </c>
      <c r="AH22" s="88" t="s">
        <v>368</v>
      </c>
      <c r="AI22" s="90"/>
      <c r="AJ22" s="90"/>
      <c r="AK22" s="90"/>
      <c r="AL22" s="90"/>
      <c r="AM22" s="90"/>
      <c r="AN22" s="90"/>
      <c r="AO22" s="91"/>
      <c r="AP22" s="92"/>
      <c r="AQ22" s="93"/>
      <c r="AR22" s="94"/>
      <c r="AS22" s="93"/>
      <c r="AT22" s="93"/>
      <c r="AU22" s="93"/>
      <c r="AV22" s="93"/>
      <c r="AW22" s="90"/>
      <c r="AX22" s="90"/>
      <c r="AY22" s="90"/>
      <c r="AZ22" s="90"/>
      <c r="BA22" s="90"/>
      <c r="BB22" s="90"/>
      <c r="BC22" s="95"/>
      <c r="BD22" s="96" t="s">
        <v>743</v>
      </c>
      <c r="BE22" s="97" t="s">
        <v>576</v>
      </c>
      <c r="BF22" s="98" t="s">
        <v>744</v>
      </c>
      <c r="BG22" s="97" t="s">
        <v>745</v>
      </c>
      <c r="BH22" s="97" t="s">
        <v>653</v>
      </c>
      <c r="BI22" s="119" t="s">
        <v>657</v>
      </c>
      <c r="BJ22" s="97" t="s">
        <v>488</v>
      </c>
      <c r="BK22" s="99"/>
      <c r="BL22" s="99"/>
      <c r="BM22" s="99"/>
      <c r="BN22" s="99"/>
      <c r="BO22" s="99"/>
      <c r="BP22" s="99"/>
      <c r="BQ22" s="79"/>
      <c r="BR22" s="100">
        <v>30.0</v>
      </c>
      <c r="BS22" s="100">
        <v>35.0</v>
      </c>
      <c r="BT22" s="100">
        <v>20.0</v>
      </c>
      <c r="BU22" s="100">
        <v>15.0</v>
      </c>
      <c r="BV22" s="101" t="s">
        <v>746</v>
      </c>
      <c r="BW22" s="79"/>
      <c r="BX22" s="102" t="s">
        <v>276</v>
      </c>
      <c r="BY22" s="102" t="s">
        <v>174</v>
      </c>
      <c r="BZ22" s="102" t="s">
        <v>747</v>
      </c>
      <c r="CA22" s="102" t="s">
        <v>748</v>
      </c>
      <c r="CB22" s="102" t="s">
        <v>749</v>
      </c>
      <c r="CC22" s="102" t="s">
        <v>750</v>
      </c>
      <c r="CD22" s="120" t="s">
        <v>751</v>
      </c>
      <c r="CE22" s="121" t="s">
        <v>752</v>
      </c>
      <c r="CF22" s="121" t="s">
        <v>753</v>
      </c>
      <c r="CG22" s="105"/>
      <c r="CH22" s="105"/>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213</v>
      </c>
      <c r="DN22" s="110">
        <v>4.0</v>
      </c>
      <c r="DO22" s="110">
        <v>2.0</v>
      </c>
      <c r="DP22" s="110" t="s">
        <v>255</v>
      </c>
      <c r="DQ22" s="111" t="s">
        <v>755</v>
      </c>
      <c r="DR22" s="112"/>
      <c r="DS22" s="113"/>
    </row>
    <row r="23">
      <c r="A23" s="75" t="s">
        <v>756</v>
      </c>
      <c r="B23" s="66" t="s">
        <v>180</v>
      </c>
      <c r="C23" s="76" t="s">
        <v>757</v>
      </c>
      <c r="D23" s="77" t="s">
        <v>758</v>
      </c>
      <c r="E23" s="78" t="s">
        <v>152</v>
      </c>
      <c r="F23" s="78" t="s">
        <v>152</v>
      </c>
      <c r="G23" s="78" t="s">
        <v>759</v>
      </c>
      <c r="H23" s="78" t="s">
        <v>760</v>
      </c>
      <c r="I23" s="78" t="s">
        <v>761</v>
      </c>
      <c r="J23" s="79"/>
      <c r="K23" s="80"/>
      <c r="L23" s="80"/>
      <c r="M23" s="80"/>
      <c r="N23" s="80"/>
      <c r="O23" s="81" t="s">
        <v>435</v>
      </c>
      <c r="P23" s="80"/>
      <c r="Q23" s="116" t="s">
        <v>157</v>
      </c>
      <c r="R23" s="81"/>
      <c r="S23" s="81"/>
      <c r="T23" s="81" t="s">
        <v>157</v>
      </c>
      <c r="U23" s="81"/>
      <c r="V23" s="116"/>
      <c r="W23" s="83"/>
      <c r="X23" s="84" t="s">
        <v>295</v>
      </c>
      <c r="Y23" s="85" t="s">
        <v>712</v>
      </c>
      <c r="Z23" s="85" t="s">
        <v>618</v>
      </c>
      <c r="AA23" s="86"/>
      <c r="AB23" s="87" t="s">
        <v>161</v>
      </c>
      <c r="AC23" s="88" t="s">
        <v>162</v>
      </c>
      <c r="AD23" s="89" t="s">
        <v>762</v>
      </c>
      <c r="AE23" s="88" t="s">
        <v>408</v>
      </c>
      <c r="AF23" s="88" t="s">
        <v>274</v>
      </c>
      <c r="AG23" s="88" t="s">
        <v>763</v>
      </c>
      <c r="AH23" s="88" t="s">
        <v>228</v>
      </c>
      <c r="AI23" s="90">
        <v>4697.0</v>
      </c>
      <c r="AJ23" s="90">
        <v>477.0</v>
      </c>
      <c r="AK23" s="90">
        <v>241.0</v>
      </c>
      <c r="AL23" s="90">
        <v>375.0</v>
      </c>
      <c r="AM23" s="90">
        <v>261.0</v>
      </c>
      <c r="AN23" s="90">
        <v>106.0</v>
      </c>
      <c r="AO23" s="91"/>
      <c r="AP23" s="92" t="s">
        <v>170</v>
      </c>
      <c r="AQ23" s="118" t="s">
        <v>650</v>
      </c>
      <c r="AR23" s="94" t="s">
        <v>622</v>
      </c>
      <c r="AS23" s="118" t="s">
        <v>764</v>
      </c>
      <c r="AT23" s="93" t="s">
        <v>202</v>
      </c>
      <c r="AU23" s="93" t="s">
        <v>765</v>
      </c>
      <c r="AV23" s="93" t="s">
        <v>269</v>
      </c>
      <c r="AW23" s="90">
        <v>4408.0</v>
      </c>
      <c r="AX23" s="90">
        <v>502.0</v>
      </c>
      <c r="AY23" s="90">
        <v>241.0</v>
      </c>
      <c r="AZ23" s="90">
        <v>354.0</v>
      </c>
      <c r="BA23" s="90">
        <v>261.0</v>
      </c>
      <c r="BB23" s="90">
        <v>141.0</v>
      </c>
      <c r="BC23" s="95"/>
      <c r="BD23" s="96" t="s">
        <v>163</v>
      </c>
      <c r="BE23" s="97" t="s">
        <v>766</v>
      </c>
      <c r="BF23" s="98"/>
      <c r="BG23" s="97"/>
      <c r="BH23" s="97"/>
      <c r="BI23" s="97"/>
      <c r="BJ23" s="97"/>
      <c r="BK23" s="99"/>
      <c r="BL23" s="99"/>
      <c r="BM23" s="99"/>
      <c r="BN23" s="99"/>
      <c r="BO23" s="99"/>
      <c r="BP23" s="99"/>
      <c r="BQ23" s="79"/>
      <c r="BR23" s="100">
        <v>35.0</v>
      </c>
      <c r="BS23" s="100">
        <v>35.0</v>
      </c>
      <c r="BT23" s="100">
        <v>15.0</v>
      </c>
      <c r="BU23" s="100">
        <v>15.0</v>
      </c>
      <c r="BV23" s="101" t="s">
        <v>767</v>
      </c>
      <c r="BW23" s="79"/>
      <c r="BX23" s="102" t="s">
        <v>204</v>
      </c>
      <c r="BY23" s="102" t="s">
        <v>627</v>
      </c>
      <c r="BZ23" s="102" t="s">
        <v>768</v>
      </c>
      <c r="CA23" s="102" t="s">
        <v>769</v>
      </c>
      <c r="CB23" s="102" t="s">
        <v>770</v>
      </c>
      <c r="CC23" s="102" t="s">
        <v>631</v>
      </c>
      <c r="CD23" s="120" t="s">
        <v>771</v>
      </c>
      <c r="CE23" s="121" t="s">
        <v>772</v>
      </c>
      <c r="CF23" s="121" t="s">
        <v>773</v>
      </c>
      <c r="CG23" s="105" t="s">
        <v>178</v>
      </c>
      <c r="CH23" s="105" t="s">
        <v>283</v>
      </c>
      <c r="CI23" s="105" t="s">
        <v>774</v>
      </c>
      <c r="CJ23" s="79"/>
      <c r="CK23" s="107" t="s">
        <v>775</v>
      </c>
      <c r="CL23" s="108" t="s">
        <v>417</v>
      </c>
      <c r="CM23" s="108" t="s">
        <v>418</v>
      </c>
      <c r="CN23" s="108" t="s">
        <v>420</v>
      </c>
      <c r="CO23" s="108" t="s">
        <v>419</v>
      </c>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776</v>
      </c>
      <c r="DG23" s="108" t="s">
        <v>777</v>
      </c>
      <c r="DH23" s="108" t="s">
        <v>778</v>
      </c>
      <c r="DI23" s="108" t="s">
        <v>779</v>
      </c>
      <c r="DJ23" s="108" t="s">
        <v>780</v>
      </c>
      <c r="DK23" s="108"/>
      <c r="DL23" s="109" t="s">
        <v>781</v>
      </c>
      <c r="DM23" s="110" t="s">
        <v>782</v>
      </c>
      <c r="DN23" s="110">
        <v>3.0</v>
      </c>
      <c r="DO23" s="110" t="s">
        <v>285</v>
      </c>
      <c r="DP23" s="110" t="s">
        <v>318</v>
      </c>
      <c r="DQ23" s="111" t="s">
        <v>783</v>
      </c>
      <c r="DR23" s="112">
        <v>0.0</v>
      </c>
      <c r="DS23" s="113"/>
    </row>
    <row r="24">
      <c r="A24" s="75" t="s">
        <v>784</v>
      </c>
      <c r="B24" s="66" t="s">
        <v>180</v>
      </c>
      <c r="C24" s="76" t="s">
        <v>785</v>
      </c>
      <c r="D24" s="77" t="s">
        <v>786</v>
      </c>
      <c r="E24" s="78" t="s">
        <v>152</v>
      </c>
      <c r="F24" s="78" t="s">
        <v>152</v>
      </c>
      <c r="G24" s="78" t="s">
        <v>787</v>
      </c>
      <c r="H24" s="78" t="s">
        <v>788</v>
      </c>
      <c r="I24" s="78" t="s">
        <v>789</v>
      </c>
      <c r="J24" s="79"/>
      <c r="K24" s="80"/>
      <c r="L24" s="81" t="s">
        <v>157</v>
      </c>
      <c r="M24" s="80"/>
      <c r="N24" s="80"/>
      <c r="O24" s="81" t="s">
        <v>157</v>
      </c>
      <c r="P24" s="80"/>
      <c r="Q24" s="116" t="s">
        <v>157</v>
      </c>
      <c r="R24" s="81"/>
      <c r="S24" s="81"/>
      <c r="T24" s="81"/>
      <c r="U24" s="81"/>
      <c r="V24" s="116"/>
      <c r="W24" s="83"/>
      <c r="X24" s="84" t="s">
        <v>295</v>
      </c>
      <c r="Y24" s="85" t="s">
        <v>790</v>
      </c>
      <c r="Z24" s="85" t="s">
        <v>791</v>
      </c>
      <c r="AA24" s="86"/>
      <c r="AB24" s="87" t="s">
        <v>161</v>
      </c>
      <c r="AC24" s="88" t="s">
        <v>766</v>
      </c>
      <c r="AD24" s="89" t="s">
        <v>792</v>
      </c>
      <c r="AE24" s="88" t="s">
        <v>793</v>
      </c>
      <c r="AF24" s="88" t="s">
        <v>195</v>
      </c>
      <c r="AG24" s="88" t="s">
        <v>794</v>
      </c>
      <c r="AH24" s="88" t="s">
        <v>228</v>
      </c>
      <c r="AI24" s="90"/>
      <c r="AJ24" s="90"/>
      <c r="AK24" s="90"/>
      <c r="AL24" s="90"/>
      <c r="AM24" s="90"/>
      <c r="AN24" s="90"/>
      <c r="AO24" s="91"/>
      <c r="AP24" s="92" t="s">
        <v>170</v>
      </c>
      <c r="AQ24" s="93" t="s">
        <v>298</v>
      </c>
      <c r="AR24" s="94" t="s">
        <v>299</v>
      </c>
      <c r="AS24" s="93" t="s">
        <v>795</v>
      </c>
      <c r="AT24" s="93" t="s">
        <v>274</v>
      </c>
      <c r="AU24" s="93" t="s">
        <v>796</v>
      </c>
      <c r="AV24" s="93" t="s">
        <v>269</v>
      </c>
      <c r="AW24" s="90"/>
      <c r="AX24" s="90"/>
      <c r="AY24" s="90"/>
      <c r="AZ24" s="90"/>
      <c r="BA24" s="90"/>
      <c r="BB24" s="90"/>
      <c r="BC24" s="95"/>
      <c r="BD24" s="96" t="s">
        <v>447</v>
      </c>
      <c r="BE24" s="119" t="s">
        <v>797</v>
      </c>
      <c r="BF24" s="98"/>
      <c r="BG24" s="97"/>
      <c r="BH24" s="97"/>
      <c r="BI24" s="97"/>
      <c r="BJ24" s="97"/>
      <c r="BK24" s="99"/>
      <c r="BL24" s="99"/>
      <c r="BM24" s="99"/>
      <c r="BN24" s="99"/>
      <c r="BO24" s="99"/>
      <c r="BP24" s="99"/>
      <c r="BQ24" s="79"/>
      <c r="BR24" s="100">
        <v>20.0</v>
      </c>
      <c r="BS24" s="100">
        <v>25.0</v>
      </c>
      <c r="BT24" s="100">
        <v>35.0</v>
      </c>
      <c r="BU24" s="100">
        <v>20.0</v>
      </c>
      <c r="BV24" s="101" t="s">
        <v>798</v>
      </c>
      <c r="BW24" s="79"/>
      <c r="BX24" s="102" t="s">
        <v>173</v>
      </c>
      <c r="BY24" s="102" t="s">
        <v>174</v>
      </c>
      <c r="BZ24" s="102" t="s">
        <v>276</v>
      </c>
      <c r="CA24" s="102" t="s">
        <v>152</v>
      </c>
      <c r="CB24" s="102" t="s">
        <v>799</v>
      </c>
      <c r="CC24" s="102" t="s">
        <v>800</v>
      </c>
      <c r="CD24" s="123"/>
      <c r="CE24" s="121"/>
      <c r="CF24" s="121"/>
      <c r="CG24" s="105" t="s">
        <v>458</v>
      </c>
      <c r="CH24" s="105"/>
      <c r="CI24" s="106"/>
      <c r="CJ24" s="79"/>
      <c r="CK24" s="107" t="s">
        <v>801</v>
      </c>
      <c r="CL24" s="108" t="s">
        <v>461</v>
      </c>
      <c r="CM24" s="108" t="s">
        <v>418</v>
      </c>
      <c r="CN24" s="108" t="s">
        <v>420</v>
      </c>
      <c r="CO24" s="108"/>
      <c r="CP24" s="108"/>
      <c r="CQ24" s="108"/>
      <c r="CR24" s="108">
        <v>34.0</v>
      </c>
      <c r="CS24" s="108">
        <v>135.0</v>
      </c>
      <c r="CT24" s="108">
        <v>247.0</v>
      </c>
      <c r="CU24" s="108">
        <v>359.0</v>
      </c>
      <c r="CV24" s="108">
        <v>471.0</v>
      </c>
      <c r="CW24" s="108">
        <v>583.0</v>
      </c>
      <c r="CX24" s="108" t="s">
        <v>100</v>
      </c>
      <c r="CY24" s="108">
        <v>4.0</v>
      </c>
      <c r="CZ24" s="108">
        <v>12.0</v>
      </c>
      <c r="DA24" s="108">
        <v>21.0</v>
      </c>
      <c r="DB24" s="108">
        <v>30.0</v>
      </c>
      <c r="DC24" s="108">
        <v>39.0</v>
      </c>
      <c r="DD24" s="108">
        <v>48.0</v>
      </c>
      <c r="DE24" s="108" t="s">
        <v>104</v>
      </c>
      <c r="DF24" s="108" t="s">
        <v>802</v>
      </c>
      <c r="DG24" s="108" t="s">
        <v>803</v>
      </c>
      <c r="DH24" s="108" t="s">
        <v>804</v>
      </c>
      <c r="DI24" s="108" t="s">
        <v>805</v>
      </c>
      <c r="DJ24" s="108" t="s">
        <v>806</v>
      </c>
      <c r="DK24" s="108"/>
      <c r="DL24" s="109" t="s">
        <v>807</v>
      </c>
      <c r="DM24" s="110" t="s">
        <v>808</v>
      </c>
      <c r="DN24" s="110">
        <v>5.0</v>
      </c>
      <c r="DO24" s="110" t="s">
        <v>285</v>
      </c>
      <c r="DP24" s="110" t="s">
        <v>809</v>
      </c>
      <c r="DQ24" s="111" t="s">
        <v>810</v>
      </c>
      <c r="DR24" s="112">
        <v>0.0</v>
      </c>
      <c r="DS24" s="113"/>
    </row>
    <row r="25">
      <c r="A25" s="75" t="s">
        <v>631</v>
      </c>
      <c r="B25" s="66" t="s">
        <v>180</v>
      </c>
      <c r="C25" s="76" t="s">
        <v>811</v>
      </c>
      <c r="D25" s="77" t="s">
        <v>812</v>
      </c>
      <c r="E25" s="78" t="s">
        <v>152</v>
      </c>
      <c r="F25" s="78" t="s">
        <v>152</v>
      </c>
      <c r="G25" s="78" t="s">
        <v>813</v>
      </c>
      <c r="H25" s="78" t="s">
        <v>814</v>
      </c>
      <c r="I25" s="78" t="s">
        <v>815</v>
      </c>
      <c r="J25" s="79"/>
      <c r="K25" s="80"/>
      <c r="L25" s="80"/>
      <c r="M25" s="80"/>
      <c r="N25" s="80"/>
      <c r="O25" s="80"/>
      <c r="P25" s="80"/>
      <c r="Q25" s="116" t="s">
        <v>435</v>
      </c>
      <c r="R25" s="81"/>
      <c r="S25" s="81"/>
      <c r="T25" s="81" t="s">
        <v>157</v>
      </c>
      <c r="U25" s="81"/>
      <c r="V25" s="116"/>
      <c r="W25" s="83"/>
      <c r="X25" s="84" t="s">
        <v>186</v>
      </c>
      <c r="Y25" s="129" t="s">
        <v>816</v>
      </c>
      <c r="Z25" s="85" t="s">
        <v>673</v>
      </c>
      <c r="AA25" s="86"/>
      <c r="AB25" s="87" t="s">
        <v>817</v>
      </c>
      <c r="AC25" s="88" t="s">
        <v>818</v>
      </c>
      <c r="AD25" s="89" t="s">
        <v>819</v>
      </c>
      <c r="AE25" s="88" t="s">
        <v>820</v>
      </c>
      <c r="AF25" s="88" t="s">
        <v>202</v>
      </c>
      <c r="AG25" s="88" t="s">
        <v>201</v>
      </c>
      <c r="AH25" s="88" t="s">
        <v>200</v>
      </c>
      <c r="AI25" s="90">
        <v>4422.0</v>
      </c>
      <c r="AJ25" s="90">
        <v>261.0</v>
      </c>
      <c r="AK25" s="90">
        <v>371.0</v>
      </c>
      <c r="AL25" s="90">
        <v>287.0</v>
      </c>
      <c r="AM25" s="90">
        <v>359.0</v>
      </c>
      <c r="AN25" s="90">
        <v>87.0</v>
      </c>
      <c r="AO25" s="91"/>
      <c r="AP25" s="92" t="s">
        <v>821</v>
      </c>
      <c r="AQ25" s="93" t="s">
        <v>194</v>
      </c>
      <c r="AR25" s="94" t="s">
        <v>822</v>
      </c>
      <c r="AS25" s="118" t="s">
        <v>823</v>
      </c>
      <c r="AT25" s="93" t="s">
        <v>193</v>
      </c>
      <c r="AU25" s="118" t="s">
        <v>824</v>
      </c>
      <c r="AV25" s="93" t="s">
        <v>228</v>
      </c>
      <c r="AW25" s="90">
        <v>3839.0</v>
      </c>
      <c r="AX25" s="90">
        <v>261.0</v>
      </c>
      <c r="AY25" s="90">
        <v>371.0</v>
      </c>
      <c r="AZ25" s="90">
        <v>269.0</v>
      </c>
      <c r="BA25" s="90">
        <v>349.0</v>
      </c>
      <c r="BB25" s="90">
        <v>87.0</v>
      </c>
      <c r="BC25" s="95"/>
      <c r="BD25" s="96" t="s">
        <v>605</v>
      </c>
      <c r="BE25" s="97" t="s">
        <v>825</v>
      </c>
      <c r="BF25" s="98"/>
      <c r="BG25" s="97"/>
      <c r="BH25" s="97"/>
      <c r="BI25" s="97"/>
      <c r="BJ25" s="97"/>
      <c r="BK25" s="99"/>
      <c r="BL25" s="99"/>
      <c r="BM25" s="99"/>
      <c r="BN25" s="99"/>
      <c r="BO25" s="99"/>
      <c r="BP25" s="99"/>
      <c r="BQ25" s="79"/>
      <c r="BR25" s="100">
        <v>40.0</v>
      </c>
      <c r="BS25" s="100">
        <v>10.0</v>
      </c>
      <c r="BT25" s="100">
        <v>10.0</v>
      </c>
      <c r="BU25" s="100">
        <v>40.0</v>
      </c>
      <c r="BV25" s="101" t="s">
        <v>826</v>
      </c>
      <c r="BW25" s="79"/>
      <c r="BX25" s="102" t="s">
        <v>173</v>
      </c>
      <c r="BY25" s="102" t="s">
        <v>827</v>
      </c>
      <c r="BZ25" s="102" t="s">
        <v>828</v>
      </c>
      <c r="CA25" s="102" t="s">
        <v>553</v>
      </c>
      <c r="CB25" s="102" t="s">
        <v>829</v>
      </c>
      <c r="CC25" s="102" t="s">
        <v>830</v>
      </c>
      <c r="CD25" s="120" t="s">
        <v>831</v>
      </c>
      <c r="CE25" s="121" t="s">
        <v>832</v>
      </c>
      <c r="CF25" s="121" t="s">
        <v>833</v>
      </c>
      <c r="CG25" s="105" t="s">
        <v>458</v>
      </c>
      <c r="CH25" s="105" t="s">
        <v>459</v>
      </c>
      <c r="CI25" s="106"/>
      <c r="CJ25" s="79"/>
      <c r="CK25" s="107" t="s">
        <v>834</v>
      </c>
      <c r="CL25" s="108" t="s">
        <v>417</v>
      </c>
      <c r="CM25" s="108" t="s">
        <v>555</v>
      </c>
      <c r="CN25" s="108" t="s">
        <v>186</v>
      </c>
      <c r="CO25" s="108" t="s">
        <v>835</v>
      </c>
      <c r="CP25" s="108"/>
      <c r="CQ25" s="108"/>
      <c r="CR25" s="108">
        <v>34.0</v>
      </c>
      <c r="CS25" s="108">
        <v>135.0</v>
      </c>
      <c r="CT25" s="108">
        <v>247.0</v>
      </c>
      <c r="CU25" s="108">
        <v>359.0</v>
      </c>
      <c r="CV25" s="108">
        <v>471.0</v>
      </c>
      <c r="CW25" s="108">
        <v>583.0</v>
      </c>
      <c r="CX25" s="108" t="s">
        <v>100</v>
      </c>
      <c r="CY25" s="108">
        <v>5.0</v>
      </c>
      <c r="CZ25" s="108">
        <v>14.0</v>
      </c>
      <c r="DA25" s="108">
        <v>24.0</v>
      </c>
      <c r="DB25" s="108">
        <v>34.0</v>
      </c>
      <c r="DC25" s="108">
        <v>44.0</v>
      </c>
      <c r="DD25" s="108">
        <v>54.0</v>
      </c>
      <c r="DE25" s="108" t="s">
        <v>103</v>
      </c>
      <c r="DF25" s="108" t="s">
        <v>836</v>
      </c>
      <c r="DG25" s="108" t="s">
        <v>837</v>
      </c>
      <c r="DH25" s="108" t="s">
        <v>838</v>
      </c>
      <c r="DI25" s="108" t="s">
        <v>839</v>
      </c>
      <c r="DJ25" s="108" t="s">
        <v>840</v>
      </c>
      <c r="DK25" s="108"/>
      <c r="DL25" s="109" t="s">
        <v>841</v>
      </c>
      <c r="DM25" s="110" t="s">
        <v>493</v>
      </c>
      <c r="DN25" s="110" t="s">
        <v>152</v>
      </c>
      <c r="DO25" s="110" t="s">
        <v>285</v>
      </c>
      <c r="DP25" s="110">
        <v>5.0</v>
      </c>
      <c r="DQ25" s="111" t="s">
        <v>842</v>
      </c>
      <c r="DR25" s="112">
        <v>0.0</v>
      </c>
      <c r="DS25" s="113"/>
    </row>
    <row r="26">
      <c r="A26" s="75" t="s">
        <v>682</v>
      </c>
      <c r="B26" s="66" t="s">
        <v>180</v>
      </c>
      <c r="C26" s="76" t="s">
        <v>843</v>
      </c>
      <c r="D26" s="77" t="s">
        <v>844</v>
      </c>
      <c r="E26" s="78" t="s">
        <v>152</v>
      </c>
      <c r="F26" s="78" t="s">
        <v>152</v>
      </c>
      <c r="G26" s="78" t="s">
        <v>845</v>
      </c>
      <c r="H26" s="78" t="s">
        <v>846</v>
      </c>
      <c r="I26" s="78" t="s">
        <v>847</v>
      </c>
      <c r="J26" s="79"/>
      <c r="K26" s="80"/>
      <c r="L26" s="81"/>
      <c r="M26" s="80"/>
      <c r="N26" s="81"/>
      <c r="O26" s="80"/>
      <c r="P26" s="80"/>
      <c r="Q26" s="82"/>
      <c r="R26" s="81" t="s">
        <v>157</v>
      </c>
      <c r="S26" s="81" t="s">
        <v>157</v>
      </c>
      <c r="T26" s="81"/>
      <c r="U26" s="81"/>
      <c r="V26" s="116"/>
      <c r="W26" s="83"/>
      <c r="X26" s="84" t="s">
        <v>696</v>
      </c>
      <c r="Y26" s="85" t="s">
        <v>506</v>
      </c>
      <c r="Z26" s="85" t="s">
        <v>547</v>
      </c>
      <c r="AA26" s="86"/>
      <c r="AB26" s="87" t="s">
        <v>402</v>
      </c>
      <c r="AC26" s="88" t="s">
        <v>168</v>
      </c>
      <c r="AD26" s="89" t="s">
        <v>848</v>
      </c>
      <c r="AE26" s="88" t="s">
        <v>849</v>
      </c>
      <c r="AF26" s="88" t="s">
        <v>167</v>
      </c>
      <c r="AG26" s="88" t="s">
        <v>406</v>
      </c>
      <c r="AH26" s="88" t="s">
        <v>409</v>
      </c>
      <c r="AI26" s="90"/>
      <c r="AJ26" s="90"/>
      <c r="AK26" s="90"/>
      <c r="AL26" s="90"/>
      <c r="AM26" s="90"/>
      <c r="AN26" s="90"/>
      <c r="AO26" s="91"/>
      <c r="AP26" s="92" t="s">
        <v>447</v>
      </c>
      <c r="AQ26" s="93" t="s">
        <v>850</v>
      </c>
      <c r="AR26" s="94" t="s">
        <v>701</v>
      </c>
      <c r="AS26" s="93" t="s">
        <v>851</v>
      </c>
      <c r="AT26" s="93" t="s">
        <v>269</v>
      </c>
      <c r="AU26" s="118" t="s">
        <v>852</v>
      </c>
      <c r="AV26" s="93" t="s">
        <v>853</v>
      </c>
      <c r="AW26" s="90"/>
      <c r="AX26" s="90"/>
      <c r="AY26" s="90"/>
      <c r="AZ26" s="90"/>
      <c r="BA26" s="90"/>
      <c r="BB26" s="90"/>
      <c r="BC26" s="95"/>
      <c r="BD26" s="96" t="s">
        <v>309</v>
      </c>
      <c r="BE26" s="97" t="s">
        <v>333</v>
      </c>
      <c r="BF26" s="98"/>
      <c r="BG26" s="97"/>
      <c r="BH26" s="97"/>
      <c r="BI26" s="97"/>
      <c r="BJ26" s="97"/>
      <c r="BK26" s="99"/>
      <c r="BL26" s="99"/>
      <c r="BM26" s="99"/>
      <c r="BN26" s="99"/>
      <c r="BO26" s="99"/>
      <c r="BP26" s="99"/>
      <c r="BQ26" s="79"/>
      <c r="BR26" s="100">
        <v>15.0</v>
      </c>
      <c r="BS26" s="100">
        <v>35.0</v>
      </c>
      <c r="BT26" s="100">
        <v>35.0</v>
      </c>
      <c r="BU26" s="100">
        <v>15.0</v>
      </c>
      <c r="BV26" s="101" t="s">
        <v>854</v>
      </c>
      <c r="BW26" s="79"/>
      <c r="BX26" s="102" t="s">
        <v>204</v>
      </c>
      <c r="BY26" s="102" t="s">
        <v>174</v>
      </c>
      <c r="BZ26" s="102" t="s">
        <v>855</v>
      </c>
      <c r="CA26" s="102" t="s">
        <v>856</v>
      </c>
      <c r="CB26" s="102" t="s">
        <v>857</v>
      </c>
      <c r="CC26" s="102" t="s">
        <v>858</v>
      </c>
      <c r="CD26" s="120" t="s">
        <v>859</v>
      </c>
      <c r="CE26" s="121" t="s">
        <v>860</v>
      </c>
      <c r="CF26" s="121" t="s">
        <v>861</v>
      </c>
      <c r="CG26" s="105"/>
      <c r="CH26" s="105"/>
      <c r="CI26" s="106"/>
      <c r="CJ26" s="79"/>
      <c r="CK26" s="107" t="s">
        <v>862</v>
      </c>
      <c r="CL26" s="108" t="s">
        <v>417</v>
      </c>
      <c r="CM26" s="108" t="s">
        <v>418</v>
      </c>
      <c r="CN26" s="108" t="s">
        <v>419</v>
      </c>
      <c r="CO26" s="108" t="s">
        <v>247</v>
      </c>
      <c r="CP26" s="108" t="s">
        <v>863</v>
      </c>
      <c r="CQ26" s="108"/>
      <c r="CR26" s="108">
        <v>25.0</v>
      </c>
      <c r="CS26" s="108">
        <v>101.0</v>
      </c>
      <c r="CT26" s="108">
        <v>185.0</v>
      </c>
      <c r="CU26" s="108">
        <v>269.0</v>
      </c>
      <c r="CV26" s="108">
        <v>353.0</v>
      </c>
      <c r="CW26" s="108">
        <v>437.0</v>
      </c>
      <c r="CX26" s="108" t="s">
        <v>100</v>
      </c>
      <c r="CY26" s="108">
        <v>6.0</v>
      </c>
      <c r="CZ26" s="108">
        <v>17.0</v>
      </c>
      <c r="DA26" s="108">
        <v>29.0</v>
      </c>
      <c r="DB26" s="108">
        <v>41.0</v>
      </c>
      <c r="DC26" s="108">
        <v>53.0</v>
      </c>
      <c r="DD26" s="108">
        <v>65.0</v>
      </c>
      <c r="DE26" s="108" t="s">
        <v>103</v>
      </c>
      <c r="DF26" s="108" t="s">
        <v>864</v>
      </c>
      <c r="DG26" s="108" t="s">
        <v>865</v>
      </c>
      <c r="DH26" s="108" t="s">
        <v>866</v>
      </c>
      <c r="DI26" s="108" t="s">
        <v>867</v>
      </c>
      <c r="DJ26" s="108" t="s">
        <v>868</v>
      </c>
      <c r="DK26" s="108"/>
      <c r="DL26" s="109" t="s">
        <v>869</v>
      </c>
      <c r="DM26" s="110" t="s">
        <v>470</v>
      </c>
      <c r="DN26" s="110">
        <v>5.0</v>
      </c>
      <c r="DO26" s="110">
        <v>2.0</v>
      </c>
      <c r="DP26" s="110" t="s">
        <v>255</v>
      </c>
      <c r="DQ26" s="111" t="s">
        <v>870</v>
      </c>
      <c r="DR26" s="112">
        <v>0.0</v>
      </c>
      <c r="DS26" s="113"/>
    </row>
    <row r="27">
      <c r="A27" s="75" t="s">
        <v>871</v>
      </c>
      <c r="B27" s="66" t="s">
        <v>180</v>
      </c>
      <c r="C27" s="76" t="s">
        <v>872</v>
      </c>
      <c r="D27" s="77" t="s">
        <v>873</v>
      </c>
      <c r="E27" s="78"/>
      <c r="F27" s="78"/>
      <c r="G27" s="78"/>
      <c r="H27" s="78"/>
      <c r="I27" s="78"/>
      <c r="J27" s="79"/>
      <c r="K27" s="80"/>
      <c r="L27" s="81" t="s">
        <v>157</v>
      </c>
      <c r="M27" s="80"/>
      <c r="N27" s="81"/>
      <c r="O27" s="125" t="s">
        <v>157</v>
      </c>
      <c r="P27" s="125" t="s">
        <v>157</v>
      </c>
      <c r="Q27" s="82"/>
      <c r="R27" s="81"/>
      <c r="S27" s="81"/>
      <c r="T27" s="81"/>
      <c r="U27" s="81"/>
      <c r="V27" s="116"/>
      <c r="W27" s="83"/>
      <c r="X27" s="84" t="s">
        <v>696</v>
      </c>
      <c r="Y27" s="85" t="s">
        <v>700</v>
      </c>
      <c r="Z27" s="85" t="s">
        <v>576</v>
      </c>
      <c r="AA27" s="86"/>
      <c r="AB27" s="87" t="s">
        <v>874</v>
      </c>
      <c r="AC27" s="88" t="s">
        <v>875</v>
      </c>
      <c r="AD27" s="89" t="s">
        <v>876</v>
      </c>
      <c r="AE27" s="88" t="s">
        <v>877</v>
      </c>
      <c r="AF27" s="88" t="s">
        <v>169</v>
      </c>
      <c r="AG27" s="88" t="s">
        <v>878</v>
      </c>
      <c r="AH27" s="88" t="s">
        <v>269</v>
      </c>
      <c r="AI27" s="90"/>
      <c r="AJ27" s="90"/>
      <c r="AK27" s="90"/>
      <c r="AL27" s="90"/>
      <c r="AM27" s="90"/>
      <c r="AN27" s="90"/>
      <c r="AO27" s="91"/>
      <c r="AP27" s="92"/>
      <c r="AQ27" s="93"/>
      <c r="AR27" s="94"/>
      <c r="AS27" s="93"/>
      <c r="AT27" s="93"/>
      <c r="AU27" s="118"/>
      <c r="AV27" s="93"/>
      <c r="AW27" s="90"/>
      <c r="AX27" s="90"/>
      <c r="AY27" s="90"/>
      <c r="AZ27" s="90"/>
      <c r="BA27" s="90"/>
      <c r="BB27" s="90"/>
      <c r="BC27" s="95"/>
      <c r="BD27" s="96" t="s">
        <v>879</v>
      </c>
      <c r="BE27" s="97" t="s">
        <v>698</v>
      </c>
      <c r="BF27" s="98" t="s">
        <v>880</v>
      </c>
      <c r="BG27" s="97" t="s">
        <v>234</v>
      </c>
      <c r="BH27" s="97" t="s">
        <v>233</v>
      </c>
      <c r="BI27" s="97" t="s">
        <v>881</v>
      </c>
      <c r="BJ27" s="97" t="s">
        <v>488</v>
      </c>
      <c r="BK27" s="99"/>
      <c r="BL27" s="99"/>
      <c r="BM27" s="99"/>
      <c r="BN27" s="99"/>
      <c r="BO27" s="99"/>
      <c r="BP27" s="99"/>
      <c r="BQ27" s="79"/>
      <c r="BR27" s="100">
        <v>35.0</v>
      </c>
      <c r="BS27" s="100">
        <v>35.0</v>
      </c>
      <c r="BT27" s="100">
        <v>20.0</v>
      </c>
      <c r="BU27" s="100">
        <v>10.0</v>
      </c>
      <c r="BV27" s="101" t="s">
        <v>882</v>
      </c>
      <c r="BW27" s="79"/>
      <c r="BX27" s="102" t="s">
        <v>204</v>
      </c>
      <c r="BY27" s="102" t="s">
        <v>883</v>
      </c>
      <c r="BZ27" s="102" t="s">
        <v>884</v>
      </c>
      <c r="CA27" s="102" t="s">
        <v>885</v>
      </c>
      <c r="CB27" s="102" t="s">
        <v>886</v>
      </c>
      <c r="CC27" s="102" t="s">
        <v>887</v>
      </c>
      <c r="CD27" s="120" t="s">
        <v>888</v>
      </c>
      <c r="CE27" s="121" t="s">
        <v>889</v>
      </c>
      <c r="CF27" s="121" t="s">
        <v>890</v>
      </c>
      <c r="CG27" s="105"/>
      <c r="CH27" s="105"/>
      <c r="CI27" s="106"/>
      <c r="CJ27" s="79"/>
      <c r="CK27" s="107"/>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9" t="s">
        <v>891</v>
      </c>
      <c r="DM27" s="110" t="s">
        <v>470</v>
      </c>
      <c r="DN27" s="110">
        <v>6.0</v>
      </c>
      <c r="DO27" s="110">
        <v>2.0</v>
      </c>
      <c r="DP27" s="110">
        <v>3.0</v>
      </c>
      <c r="DQ27" s="111" t="s">
        <v>892</v>
      </c>
      <c r="DR27" s="112"/>
      <c r="DS27" s="113"/>
    </row>
    <row r="28">
      <c r="A28" s="75" t="s">
        <v>176</v>
      </c>
      <c r="B28" s="66" t="s">
        <v>180</v>
      </c>
      <c r="C28" s="76" t="s">
        <v>893</v>
      </c>
      <c r="D28" s="77" t="s">
        <v>894</v>
      </c>
      <c r="E28" s="78" t="s">
        <v>152</v>
      </c>
      <c r="F28" s="78" t="s">
        <v>152</v>
      </c>
      <c r="G28" s="78" t="s">
        <v>895</v>
      </c>
      <c r="H28" s="78" t="s">
        <v>896</v>
      </c>
      <c r="I28" s="78" t="s">
        <v>897</v>
      </c>
      <c r="J28" s="79"/>
      <c r="K28" s="80"/>
      <c r="L28" s="81" t="s">
        <v>157</v>
      </c>
      <c r="M28" s="80"/>
      <c r="N28" s="81" t="s">
        <v>157</v>
      </c>
      <c r="O28" s="80"/>
      <c r="P28" s="80"/>
      <c r="Q28" s="82"/>
      <c r="R28" s="81" t="s">
        <v>157</v>
      </c>
      <c r="S28" s="81"/>
      <c r="T28" s="81"/>
      <c r="U28" s="81"/>
      <c r="V28" s="116"/>
      <c r="W28" s="83"/>
      <c r="X28" s="84" t="s">
        <v>436</v>
      </c>
      <c r="Y28" s="85" t="s">
        <v>570</v>
      </c>
      <c r="Z28" s="85" t="s">
        <v>898</v>
      </c>
      <c r="AA28" s="86"/>
      <c r="AB28" s="87" t="s">
        <v>899</v>
      </c>
      <c r="AC28" s="88" t="s">
        <v>306</v>
      </c>
      <c r="AD28" s="89"/>
      <c r="AE28" s="88"/>
      <c r="AF28" s="88"/>
      <c r="AG28" s="88"/>
      <c r="AH28" s="88"/>
      <c r="AI28" s="90"/>
      <c r="AJ28" s="90"/>
      <c r="AK28" s="90"/>
      <c r="AL28" s="90"/>
      <c r="AM28" s="90"/>
      <c r="AN28" s="90"/>
      <c r="AO28" s="91"/>
      <c r="AP28" s="92" t="s">
        <v>441</v>
      </c>
      <c r="AQ28" s="93" t="s">
        <v>166</v>
      </c>
      <c r="AR28" s="94" t="s">
        <v>443</v>
      </c>
      <c r="AS28" s="93" t="s">
        <v>620</v>
      </c>
      <c r="AT28" s="93" t="s">
        <v>445</v>
      </c>
      <c r="AU28" s="118" t="s">
        <v>900</v>
      </c>
      <c r="AV28" s="93" t="s">
        <v>169</v>
      </c>
      <c r="AW28" s="90">
        <v>3489.0</v>
      </c>
      <c r="AX28" s="90">
        <v>558.0</v>
      </c>
      <c r="AY28" s="90">
        <v>197.0</v>
      </c>
      <c r="AZ28" s="90">
        <v>265.0</v>
      </c>
      <c r="BA28" s="90">
        <v>310.0</v>
      </c>
      <c r="BB28" s="90">
        <v>208.0</v>
      </c>
      <c r="BC28" s="95"/>
      <c r="BD28" s="96" t="s">
        <v>309</v>
      </c>
      <c r="BE28" s="97" t="s">
        <v>333</v>
      </c>
      <c r="BF28" s="98" t="s">
        <v>901</v>
      </c>
      <c r="BG28" s="97" t="s">
        <v>902</v>
      </c>
      <c r="BH28" s="97" t="s">
        <v>337</v>
      </c>
      <c r="BI28" s="97" t="s">
        <v>903</v>
      </c>
      <c r="BJ28" s="97" t="s">
        <v>374</v>
      </c>
      <c r="BK28" s="99">
        <v>3489.0</v>
      </c>
      <c r="BL28" s="99">
        <v>504.0</v>
      </c>
      <c r="BM28" s="99">
        <v>216.0</v>
      </c>
      <c r="BN28" s="99">
        <v>254.0</v>
      </c>
      <c r="BO28" s="99">
        <v>259.0</v>
      </c>
      <c r="BP28" s="99">
        <v>309.0</v>
      </c>
      <c r="BQ28" s="79"/>
      <c r="BR28" s="100">
        <v>10.0</v>
      </c>
      <c r="BS28" s="100">
        <v>20.0</v>
      </c>
      <c r="BT28" s="100">
        <v>35.0</v>
      </c>
      <c r="BU28" s="100">
        <v>35.0</v>
      </c>
      <c r="BV28" s="101" t="s">
        <v>904</v>
      </c>
      <c r="BW28" s="79"/>
      <c r="BX28" s="102" t="s">
        <v>276</v>
      </c>
      <c r="BY28" s="102" t="s">
        <v>174</v>
      </c>
      <c r="BZ28" s="102" t="s">
        <v>905</v>
      </c>
      <c r="CA28" s="102" t="s">
        <v>906</v>
      </c>
      <c r="CB28" s="102" t="s">
        <v>907</v>
      </c>
      <c r="CC28" s="102" t="s">
        <v>551</v>
      </c>
      <c r="CD28" s="120" t="s">
        <v>908</v>
      </c>
      <c r="CE28" s="121" t="s">
        <v>909</v>
      </c>
      <c r="CF28" s="121" t="s">
        <v>910</v>
      </c>
      <c r="CG28" s="105" t="s">
        <v>520</v>
      </c>
      <c r="CH28" s="105" t="s">
        <v>211</v>
      </c>
      <c r="CI28" s="106"/>
      <c r="CJ28" s="79"/>
      <c r="CK28" s="107" t="s">
        <v>911</v>
      </c>
      <c r="CL28" s="108" t="s">
        <v>417</v>
      </c>
      <c r="CM28" s="108" t="s">
        <v>462</v>
      </c>
      <c r="CN28" s="108" t="s">
        <v>463</v>
      </c>
      <c r="CO28" s="108" t="s">
        <v>863</v>
      </c>
      <c r="CP28" s="108" t="s">
        <v>387</v>
      </c>
      <c r="CQ28" s="108"/>
      <c r="CR28" s="108">
        <v>29.0</v>
      </c>
      <c r="CS28" s="108">
        <v>117.0</v>
      </c>
      <c r="CT28" s="108">
        <v>215.0</v>
      </c>
      <c r="CU28" s="108">
        <v>313.0</v>
      </c>
      <c r="CV28" s="108">
        <v>411.0</v>
      </c>
      <c r="CW28" s="108">
        <v>509.0</v>
      </c>
      <c r="CX28" s="108" t="s">
        <v>100</v>
      </c>
      <c r="CY28" s="108">
        <v>5.0</v>
      </c>
      <c r="CZ28" s="108">
        <v>15.0</v>
      </c>
      <c r="DA28" s="108">
        <v>26.0</v>
      </c>
      <c r="DB28" s="108">
        <v>37.0</v>
      </c>
      <c r="DC28" s="108">
        <v>48.0</v>
      </c>
      <c r="DD28" s="108">
        <v>59.0</v>
      </c>
      <c r="DE28" s="108" t="s">
        <v>103</v>
      </c>
      <c r="DF28" s="108" t="s">
        <v>912</v>
      </c>
      <c r="DG28" s="108" t="s">
        <v>913</v>
      </c>
      <c r="DH28" s="108" t="s">
        <v>914</v>
      </c>
      <c r="DI28" s="108" t="s">
        <v>915</v>
      </c>
      <c r="DJ28" s="108" t="s">
        <v>916</v>
      </c>
      <c r="DK28" s="108"/>
      <c r="DL28" s="109" t="s">
        <v>917</v>
      </c>
      <c r="DM28" s="110" t="s">
        <v>470</v>
      </c>
      <c r="DN28" s="110">
        <v>5.0</v>
      </c>
      <c r="DO28" s="110">
        <v>1.0</v>
      </c>
      <c r="DP28" s="110" t="s">
        <v>255</v>
      </c>
      <c r="DQ28" s="111" t="s">
        <v>918</v>
      </c>
      <c r="DR28" s="112">
        <v>0.0</v>
      </c>
      <c r="DS28" s="113"/>
    </row>
    <row r="29">
      <c r="A29" s="75" t="s">
        <v>378</v>
      </c>
      <c r="B29" s="66" t="s">
        <v>288</v>
      </c>
      <c r="C29" s="76" t="s">
        <v>919</v>
      </c>
      <c r="D29" s="77" t="s">
        <v>920</v>
      </c>
      <c r="E29" s="78" t="s">
        <v>152</v>
      </c>
      <c r="F29" s="78" t="s">
        <v>921</v>
      </c>
      <c r="G29" s="78" t="s">
        <v>922</v>
      </c>
      <c r="H29" s="78" t="s">
        <v>923</v>
      </c>
      <c r="I29" s="78" t="s">
        <v>924</v>
      </c>
      <c r="J29" s="79"/>
      <c r="K29" s="81" t="s">
        <v>157</v>
      </c>
      <c r="L29" s="81" t="s">
        <v>157</v>
      </c>
      <c r="M29" s="80"/>
      <c r="N29" s="81" t="s">
        <v>157</v>
      </c>
      <c r="O29" s="80"/>
      <c r="P29" s="80"/>
      <c r="Q29" s="82"/>
      <c r="R29" s="80"/>
      <c r="S29" s="80"/>
      <c r="T29" s="80"/>
      <c r="U29" s="80"/>
      <c r="V29" s="82"/>
      <c r="W29" s="83"/>
      <c r="X29" s="84" t="s">
        <v>925</v>
      </c>
      <c r="Y29" s="85" t="s">
        <v>741</v>
      </c>
      <c r="Z29" s="85" t="s">
        <v>602</v>
      </c>
      <c r="AA29" s="86"/>
      <c r="AB29" s="87" t="s">
        <v>375</v>
      </c>
      <c r="AC29" s="88" t="s">
        <v>603</v>
      </c>
      <c r="AD29" s="89"/>
      <c r="AE29" s="88"/>
      <c r="AF29" s="88"/>
      <c r="AG29" s="88"/>
      <c r="AH29" s="88"/>
      <c r="AI29" s="90"/>
      <c r="AJ29" s="90"/>
      <c r="AK29" s="90"/>
      <c r="AL29" s="90"/>
      <c r="AM29" s="90"/>
      <c r="AN29" s="90"/>
      <c r="AO29" s="91"/>
      <c r="AP29" s="92" t="s">
        <v>926</v>
      </c>
      <c r="AQ29" s="93" t="s">
        <v>738</v>
      </c>
      <c r="AR29" s="94" t="s">
        <v>927</v>
      </c>
      <c r="AS29" s="118" t="s">
        <v>928</v>
      </c>
      <c r="AT29" s="93" t="s">
        <v>540</v>
      </c>
      <c r="AU29" s="118" t="s">
        <v>929</v>
      </c>
      <c r="AV29" s="93" t="s">
        <v>301</v>
      </c>
      <c r="AW29" s="90">
        <v>3782.0</v>
      </c>
      <c r="AX29" s="90">
        <v>278.0</v>
      </c>
      <c r="AY29" s="90">
        <v>467.0</v>
      </c>
      <c r="AZ29" s="90">
        <v>279.0</v>
      </c>
      <c r="BA29" s="90">
        <v>328.0</v>
      </c>
      <c r="BB29" s="90">
        <v>95.0</v>
      </c>
      <c r="BC29" s="95"/>
      <c r="BD29" s="96" t="s">
        <v>363</v>
      </c>
      <c r="BE29" s="97" t="s">
        <v>199</v>
      </c>
      <c r="BF29" s="98" t="s">
        <v>930</v>
      </c>
      <c r="BG29" s="97" t="s">
        <v>604</v>
      </c>
      <c r="BH29" s="97" t="s">
        <v>363</v>
      </c>
      <c r="BI29" s="97" t="s">
        <v>538</v>
      </c>
      <c r="BJ29" s="97" t="s">
        <v>374</v>
      </c>
      <c r="BK29" s="99">
        <v>3128.0</v>
      </c>
      <c r="BL29" s="99">
        <v>302.0</v>
      </c>
      <c r="BM29" s="99">
        <v>442.0</v>
      </c>
      <c r="BN29" s="99">
        <v>250.0</v>
      </c>
      <c r="BO29" s="99">
        <v>356.0</v>
      </c>
      <c r="BP29" s="99">
        <v>82.0</v>
      </c>
      <c r="BQ29" s="79"/>
      <c r="BR29" s="100">
        <v>10.0</v>
      </c>
      <c r="BS29" s="100">
        <v>10.0</v>
      </c>
      <c r="BT29" s="100">
        <v>35.0</v>
      </c>
      <c r="BU29" s="100">
        <v>40.0</v>
      </c>
      <c r="BV29" s="101" t="s">
        <v>931</v>
      </c>
      <c r="BW29" s="79"/>
      <c r="BX29" s="102" t="s">
        <v>276</v>
      </c>
      <c r="BY29" s="102" t="s">
        <v>932</v>
      </c>
      <c r="BZ29" s="102" t="s">
        <v>933</v>
      </c>
      <c r="CA29" s="102" t="s">
        <v>800</v>
      </c>
      <c r="CB29" s="102" t="s">
        <v>934</v>
      </c>
      <c r="CC29" s="102" t="s">
        <v>935</v>
      </c>
      <c r="CD29" s="120" t="s">
        <v>936</v>
      </c>
      <c r="CE29" s="121" t="s">
        <v>937</v>
      </c>
      <c r="CF29" s="121" t="s">
        <v>938</v>
      </c>
      <c r="CG29" s="105" t="s">
        <v>382</v>
      </c>
      <c r="CH29" s="105" t="s">
        <v>459</v>
      </c>
      <c r="CI29" s="105"/>
      <c r="CJ29" s="79"/>
      <c r="CK29" s="107" t="s">
        <v>939</v>
      </c>
      <c r="CL29" s="108" t="s">
        <v>461</v>
      </c>
      <c r="CM29" s="108" t="s">
        <v>462</v>
      </c>
      <c r="CN29" s="108" t="s">
        <v>387</v>
      </c>
      <c r="CO29" s="108"/>
      <c r="CP29" s="108"/>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940</v>
      </c>
      <c r="DG29" s="108" t="s">
        <v>941</v>
      </c>
      <c r="DH29" s="108" t="s">
        <v>942</v>
      </c>
      <c r="DI29" s="108" t="s">
        <v>943</v>
      </c>
      <c r="DJ29" s="108" t="s">
        <v>944</v>
      </c>
      <c r="DK29" s="108"/>
      <c r="DL29" s="109" t="s">
        <v>945</v>
      </c>
      <c r="DM29" s="110" t="s">
        <v>493</v>
      </c>
      <c r="DN29" s="110">
        <v>4.0</v>
      </c>
      <c r="DO29" s="110">
        <v>2.0</v>
      </c>
      <c r="DP29" s="110" t="s">
        <v>255</v>
      </c>
      <c r="DQ29" s="111" t="s">
        <v>946</v>
      </c>
      <c r="DR29" s="112">
        <v>0.0</v>
      </c>
      <c r="DS29" s="113"/>
    </row>
    <row r="30">
      <c r="A30" s="75" t="s">
        <v>947</v>
      </c>
      <c r="B30" s="66" t="s">
        <v>180</v>
      </c>
      <c r="C30" s="126" t="s">
        <v>948</v>
      </c>
      <c r="D30" s="127" t="s">
        <v>949</v>
      </c>
      <c r="E30" s="78"/>
      <c r="F30" s="78"/>
      <c r="G30" s="78"/>
      <c r="H30" s="78"/>
      <c r="I30" s="78"/>
      <c r="J30" s="79"/>
      <c r="K30" s="81"/>
      <c r="L30" s="80"/>
      <c r="M30" s="81"/>
      <c r="N30" s="81" t="s">
        <v>157</v>
      </c>
      <c r="O30" s="125" t="s">
        <v>157</v>
      </c>
      <c r="P30" s="80"/>
      <c r="Q30" s="82"/>
      <c r="R30" s="81"/>
      <c r="S30" s="81"/>
      <c r="T30" s="81"/>
      <c r="U30" s="81" t="s">
        <v>157</v>
      </c>
      <c r="V30" s="116"/>
      <c r="W30" s="83"/>
      <c r="X30" s="84" t="s">
        <v>295</v>
      </c>
      <c r="Y30" s="85" t="s">
        <v>950</v>
      </c>
      <c r="Z30" s="85" t="s">
        <v>745</v>
      </c>
      <c r="AA30" s="86"/>
      <c r="AB30" s="87" t="s">
        <v>447</v>
      </c>
      <c r="AC30" s="117" t="s">
        <v>547</v>
      </c>
      <c r="AD30" s="89" t="s">
        <v>701</v>
      </c>
      <c r="AE30" s="88" t="s">
        <v>951</v>
      </c>
      <c r="AF30" s="88" t="s">
        <v>368</v>
      </c>
      <c r="AG30" s="117" t="s">
        <v>952</v>
      </c>
      <c r="AH30" s="88" t="s">
        <v>445</v>
      </c>
      <c r="AI30" s="90"/>
      <c r="AJ30" s="90"/>
      <c r="AK30" s="90"/>
      <c r="AL30" s="90"/>
      <c r="AM30" s="90"/>
      <c r="AN30" s="90"/>
      <c r="AO30" s="91"/>
      <c r="AP30" s="92" t="s">
        <v>161</v>
      </c>
      <c r="AQ30" s="93" t="s">
        <v>953</v>
      </c>
      <c r="AR30" s="94" t="s">
        <v>954</v>
      </c>
      <c r="AS30" s="93" t="s">
        <v>442</v>
      </c>
      <c r="AT30" s="93" t="s">
        <v>274</v>
      </c>
      <c r="AU30" s="93" t="s">
        <v>955</v>
      </c>
      <c r="AV30" s="93" t="s">
        <v>167</v>
      </c>
      <c r="AW30" s="90"/>
      <c r="AX30" s="90"/>
      <c r="AY30" s="90"/>
      <c r="AZ30" s="90"/>
      <c r="BA30" s="90"/>
      <c r="BB30" s="90"/>
      <c r="BC30" s="95"/>
      <c r="BD30" s="96" t="s">
        <v>163</v>
      </c>
      <c r="BE30" s="97" t="s">
        <v>956</v>
      </c>
      <c r="BF30" s="98"/>
      <c r="BG30" s="97"/>
      <c r="BH30" s="97"/>
      <c r="BI30" s="97"/>
      <c r="BJ30" s="97"/>
      <c r="BK30" s="99"/>
      <c r="BL30" s="99"/>
      <c r="BM30" s="99"/>
      <c r="BN30" s="99"/>
      <c r="BO30" s="99"/>
      <c r="BP30" s="99"/>
      <c r="BQ30" s="79"/>
      <c r="BR30" s="100">
        <v>20.0</v>
      </c>
      <c r="BS30" s="100">
        <v>20.0</v>
      </c>
      <c r="BT30" s="100">
        <v>30.0</v>
      </c>
      <c r="BU30" s="100">
        <v>30.0</v>
      </c>
      <c r="BV30" s="101" t="s">
        <v>957</v>
      </c>
      <c r="BW30" s="79"/>
      <c r="BX30" s="102" t="s">
        <v>173</v>
      </c>
      <c r="BY30" s="102" t="s">
        <v>958</v>
      </c>
      <c r="BZ30" s="102" t="s">
        <v>959</v>
      </c>
      <c r="CA30" s="102" t="s">
        <v>960</v>
      </c>
      <c r="CB30" s="102" t="s">
        <v>961</v>
      </c>
      <c r="CC30" s="102" t="s">
        <v>684</v>
      </c>
      <c r="CD30" s="123"/>
      <c r="CE30" s="121"/>
      <c r="CF30" s="121"/>
      <c r="CG30" s="105" t="s">
        <v>178</v>
      </c>
      <c r="CH30" s="105" t="s">
        <v>383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962</v>
      </c>
      <c r="DM30" s="110" t="s">
        <v>963</v>
      </c>
      <c r="DN30" s="110">
        <v>3.0</v>
      </c>
      <c r="DO30" s="110" t="s">
        <v>285</v>
      </c>
      <c r="DP30" s="110" t="s">
        <v>318</v>
      </c>
      <c r="DQ30" s="111" t="s">
        <v>964</v>
      </c>
      <c r="DR30" s="112">
        <v>0.0</v>
      </c>
      <c r="DS30" s="113"/>
    </row>
    <row r="31">
      <c r="A31" s="75" t="s">
        <v>315</v>
      </c>
      <c r="B31" s="66" t="s">
        <v>180</v>
      </c>
      <c r="C31" s="126" t="s">
        <v>965</v>
      </c>
      <c r="D31" s="127" t="s">
        <v>966</v>
      </c>
      <c r="E31" s="78" t="s">
        <v>152</v>
      </c>
      <c r="F31" s="78" t="s">
        <v>152</v>
      </c>
      <c r="G31" s="78" t="s">
        <v>967</v>
      </c>
      <c r="H31" s="78" t="s">
        <v>968</v>
      </c>
      <c r="I31" s="78" t="s">
        <v>969</v>
      </c>
      <c r="J31" s="79"/>
      <c r="K31" s="81"/>
      <c r="L31" s="80"/>
      <c r="M31" s="81"/>
      <c r="N31" s="81" t="s">
        <v>157</v>
      </c>
      <c r="O31" s="80"/>
      <c r="P31" s="80"/>
      <c r="Q31" s="82"/>
      <c r="R31" s="81" t="s">
        <v>157</v>
      </c>
      <c r="S31" s="81" t="s">
        <v>157</v>
      </c>
      <c r="T31" s="81"/>
      <c r="U31" s="81"/>
      <c r="V31" s="116"/>
      <c r="W31" s="83"/>
      <c r="X31" s="84" t="s">
        <v>436</v>
      </c>
      <c r="Y31" s="85" t="s">
        <v>620</v>
      </c>
      <c r="Z31" s="85" t="s">
        <v>306</v>
      </c>
      <c r="AA31" s="86"/>
      <c r="AB31" s="87" t="s">
        <v>441</v>
      </c>
      <c r="AC31" s="117" t="s">
        <v>970</v>
      </c>
      <c r="AD31" s="89" t="s">
        <v>443</v>
      </c>
      <c r="AE31" s="88" t="s">
        <v>310</v>
      </c>
      <c r="AF31" s="88" t="s">
        <v>445</v>
      </c>
      <c r="AG31" s="117" t="s">
        <v>971</v>
      </c>
      <c r="AH31" s="88" t="s">
        <v>169</v>
      </c>
      <c r="AI31" s="90">
        <v>3820.0</v>
      </c>
      <c r="AJ31" s="90">
        <v>558.0</v>
      </c>
      <c r="AK31" s="90">
        <v>197.0</v>
      </c>
      <c r="AL31" s="90">
        <v>277.0</v>
      </c>
      <c r="AM31" s="90">
        <v>302.0</v>
      </c>
      <c r="AN31" s="90">
        <v>179.0</v>
      </c>
      <c r="AO31" s="91"/>
      <c r="AP31" s="92" t="s">
        <v>170</v>
      </c>
      <c r="AQ31" s="93" t="s">
        <v>407</v>
      </c>
      <c r="AR31" s="94" t="s">
        <v>972</v>
      </c>
      <c r="AS31" s="93" t="s">
        <v>339</v>
      </c>
      <c r="AT31" s="93" t="s">
        <v>301</v>
      </c>
      <c r="AU31" s="93" t="s">
        <v>510</v>
      </c>
      <c r="AV31" s="93" t="s">
        <v>624</v>
      </c>
      <c r="AW31" s="90">
        <v>4111.0</v>
      </c>
      <c r="AX31" s="90">
        <v>558.0</v>
      </c>
      <c r="AY31" s="90">
        <v>216.0</v>
      </c>
      <c r="AZ31" s="90">
        <v>277.0</v>
      </c>
      <c r="BA31" s="90">
        <v>269.0</v>
      </c>
      <c r="BB31" s="90">
        <v>231.0</v>
      </c>
      <c r="BC31" s="95"/>
      <c r="BD31" s="96" t="s">
        <v>447</v>
      </c>
      <c r="BE31" s="97" t="s">
        <v>698</v>
      </c>
      <c r="BF31" s="98"/>
      <c r="BG31" s="97"/>
      <c r="BH31" s="97"/>
      <c r="BI31" s="97"/>
      <c r="BJ31" s="97"/>
      <c r="BK31" s="99"/>
      <c r="BL31" s="99"/>
      <c r="BM31" s="99"/>
      <c r="BN31" s="99"/>
      <c r="BO31" s="99"/>
      <c r="BP31" s="99"/>
      <c r="BQ31" s="79"/>
      <c r="BR31" s="100">
        <v>10.0</v>
      </c>
      <c r="BS31" s="100">
        <v>25.0</v>
      </c>
      <c r="BT31" s="100">
        <v>35.0</v>
      </c>
      <c r="BU31" s="100">
        <v>30.0</v>
      </c>
      <c r="BV31" s="101" t="s">
        <v>973</v>
      </c>
      <c r="BW31" s="79"/>
      <c r="BX31" s="102" t="s">
        <v>173</v>
      </c>
      <c r="BY31" s="102" t="s">
        <v>174</v>
      </c>
      <c r="BZ31" s="102" t="s">
        <v>974</v>
      </c>
      <c r="CA31" s="102" t="s">
        <v>975</v>
      </c>
      <c r="CB31" s="102" t="s">
        <v>976</v>
      </c>
      <c r="CC31" s="102" t="s">
        <v>313</v>
      </c>
      <c r="CD31" s="120" t="s">
        <v>241</v>
      </c>
      <c r="CE31" s="121" t="s">
        <v>977</v>
      </c>
      <c r="CF31" s="121" t="s">
        <v>978</v>
      </c>
      <c r="CG31" s="105" t="s">
        <v>979</v>
      </c>
      <c r="CH31" s="105"/>
      <c r="CI31" s="105"/>
      <c r="CJ31" s="79"/>
      <c r="CK31" s="107" t="s">
        <v>980</v>
      </c>
      <c r="CL31" s="108" t="s">
        <v>461</v>
      </c>
      <c r="CM31" s="108" t="s">
        <v>462</v>
      </c>
      <c r="CN31" s="108" t="s">
        <v>420</v>
      </c>
      <c r="CO31" s="108" t="s">
        <v>247</v>
      </c>
      <c r="CP31" s="108" t="s">
        <v>463</v>
      </c>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981</v>
      </c>
      <c r="DG31" s="108" t="s">
        <v>982</v>
      </c>
      <c r="DH31" s="108" t="s">
        <v>983</v>
      </c>
      <c r="DI31" s="108" t="s">
        <v>984</v>
      </c>
      <c r="DJ31" s="108" t="s">
        <v>985</v>
      </c>
      <c r="DK31" s="108"/>
      <c r="DL31" s="109" t="s">
        <v>986</v>
      </c>
      <c r="DM31" s="110" t="s">
        <v>470</v>
      </c>
      <c r="DN31" s="110">
        <v>5.0</v>
      </c>
      <c r="DO31" s="110">
        <v>1.0</v>
      </c>
      <c r="DP31" s="110" t="s">
        <v>255</v>
      </c>
      <c r="DQ31" s="111" t="s">
        <v>987</v>
      </c>
      <c r="DR31" s="112">
        <v>0.0</v>
      </c>
      <c r="DS31" s="113"/>
    </row>
    <row r="32">
      <c r="A32" s="75" t="s">
        <v>988</v>
      </c>
      <c r="B32" s="131" t="s">
        <v>180</v>
      </c>
      <c r="C32" s="76" t="s">
        <v>989</v>
      </c>
      <c r="D32" s="77" t="s">
        <v>990</v>
      </c>
      <c r="E32" s="78" t="s">
        <v>152</v>
      </c>
      <c r="F32" s="78" t="s">
        <v>152</v>
      </c>
      <c r="G32" s="78" t="s">
        <v>991</v>
      </c>
      <c r="H32" s="78" t="s">
        <v>992</v>
      </c>
      <c r="I32" s="78" t="s">
        <v>993</v>
      </c>
      <c r="J32" s="79"/>
      <c r="K32" s="81"/>
      <c r="L32" s="80"/>
      <c r="M32" s="81"/>
      <c r="N32" s="81"/>
      <c r="O32" s="135" t="s">
        <v>157</v>
      </c>
      <c r="P32" s="135" t="s">
        <v>157</v>
      </c>
      <c r="Q32" s="82"/>
      <c r="R32" s="81"/>
      <c r="S32" s="81"/>
      <c r="T32" s="81"/>
      <c r="U32" s="81"/>
      <c r="V32" s="116"/>
      <c r="W32" s="83"/>
      <c r="X32" s="84" t="s">
        <v>994</v>
      </c>
      <c r="Y32" s="85" t="s">
        <v>995</v>
      </c>
      <c r="Z32" s="85" t="s">
        <v>671</v>
      </c>
      <c r="AA32" s="86"/>
      <c r="AB32" s="87" t="s">
        <v>996</v>
      </c>
      <c r="AC32" s="136" t="s">
        <v>997</v>
      </c>
      <c r="AD32" s="89" t="s">
        <v>998</v>
      </c>
      <c r="AE32" s="88" t="s">
        <v>999</v>
      </c>
      <c r="AF32" s="88" t="s">
        <v>301</v>
      </c>
      <c r="AG32" s="88" t="s">
        <v>712</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1000</v>
      </c>
      <c r="BE32" s="97" t="s">
        <v>1001</v>
      </c>
      <c r="BF32" s="98" t="s">
        <v>1002</v>
      </c>
      <c r="BG32" s="119" t="s">
        <v>1003</v>
      </c>
      <c r="BH32" s="97" t="s">
        <v>540</v>
      </c>
      <c r="BI32" s="119" t="s">
        <v>1004</v>
      </c>
      <c r="BJ32" s="97" t="s">
        <v>440</v>
      </c>
      <c r="BK32" s="99"/>
      <c r="BL32" s="99"/>
      <c r="BM32" s="99"/>
      <c r="BN32" s="99"/>
      <c r="BO32" s="99"/>
      <c r="BP32" s="99"/>
      <c r="BQ32" s="79"/>
      <c r="BR32" s="100">
        <v>15.0</v>
      </c>
      <c r="BS32" s="100">
        <v>35.0</v>
      </c>
      <c r="BT32" s="100">
        <v>35.0</v>
      </c>
      <c r="BU32" s="100">
        <v>15.0</v>
      </c>
      <c r="BV32" s="101" t="s">
        <v>1005</v>
      </c>
      <c r="BW32" s="79"/>
      <c r="BX32" s="102" t="s">
        <v>173</v>
      </c>
      <c r="BY32" s="102" t="s">
        <v>1006</v>
      </c>
      <c r="BZ32" s="102" t="s">
        <v>1007</v>
      </c>
      <c r="CA32" s="102" t="s">
        <v>1008</v>
      </c>
      <c r="CB32" s="102" t="s">
        <v>1009</v>
      </c>
      <c r="CC32" s="102" t="s">
        <v>1008</v>
      </c>
      <c r="CD32" s="120" t="s">
        <v>241</v>
      </c>
      <c r="CE32" s="121" t="s">
        <v>1010</v>
      </c>
      <c r="CF32" s="121" t="s">
        <v>1011</v>
      </c>
      <c r="CG32" s="105" t="s">
        <v>210</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1012</v>
      </c>
      <c r="DM32" s="110" t="s">
        <v>152</v>
      </c>
      <c r="DN32" s="110">
        <v>4.0</v>
      </c>
      <c r="DO32" s="110" t="s">
        <v>152</v>
      </c>
      <c r="DP32" s="110" t="s">
        <v>152</v>
      </c>
      <c r="DQ32" s="111" t="s">
        <v>1013</v>
      </c>
      <c r="DR32" s="112">
        <v>0.0</v>
      </c>
      <c r="DS32" s="113"/>
    </row>
    <row r="33">
      <c r="A33" s="75" t="s">
        <v>748</v>
      </c>
      <c r="B33" s="131" t="s">
        <v>180</v>
      </c>
      <c r="C33" s="76" t="s">
        <v>1014</v>
      </c>
      <c r="D33" s="77" t="s">
        <v>1015</v>
      </c>
      <c r="E33" s="78"/>
      <c r="F33" s="78"/>
      <c r="G33" s="78"/>
      <c r="H33" s="78"/>
      <c r="I33" s="78"/>
      <c r="J33" s="79"/>
      <c r="K33" s="81"/>
      <c r="L33" s="80"/>
      <c r="M33" s="81"/>
      <c r="N33" s="81"/>
      <c r="O33" s="135"/>
      <c r="P33" s="135" t="s">
        <v>157</v>
      </c>
      <c r="Q33" s="82"/>
      <c r="R33" s="81"/>
      <c r="S33" s="81" t="s">
        <v>157</v>
      </c>
      <c r="T33" s="81" t="s">
        <v>157</v>
      </c>
      <c r="U33" s="81"/>
      <c r="V33" s="116"/>
      <c r="W33" s="83"/>
      <c r="X33" s="84" t="s">
        <v>1016</v>
      </c>
      <c r="Y33" s="85" t="s">
        <v>1017</v>
      </c>
      <c r="Z33" s="85" t="s">
        <v>1018</v>
      </c>
      <c r="AA33" s="86"/>
      <c r="AB33" s="87" t="s">
        <v>1019</v>
      </c>
      <c r="AC33" s="136" t="s">
        <v>1020</v>
      </c>
      <c r="AD33" s="89" t="s">
        <v>1021</v>
      </c>
      <c r="AE33" s="88" t="s">
        <v>1022</v>
      </c>
      <c r="AF33" s="88" t="s">
        <v>307</v>
      </c>
      <c r="AG33" s="88" t="s">
        <v>1023</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1024</v>
      </c>
      <c r="BE33" s="97" t="s">
        <v>572</v>
      </c>
      <c r="BF33" s="98" t="s">
        <v>1025</v>
      </c>
      <c r="BG33" s="119" t="s">
        <v>331</v>
      </c>
      <c r="BH33" s="97" t="s">
        <v>301</v>
      </c>
      <c r="BI33" s="119" t="s">
        <v>442</v>
      </c>
      <c r="BJ33" s="97" t="s">
        <v>440</v>
      </c>
      <c r="BK33" s="99"/>
      <c r="BL33" s="99"/>
      <c r="BM33" s="99"/>
      <c r="BN33" s="99"/>
      <c r="BO33" s="99"/>
      <c r="BP33" s="99"/>
      <c r="BQ33" s="79"/>
      <c r="BR33" s="100">
        <v>20.0</v>
      </c>
      <c r="BS33" s="100">
        <v>35.0</v>
      </c>
      <c r="BT33" s="100">
        <v>30.0</v>
      </c>
      <c r="BU33" s="100">
        <v>15.0</v>
      </c>
      <c r="BV33" s="101" t="s">
        <v>1026</v>
      </c>
      <c r="BW33" s="79"/>
      <c r="BX33" s="102" t="s">
        <v>173</v>
      </c>
      <c r="BY33" s="102" t="s">
        <v>174</v>
      </c>
      <c r="BZ33" s="102" t="s">
        <v>1027</v>
      </c>
      <c r="CA33" s="102" t="s">
        <v>682</v>
      </c>
      <c r="CB33" s="102" t="s">
        <v>1028</v>
      </c>
      <c r="CC33" s="102" t="s">
        <v>1029</v>
      </c>
      <c r="CD33" s="120" t="s">
        <v>1030</v>
      </c>
      <c r="CE33" s="121" t="s">
        <v>1031</v>
      </c>
      <c r="CF33" s="121" t="s">
        <v>1032</v>
      </c>
      <c r="CG33" s="105"/>
      <c r="CH33" s="105"/>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1033</v>
      </c>
      <c r="DM33" s="110" t="s">
        <v>470</v>
      </c>
      <c r="DN33" s="110">
        <v>3.0</v>
      </c>
      <c r="DO33" s="110">
        <v>3.0</v>
      </c>
      <c r="DP33" s="110">
        <v>1.0</v>
      </c>
      <c r="DQ33" s="111" t="s">
        <v>1034</v>
      </c>
      <c r="DR33" s="112"/>
      <c r="DS33" s="113"/>
    </row>
    <row r="34">
      <c r="A34" s="75" t="s">
        <v>1035</v>
      </c>
      <c r="B34" s="131" t="s">
        <v>180</v>
      </c>
      <c r="C34" s="76" t="s">
        <v>1036</v>
      </c>
      <c r="D34" s="77" t="s">
        <v>1037</v>
      </c>
      <c r="E34" s="78" t="s">
        <v>152</v>
      </c>
      <c r="F34" s="78" t="s">
        <v>152</v>
      </c>
      <c r="G34" s="78" t="s">
        <v>1038</v>
      </c>
      <c r="H34" s="78" t="s">
        <v>1039</v>
      </c>
      <c r="I34" s="78" t="s">
        <v>1040</v>
      </c>
      <c r="J34" s="79"/>
      <c r="K34" s="81"/>
      <c r="L34" s="80"/>
      <c r="M34" s="81" t="s">
        <v>157</v>
      </c>
      <c r="N34" s="81" t="s">
        <v>157</v>
      </c>
      <c r="O34" s="80"/>
      <c r="P34" s="80"/>
      <c r="Q34" s="82"/>
      <c r="R34" s="81"/>
      <c r="S34" s="81"/>
      <c r="T34" s="81"/>
      <c r="U34" s="81"/>
      <c r="V34" s="116" t="s">
        <v>157</v>
      </c>
      <c r="W34" s="83"/>
      <c r="X34" s="84" t="s">
        <v>342</v>
      </c>
      <c r="Y34" s="85" t="s">
        <v>542</v>
      </c>
      <c r="Z34" s="85" t="s">
        <v>1041</v>
      </c>
      <c r="AA34" s="86"/>
      <c r="AB34" s="87" t="s">
        <v>1042</v>
      </c>
      <c r="AC34" s="136" t="s">
        <v>1043</v>
      </c>
      <c r="AD34" s="89" t="s">
        <v>1044</v>
      </c>
      <c r="AE34" s="88" t="s">
        <v>297</v>
      </c>
      <c r="AF34" s="88" t="s">
        <v>301</v>
      </c>
      <c r="AG34" s="136" t="s">
        <v>1045</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1046</v>
      </c>
      <c r="BE34" s="97" t="s">
        <v>671</v>
      </c>
      <c r="BF34" s="98" t="s">
        <v>374</v>
      </c>
      <c r="BG34" s="119" t="s">
        <v>336</v>
      </c>
      <c r="BH34" s="97" t="s">
        <v>374</v>
      </c>
      <c r="BI34" s="119" t="s">
        <v>1047</v>
      </c>
      <c r="BJ34" s="97" t="s">
        <v>200</v>
      </c>
      <c r="BK34" s="99"/>
      <c r="BL34" s="99"/>
      <c r="BM34" s="99"/>
      <c r="BN34" s="99"/>
      <c r="BO34" s="99"/>
      <c r="BP34" s="99"/>
      <c r="BQ34" s="79"/>
      <c r="BR34" s="100">
        <v>15.0</v>
      </c>
      <c r="BS34" s="100">
        <v>35.0</v>
      </c>
      <c r="BT34" s="100">
        <v>15.0</v>
      </c>
      <c r="BU34" s="100">
        <v>35.0</v>
      </c>
      <c r="BV34" s="101" t="s">
        <v>1048</v>
      </c>
      <c r="BW34" s="79"/>
      <c r="BX34" s="102" t="s">
        <v>173</v>
      </c>
      <c r="BY34" s="102" t="s">
        <v>174</v>
      </c>
      <c r="BZ34" s="102" t="s">
        <v>1049</v>
      </c>
      <c r="CA34" s="102" t="s">
        <v>152</v>
      </c>
      <c r="CB34" s="102" t="s">
        <v>1050</v>
      </c>
      <c r="CC34" s="102" t="s">
        <v>152</v>
      </c>
      <c r="CD34" s="120" t="s">
        <v>1051</v>
      </c>
      <c r="CE34" s="121" t="s">
        <v>1052</v>
      </c>
      <c r="CF34" s="121" t="s">
        <v>1053</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1054</v>
      </c>
      <c r="DM34" s="110" t="s">
        <v>1055</v>
      </c>
      <c r="DN34" s="110">
        <v>3.0</v>
      </c>
      <c r="DO34" s="110">
        <v>2.0</v>
      </c>
      <c r="DP34" s="110" t="s">
        <v>255</v>
      </c>
      <c r="DQ34" s="111" t="s">
        <v>1056</v>
      </c>
      <c r="DR34" s="112">
        <v>0.0</v>
      </c>
      <c r="DS34" s="113"/>
    </row>
    <row r="35">
      <c r="A35" s="75" t="s">
        <v>1057</v>
      </c>
      <c r="B35" s="66" t="s">
        <v>180</v>
      </c>
      <c r="C35" s="76" t="s">
        <v>1058</v>
      </c>
      <c r="D35" s="77" t="s">
        <v>1059</v>
      </c>
      <c r="E35" s="78" t="s">
        <v>152</v>
      </c>
      <c r="F35" s="78" t="s">
        <v>152</v>
      </c>
      <c r="G35" s="78" t="s">
        <v>1060</v>
      </c>
      <c r="H35" s="78" t="s">
        <v>1061</v>
      </c>
      <c r="I35" s="78" t="s">
        <v>1062</v>
      </c>
      <c r="J35" s="79"/>
      <c r="K35" s="81" t="s">
        <v>157</v>
      </c>
      <c r="L35" s="80"/>
      <c r="M35" s="81" t="s">
        <v>435</v>
      </c>
      <c r="N35" s="80"/>
      <c r="O35" s="80"/>
      <c r="P35" s="80"/>
      <c r="Q35" s="82"/>
      <c r="R35" s="81" t="s">
        <v>157</v>
      </c>
      <c r="S35" s="81"/>
      <c r="T35" s="81"/>
      <c r="U35" s="81"/>
      <c r="V35" s="116"/>
      <c r="W35" s="83"/>
      <c r="X35" s="84" t="s">
        <v>696</v>
      </c>
      <c r="Y35" s="85" t="s">
        <v>506</v>
      </c>
      <c r="Z35" s="85" t="s">
        <v>850</v>
      </c>
      <c r="AA35" s="86"/>
      <c r="AB35" s="87" t="s">
        <v>309</v>
      </c>
      <c r="AC35" s="88" t="s">
        <v>1063</v>
      </c>
      <c r="AD35" s="89" t="s">
        <v>901</v>
      </c>
      <c r="AE35" s="117" t="s">
        <v>1064</v>
      </c>
      <c r="AF35" s="88" t="s">
        <v>337</v>
      </c>
      <c r="AG35" s="117" t="s">
        <v>1065</v>
      </c>
      <c r="AH35" s="88" t="s">
        <v>507</v>
      </c>
      <c r="AI35" s="90">
        <v>3744.0</v>
      </c>
      <c r="AJ35" s="90">
        <v>510.0</v>
      </c>
      <c r="AK35" s="90">
        <v>222.0</v>
      </c>
      <c r="AL35" s="90">
        <v>262.0</v>
      </c>
      <c r="AM35" s="90">
        <v>244.0</v>
      </c>
      <c r="AN35" s="90">
        <v>296.0</v>
      </c>
      <c r="AO35" s="91"/>
      <c r="AP35" s="92" t="s">
        <v>447</v>
      </c>
      <c r="AQ35" s="93" t="s">
        <v>851</v>
      </c>
      <c r="AR35" s="94" t="s">
        <v>701</v>
      </c>
      <c r="AS35" s="118" t="s">
        <v>1066</v>
      </c>
      <c r="AT35" s="93" t="s">
        <v>169</v>
      </c>
      <c r="AU35" s="93" t="s">
        <v>881</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1067</v>
      </c>
      <c r="BW35" s="79"/>
      <c r="BX35" s="102" t="s">
        <v>173</v>
      </c>
      <c r="BY35" s="102" t="s">
        <v>704</v>
      </c>
      <c r="BZ35" s="102" t="s">
        <v>1068</v>
      </c>
      <c r="CA35" s="102" t="s">
        <v>1069</v>
      </c>
      <c r="CB35" s="102" t="s">
        <v>1070</v>
      </c>
      <c r="CC35" s="102" t="s">
        <v>1071</v>
      </c>
      <c r="CD35" s="120" t="s">
        <v>1072</v>
      </c>
      <c r="CE35" s="121" t="s">
        <v>1073</v>
      </c>
      <c r="CF35" s="121" t="s">
        <v>1074</v>
      </c>
      <c r="CG35" s="105" t="s">
        <v>520</v>
      </c>
      <c r="CH35" s="105" t="s">
        <v>283</v>
      </c>
      <c r="CI35" s="105"/>
      <c r="CJ35" s="79"/>
      <c r="CK35" s="107" t="s">
        <v>1075</v>
      </c>
      <c r="CL35" s="108" t="s">
        <v>461</v>
      </c>
      <c r="CM35" s="108" t="s">
        <v>418</v>
      </c>
      <c r="CN35" s="108" t="s">
        <v>420</v>
      </c>
      <c r="CO35" s="108" t="s">
        <v>247</v>
      </c>
      <c r="CP35" s="108" t="s">
        <v>863</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1076</v>
      </c>
      <c r="DG35" s="108" t="s">
        <v>1077</v>
      </c>
      <c r="DH35" s="108" t="s">
        <v>1078</v>
      </c>
      <c r="DI35" s="108" t="s">
        <v>1079</v>
      </c>
      <c r="DJ35" s="108" t="s">
        <v>1080</v>
      </c>
      <c r="DK35" s="108"/>
      <c r="DL35" s="109" t="s">
        <v>1081</v>
      </c>
      <c r="DM35" s="110" t="s">
        <v>470</v>
      </c>
      <c r="DN35" s="110">
        <v>4.0</v>
      </c>
      <c r="DO35" s="110">
        <v>2.0</v>
      </c>
      <c r="DP35" s="110" t="s">
        <v>255</v>
      </c>
      <c r="DQ35" s="111" t="s">
        <v>1082</v>
      </c>
      <c r="DR35" s="112">
        <v>0.0</v>
      </c>
      <c r="DS35" s="113"/>
    </row>
    <row r="36">
      <c r="A36" s="75" t="s">
        <v>1083</v>
      </c>
      <c r="B36" s="66" t="s">
        <v>149</v>
      </c>
      <c r="C36" s="76" t="s">
        <v>1084</v>
      </c>
      <c r="D36" s="77" t="s">
        <v>1085</v>
      </c>
      <c r="E36" s="78" t="s">
        <v>152</v>
      </c>
      <c r="F36" s="78" t="s">
        <v>813</v>
      </c>
      <c r="G36" s="78" t="s">
        <v>1086</v>
      </c>
      <c r="H36" s="78" t="s">
        <v>814</v>
      </c>
      <c r="I36" s="78" t="s">
        <v>1087</v>
      </c>
      <c r="J36" s="79"/>
      <c r="K36" s="80"/>
      <c r="L36" s="80"/>
      <c r="M36" s="81" t="s">
        <v>157</v>
      </c>
      <c r="N36" s="80"/>
      <c r="O36" s="80"/>
      <c r="P36" s="81" t="s">
        <v>157</v>
      </c>
      <c r="Q36" s="82"/>
      <c r="R36" s="80"/>
      <c r="S36" s="80"/>
      <c r="T36" s="80"/>
      <c r="U36" s="80"/>
      <c r="V36" s="82"/>
      <c r="W36" s="83"/>
      <c r="X36" s="84" t="s">
        <v>1088</v>
      </c>
      <c r="Y36" s="85" t="s">
        <v>1089</v>
      </c>
      <c r="Z36" s="85" t="s">
        <v>547</v>
      </c>
      <c r="AA36" s="86"/>
      <c r="AB36" s="87" t="s">
        <v>303</v>
      </c>
      <c r="AC36" s="88" t="s">
        <v>1023</v>
      </c>
      <c r="AD36" s="89"/>
      <c r="AE36" s="88"/>
      <c r="AF36" s="88"/>
      <c r="AG36" s="88"/>
      <c r="AH36" s="88"/>
      <c r="AI36" s="90"/>
      <c r="AJ36" s="90"/>
      <c r="AK36" s="90"/>
      <c r="AL36" s="90"/>
      <c r="AM36" s="90"/>
      <c r="AN36" s="90"/>
      <c r="AO36" s="91"/>
      <c r="AP36" s="92" t="s">
        <v>1090</v>
      </c>
      <c r="AQ36" s="93" t="s">
        <v>1091</v>
      </c>
      <c r="AR36" s="94" t="s">
        <v>1092</v>
      </c>
      <c r="AS36" s="93" t="s">
        <v>671</v>
      </c>
      <c r="AT36" s="93" t="s">
        <v>507</v>
      </c>
      <c r="AU36" s="93" t="s">
        <v>1093</v>
      </c>
      <c r="AV36" s="93" t="s">
        <v>169</v>
      </c>
      <c r="AW36" s="90">
        <v>2575.0</v>
      </c>
      <c r="AX36" s="90">
        <v>372.0</v>
      </c>
      <c r="AY36" s="90">
        <v>214.0</v>
      </c>
      <c r="AZ36" s="90">
        <v>167.0</v>
      </c>
      <c r="BA36" s="90">
        <v>242.0</v>
      </c>
      <c r="BB36" s="90">
        <v>176.0</v>
      </c>
      <c r="BC36" s="95"/>
      <c r="BD36" s="96" t="s">
        <v>879</v>
      </c>
      <c r="BE36" s="97" t="s">
        <v>1094</v>
      </c>
      <c r="BF36" s="98"/>
      <c r="BG36" s="97"/>
      <c r="BH36" s="97"/>
      <c r="BI36" s="97"/>
      <c r="BJ36" s="97"/>
      <c r="BK36" s="99"/>
      <c r="BL36" s="99"/>
      <c r="BM36" s="99"/>
      <c r="BN36" s="99"/>
      <c r="BO36" s="99"/>
      <c r="BP36" s="99"/>
      <c r="BQ36" s="79"/>
      <c r="BR36" s="100">
        <v>35.0</v>
      </c>
      <c r="BS36" s="100">
        <v>35.0</v>
      </c>
      <c r="BT36" s="100">
        <v>10.0</v>
      </c>
      <c r="BU36" s="100">
        <v>10.0</v>
      </c>
      <c r="BV36" s="101" t="s">
        <v>1095</v>
      </c>
      <c r="BW36" s="79"/>
      <c r="BX36" s="102" t="s">
        <v>173</v>
      </c>
      <c r="BY36" s="102" t="s">
        <v>174</v>
      </c>
      <c r="BZ36" s="102" t="s">
        <v>1096</v>
      </c>
      <c r="CA36" s="102" t="s">
        <v>1097</v>
      </c>
      <c r="CB36" s="102" t="s">
        <v>1098</v>
      </c>
      <c r="CC36" s="102" t="s">
        <v>1057</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1099</v>
      </c>
      <c r="D37" s="77" t="s">
        <v>1100</v>
      </c>
      <c r="E37" s="78" t="s">
        <v>152</v>
      </c>
      <c r="F37" s="78" t="s">
        <v>1101</v>
      </c>
      <c r="G37" s="78" t="s">
        <v>1102</v>
      </c>
      <c r="H37" s="78" t="s">
        <v>1103</v>
      </c>
      <c r="I37" s="78" t="s">
        <v>1104</v>
      </c>
      <c r="J37" s="79"/>
      <c r="K37" s="80"/>
      <c r="L37" s="80"/>
      <c r="M37" s="80"/>
      <c r="N37" s="80"/>
      <c r="O37" s="81" t="s">
        <v>157</v>
      </c>
      <c r="P37" s="81" t="s">
        <v>157</v>
      </c>
      <c r="Q37" s="116" t="s">
        <v>157</v>
      </c>
      <c r="R37" s="81"/>
      <c r="S37" s="81"/>
      <c r="T37" s="81"/>
      <c r="U37" s="81"/>
      <c r="V37" s="116"/>
      <c r="W37" s="83"/>
      <c r="X37" s="84" t="s">
        <v>186</v>
      </c>
      <c r="Y37" s="85" t="s">
        <v>1105</v>
      </c>
      <c r="Z37" s="85" t="s">
        <v>673</v>
      </c>
      <c r="AA37" s="86"/>
      <c r="AB37" s="87" t="s">
        <v>605</v>
      </c>
      <c r="AC37" s="88" t="s">
        <v>1106</v>
      </c>
      <c r="AD37" s="89" t="s">
        <v>1107</v>
      </c>
      <c r="AE37" s="88" t="s">
        <v>187</v>
      </c>
      <c r="AF37" s="137" t="s">
        <v>193</v>
      </c>
      <c r="AG37" s="117" t="s">
        <v>1108</v>
      </c>
      <c r="AH37" s="88" t="s">
        <v>274</v>
      </c>
      <c r="AI37" s="90">
        <v>3407.0</v>
      </c>
      <c r="AJ37" s="90">
        <v>280.0</v>
      </c>
      <c r="AK37" s="90">
        <v>408.0</v>
      </c>
      <c r="AL37" s="90">
        <v>256.0</v>
      </c>
      <c r="AM37" s="90">
        <v>306.0</v>
      </c>
      <c r="AN37" s="90">
        <v>84.0</v>
      </c>
      <c r="AO37" s="91"/>
      <c r="AP37" s="92" t="s">
        <v>479</v>
      </c>
      <c r="AQ37" s="93" t="s">
        <v>1109</v>
      </c>
      <c r="AR37" s="94" t="s">
        <v>1110</v>
      </c>
      <c r="AS37" s="93" t="s">
        <v>1111</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1112</v>
      </c>
      <c r="BW37" s="79"/>
      <c r="BX37" s="102" t="s">
        <v>276</v>
      </c>
      <c r="BY37" s="102" t="s">
        <v>1113</v>
      </c>
      <c r="BZ37" s="102" t="s">
        <v>1114</v>
      </c>
      <c r="CA37" s="102" t="s">
        <v>1115</v>
      </c>
      <c r="CB37" s="102" t="s">
        <v>630</v>
      </c>
      <c r="CC37" s="102" t="s">
        <v>631</v>
      </c>
      <c r="CD37" s="120" t="s">
        <v>1116</v>
      </c>
      <c r="CE37" s="121" t="s">
        <v>1117</v>
      </c>
      <c r="CF37" s="121" t="s">
        <v>1118</v>
      </c>
      <c r="CG37" s="105" t="s">
        <v>210</v>
      </c>
      <c r="CH37" s="105" t="s">
        <v>459</v>
      </c>
      <c r="CI37" s="105" t="s">
        <v>1119</v>
      </c>
      <c r="CJ37" s="79"/>
      <c r="CK37" s="107" t="s">
        <v>1120</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1121</v>
      </c>
      <c r="DG37" s="108" t="s">
        <v>1122</v>
      </c>
      <c r="DH37" s="108" t="s">
        <v>1123</v>
      </c>
      <c r="DI37" s="108" t="s">
        <v>1124</v>
      </c>
      <c r="DJ37" s="108" t="s">
        <v>1125</v>
      </c>
      <c r="DK37" s="108"/>
      <c r="DL37" s="109" t="s">
        <v>1126</v>
      </c>
      <c r="DM37" s="110" t="s">
        <v>1127</v>
      </c>
      <c r="DN37" s="110">
        <v>5.0</v>
      </c>
      <c r="DO37" s="110">
        <v>1.0</v>
      </c>
      <c r="DP37" s="110">
        <v>1.0</v>
      </c>
      <c r="DQ37" s="111" t="s">
        <v>1128</v>
      </c>
      <c r="DR37" s="112">
        <v>0.0</v>
      </c>
      <c r="DS37" s="113"/>
    </row>
    <row r="38" ht="243.75" customHeight="1">
      <c r="A38" s="75" t="s">
        <v>1129</v>
      </c>
      <c r="B38" s="138" t="s">
        <v>180</v>
      </c>
      <c r="C38" s="76" t="s">
        <v>1130</v>
      </c>
      <c r="D38" s="77" t="s">
        <v>1131</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1132</v>
      </c>
      <c r="AA38" s="86"/>
      <c r="AB38" s="87" t="s">
        <v>1133</v>
      </c>
      <c r="AC38" s="88" t="s">
        <v>741</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951</v>
      </c>
      <c r="AV38" s="93" t="s">
        <v>540</v>
      </c>
      <c r="AW38" s="90"/>
      <c r="AX38" s="90"/>
      <c r="AY38" s="90"/>
      <c r="AZ38" s="90"/>
      <c r="BA38" s="90"/>
      <c r="BB38" s="90"/>
      <c r="BC38" s="95"/>
      <c r="BD38" s="96" t="s">
        <v>369</v>
      </c>
      <c r="BE38" s="97" t="s">
        <v>370</v>
      </c>
      <c r="BF38" s="98" t="s">
        <v>371</v>
      </c>
      <c r="BG38" s="97" t="s">
        <v>364</v>
      </c>
      <c r="BH38" s="97" t="s">
        <v>363</v>
      </c>
      <c r="BI38" s="97" t="s">
        <v>1134</v>
      </c>
      <c r="BJ38" s="97" t="s">
        <v>301</v>
      </c>
      <c r="BK38" s="99"/>
      <c r="BL38" s="99"/>
      <c r="BM38" s="99"/>
      <c r="BN38" s="99"/>
      <c r="BO38" s="99"/>
      <c r="BP38" s="99"/>
      <c r="BQ38" s="79"/>
      <c r="BR38" s="100">
        <v>20.0</v>
      </c>
      <c r="BS38" s="100">
        <v>10.0</v>
      </c>
      <c r="BT38" s="100">
        <v>30.0</v>
      </c>
      <c r="BU38" s="100">
        <v>40.0</v>
      </c>
      <c r="BV38" s="101" t="s">
        <v>1135</v>
      </c>
      <c r="BW38" s="79"/>
      <c r="BX38" s="102" t="s">
        <v>276</v>
      </c>
      <c r="BY38" s="102" t="s">
        <v>174</v>
      </c>
      <c r="BZ38" s="102" t="s">
        <v>1136</v>
      </c>
      <c r="CA38" s="102" t="s">
        <v>612</v>
      </c>
      <c r="CB38" s="102" t="s">
        <v>1137</v>
      </c>
      <c r="CC38" s="102" t="s">
        <v>1138</v>
      </c>
      <c r="CD38" s="123"/>
      <c r="CE38" s="121" t="s">
        <v>1139</v>
      </c>
      <c r="CF38" s="121" t="s">
        <v>1140</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1141</v>
      </c>
      <c r="DM38" s="110" t="s">
        <v>213</v>
      </c>
      <c r="DN38" s="110">
        <v>4.0</v>
      </c>
      <c r="DO38" s="110" t="s">
        <v>285</v>
      </c>
      <c r="DP38" s="110">
        <v>5.0</v>
      </c>
      <c r="DQ38" s="111" t="s">
        <v>1142</v>
      </c>
      <c r="DR38" s="112"/>
      <c r="DS38" s="113"/>
    </row>
    <row r="39">
      <c r="A39" s="75" t="s">
        <v>1143</v>
      </c>
      <c r="B39" s="66" t="s">
        <v>180</v>
      </c>
      <c r="C39" s="76" t="s">
        <v>1144</v>
      </c>
      <c r="D39" s="77" t="s">
        <v>1145</v>
      </c>
      <c r="E39" s="78" t="s">
        <v>152</v>
      </c>
      <c r="F39" s="78" t="s">
        <v>152</v>
      </c>
      <c r="G39" s="78" t="s">
        <v>1146</v>
      </c>
      <c r="H39" s="78" t="s">
        <v>1147</v>
      </c>
      <c r="I39" s="78" t="s">
        <v>1148</v>
      </c>
      <c r="J39" s="79"/>
      <c r="K39" s="81" t="s">
        <v>157</v>
      </c>
      <c r="L39" s="81" t="s">
        <v>435</v>
      </c>
      <c r="M39" s="80"/>
      <c r="N39" s="80"/>
      <c r="O39" s="81" t="s">
        <v>157</v>
      </c>
      <c r="P39" s="80"/>
      <c r="Q39" s="82"/>
      <c r="R39" s="80"/>
      <c r="S39" s="80"/>
      <c r="T39" s="80"/>
      <c r="U39" s="80"/>
      <c r="V39" s="82"/>
      <c r="W39" s="83"/>
      <c r="X39" s="84" t="s">
        <v>295</v>
      </c>
      <c r="Y39" s="85" t="s">
        <v>1020</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1149</v>
      </c>
      <c r="AS39" s="118" t="s">
        <v>1150</v>
      </c>
      <c r="AT39" s="93" t="s">
        <v>301</v>
      </c>
      <c r="AU39" s="118" t="s">
        <v>1151</v>
      </c>
      <c r="AV39" s="93" t="s">
        <v>440</v>
      </c>
      <c r="AW39" s="90">
        <v>4516.0</v>
      </c>
      <c r="AX39" s="90">
        <v>527.0</v>
      </c>
      <c r="AY39" s="90">
        <v>235.0</v>
      </c>
      <c r="AZ39" s="90">
        <v>331.0</v>
      </c>
      <c r="BA39" s="90">
        <v>249.0</v>
      </c>
      <c r="BB39" s="90">
        <v>152.0</v>
      </c>
      <c r="BC39" s="95"/>
      <c r="BD39" s="96" t="s">
        <v>163</v>
      </c>
      <c r="BE39" s="97" t="s">
        <v>331</v>
      </c>
      <c r="BF39" s="98" t="s">
        <v>165</v>
      </c>
      <c r="BG39" s="97" t="s">
        <v>1152</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1153</v>
      </c>
      <c r="BW39" s="79"/>
      <c r="BX39" s="102" t="s">
        <v>173</v>
      </c>
      <c r="BY39" s="102" t="s">
        <v>174</v>
      </c>
      <c r="BZ39" s="102" t="s">
        <v>1154</v>
      </c>
      <c r="CA39" s="102" t="s">
        <v>551</v>
      </c>
      <c r="CB39" s="102" t="s">
        <v>1155</v>
      </c>
      <c r="CC39" s="102" t="s">
        <v>1156</v>
      </c>
      <c r="CD39" s="120" t="s">
        <v>1157</v>
      </c>
      <c r="CE39" s="121" t="s">
        <v>1158</v>
      </c>
      <c r="CF39" s="121" t="s">
        <v>1159</v>
      </c>
      <c r="CG39" s="105" t="s">
        <v>178</v>
      </c>
      <c r="CH39" s="105" t="s">
        <v>383</v>
      </c>
      <c r="CI39" s="105"/>
      <c r="CJ39" s="79"/>
      <c r="CK39" s="107" t="s">
        <v>1160</v>
      </c>
      <c r="CL39" s="108" t="s">
        <v>245</v>
      </c>
      <c r="CM39" s="108" t="s">
        <v>1161</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1162</v>
      </c>
      <c r="DG39" s="108" t="s">
        <v>1163</v>
      </c>
      <c r="DH39" s="108" t="s">
        <v>1164</v>
      </c>
      <c r="DI39" s="108" t="s">
        <v>1165</v>
      </c>
      <c r="DJ39" s="108" t="s">
        <v>1166</v>
      </c>
      <c r="DK39" s="108"/>
      <c r="DL39" s="109" t="s">
        <v>1167</v>
      </c>
      <c r="DM39" s="110" t="s">
        <v>470</v>
      </c>
      <c r="DN39" s="110">
        <v>5.0</v>
      </c>
      <c r="DO39" s="110">
        <v>1.0</v>
      </c>
      <c r="DP39" s="110" t="s">
        <v>255</v>
      </c>
      <c r="DQ39" s="111" t="s">
        <v>1168</v>
      </c>
      <c r="DR39" s="112">
        <v>0.0</v>
      </c>
      <c r="DS39" s="113"/>
    </row>
    <row r="40">
      <c r="A40" s="75" t="s">
        <v>454</v>
      </c>
      <c r="B40" s="66" t="s">
        <v>288</v>
      </c>
      <c r="C40" s="76" t="s">
        <v>1169</v>
      </c>
      <c r="D40" s="77" t="s">
        <v>1170</v>
      </c>
      <c r="E40" s="78" t="s">
        <v>152</v>
      </c>
      <c r="F40" s="78" t="s">
        <v>1171</v>
      </c>
      <c r="G40" s="78" t="s">
        <v>1172</v>
      </c>
      <c r="H40" s="78" t="s">
        <v>1173</v>
      </c>
      <c r="I40" s="78" t="s">
        <v>1174</v>
      </c>
      <c r="J40" s="79"/>
      <c r="K40" s="80"/>
      <c r="L40" s="80"/>
      <c r="M40" s="80"/>
      <c r="N40" s="80"/>
      <c r="O40" s="81" t="s">
        <v>157</v>
      </c>
      <c r="P40" s="81" t="s">
        <v>157</v>
      </c>
      <c r="Q40" s="82"/>
      <c r="R40" s="80"/>
      <c r="S40" s="80"/>
      <c r="T40" s="80"/>
      <c r="U40" s="80"/>
      <c r="V40" s="82"/>
      <c r="W40" s="83"/>
      <c r="X40" s="84" t="s">
        <v>696</v>
      </c>
      <c r="Y40" s="85" t="s">
        <v>506</v>
      </c>
      <c r="Z40" s="85" t="s">
        <v>576</v>
      </c>
      <c r="AA40" s="86"/>
      <c r="AB40" s="87" t="s">
        <v>163</v>
      </c>
      <c r="AC40" s="88" t="s">
        <v>331</v>
      </c>
      <c r="AD40" s="89" t="s">
        <v>165</v>
      </c>
      <c r="AE40" s="88" t="s">
        <v>763</v>
      </c>
      <c r="AF40" s="88" t="s">
        <v>440</v>
      </c>
      <c r="AG40" s="88" t="s">
        <v>408</v>
      </c>
      <c r="AH40" s="88" t="s">
        <v>195</v>
      </c>
      <c r="AI40" s="90">
        <v>4681.0</v>
      </c>
      <c r="AJ40" s="90">
        <v>421.0</v>
      </c>
      <c r="AK40" s="90">
        <v>229.0</v>
      </c>
      <c r="AL40" s="90">
        <v>341.0</v>
      </c>
      <c r="AM40" s="90">
        <v>194.0</v>
      </c>
      <c r="AN40" s="90">
        <v>89.0</v>
      </c>
      <c r="AO40" s="91"/>
      <c r="AP40" s="92" t="s">
        <v>447</v>
      </c>
      <c r="AQ40" s="93" t="s">
        <v>850</v>
      </c>
      <c r="AR40" s="94" t="s">
        <v>1175</v>
      </c>
      <c r="AS40" s="93" t="s">
        <v>1176</v>
      </c>
      <c r="AT40" s="93" t="s">
        <v>269</v>
      </c>
      <c r="AU40" s="93" t="s">
        <v>1094</v>
      </c>
      <c r="AV40" s="93" t="s">
        <v>445</v>
      </c>
      <c r="AW40" s="90">
        <v>4132.0</v>
      </c>
      <c r="AX40" s="90">
        <v>443.0</v>
      </c>
      <c r="AY40" s="90">
        <v>229.0</v>
      </c>
      <c r="AZ40" s="90">
        <v>298.0</v>
      </c>
      <c r="BA40" s="90">
        <v>222.0</v>
      </c>
      <c r="BB40" s="90">
        <v>99.0</v>
      </c>
      <c r="BC40" s="95"/>
      <c r="BD40" s="96" t="s">
        <v>1090</v>
      </c>
      <c r="BE40" s="97" t="s">
        <v>1177</v>
      </c>
      <c r="BF40" s="98"/>
      <c r="BG40" s="97"/>
      <c r="BH40" s="97"/>
      <c r="BI40" s="97"/>
      <c r="BJ40" s="97"/>
      <c r="BK40" s="99"/>
      <c r="BL40" s="99"/>
      <c r="BM40" s="99"/>
      <c r="BN40" s="99"/>
      <c r="BO40" s="99"/>
      <c r="BP40" s="99"/>
      <c r="BQ40" s="79"/>
      <c r="BR40" s="100">
        <v>35.0</v>
      </c>
      <c r="BS40" s="100">
        <v>15.0</v>
      </c>
      <c r="BT40" s="100">
        <v>35.0</v>
      </c>
      <c r="BU40" s="100">
        <v>10.0</v>
      </c>
      <c r="BV40" s="101" t="s">
        <v>1178</v>
      </c>
      <c r="BW40" s="79"/>
      <c r="BX40" s="102" t="s">
        <v>276</v>
      </c>
      <c r="BY40" s="102" t="s">
        <v>174</v>
      </c>
      <c r="BZ40" s="102" t="s">
        <v>1179</v>
      </c>
      <c r="CA40" s="102" t="s">
        <v>452</v>
      </c>
      <c r="CB40" s="102" t="s">
        <v>1180</v>
      </c>
      <c r="CC40" s="102" t="s">
        <v>429</v>
      </c>
      <c r="CD40" s="120" t="s">
        <v>1181</v>
      </c>
      <c r="CE40" s="121" t="s">
        <v>1182</v>
      </c>
      <c r="CF40" s="121" t="s">
        <v>1183</v>
      </c>
      <c r="CG40" s="105" t="s">
        <v>282</v>
      </c>
      <c r="CH40" s="105" t="s">
        <v>383</v>
      </c>
      <c r="CI40" s="106"/>
      <c r="CJ40" s="79"/>
      <c r="CK40" s="107" t="s">
        <v>1184</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1185</v>
      </c>
      <c r="DG40" s="108" t="s">
        <v>1186</v>
      </c>
      <c r="DH40" s="108" t="s">
        <v>1187</v>
      </c>
      <c r="DI40" s="108" t="s">
        <v>1188</v>
      </c>
      <c r="DJ40" s="108" t="s">
        <v>1189</v>
      </c>
      <c r="DK40" s="108"/>
      <c r="DL40" s="109" t="s">
        <v>1190</v>
      </c>
      <c r="DM40" s="110" t="s">
        <v>152</v>
      </c>
      <c r="DN40" s="110" t="s">
        <v>152</v>
      </c>
      <c r="DO40" s="110" t="s">
        <v>152</v>
      </c>
      <c r="DP40" s="110" t="s">
        <v>152</v>
      </c>
      <c r="DQ40" s="111" t="s">
        <v>1191</v>
      </c>
      <c r="DR40" s="112">
        <v>0.0</v>
      </c>
      <c r="DS40" s="113"/>
    </row>
    <row r="41">
      <c r="A41" s="75" t="s">
        <v>1192</v>
      </c>
      <c r="B41" s="131" t="s">
        <v>180</v>
      </c>
      <c r="C41" s="76" t="s">
        <v>1193</v>
      </c>
      <c r="D41" s="77" t="s">
        <v>1194</v>
      </c>
      <c r="E41" s="78" t="s">
        <v>152</v>
      </c>
      <c r="F41" s="78" t="s">
        <v>152</v>
      </c>
      <c r="G41" s="78" t="s">
        <v>1195</v>
      </c>
      <c r="H41" s="78" t="s">
        <v>1196</v>
      </c>
      <c r="I41" s="78" t="s">
        <v>1197</v>
      </c>
      <c r="J41" s="79"/>
      <c r="K41" s="81"/>
      <c r="L41" s="81"/>
      <c r="M41" s="81"/>
      <c r="N41" s="81" t="s">
        <v>157</v>
      </c>
      <c r="O41" s="81" t="s">
        <v>157</v>
      </c>
      <c r="P41" s="80"/>
      <c r="Q41" s="116"/>
      <c r="R41" s="81"/>
      <c r="S41" s="80"/>
      <c r="T41" s="81"/>
      <c r="U41" s="81"/>
      <c r="V41" s="116"/>
      <c r="W41" s="83"/>
      <c r="X41" s="84" t="s">
        <v>1198</v>
      </c>
      <c r="Y41" s="85" t="s">
        <v>953</v>
      </c>
      <c r="Z41" s="129" t="s">
        <v>655</v>
      </c>
      <c r="AA41" s="86"/>
      <c r="AB41" s="87" t="s">
        <v>1199</v>
      </c>
      <c r="AC41" s="117" t="s">
        <v>745</v>
      </c>
      <c r="AD41" s="89" t="s">
        <v>1200</v>
      </c>
      <c r="AE41" s="88" t="s">
        <v>794</v>
      </c>
      <c r="AF41" s="88" t="s">
        <v>228</v>
      </c>
      <c r="AG41" s="117" t="s">
        <v>1201</v>
      </c>
      <c r="AH41" s="88" t="s">
        <v>195</v>
      </c>
      <c r="AI41" s="90"/>
      <c r="AJ41" s="90"/>
      <c r="AK41" s="90"/>
      <c r="AL41" s="90"/>
      <c r="AM41" s="90"/>
      <c r="AN41" s="90"/>
      <c r="AO41" s="91"/>
      <c r="AP41" s="92" t="s">
        <v>1202</v>
      </c>
      <c r="AQ41" s="93" t="s">
        <v>304</v>
      </c>
      <c r="AR41" s="94" t="s">
        <v>1203</v>
      </c>
      <c r="AS41" s="93" t="s">
        <v>1204</v>
      </c>
      <c r="AT41" s="93" t="s">
        <v>540</v>
      </c>
      <c r="AU41" s="118" t="s">
        <v>950</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1205</v>
      </c>
      <c r="BW41" s="79"/>
      <c r="BX41" s="102" t="s">
        <v>204</v>
      </c>
      <c r="BY41" s="102" t="s">
        <v>1206</v>
      </c>
      <c r="BZ41" s="102" t="s">
        <v>1207</v>
      </c>
      <c r="CA41" s="102" t="s">
        <v>1208</v>
      </c>
      <c r="CB41" s="102" t="s">
        <v>1209</v>
      </c>
      <c r="CC41" s="102" t="s">
        <v>1210</v>
      </c>
      <c r="CD41" s="120" t="s">
        <v>1211</v>
      </c>
      <c r="CE41" s="121" t="s">
        <v>1212</v>
      </c>
      <c r="CF41" s="121" t="s">
        <v>1213</v>
      </c>
      <c r="CG41" s="105"/>
      <c r="CH41" s="105"/>
      <c r="CI41" s="106"/>
      <c r="CJ41" s="79"/>
      <c r="CK41" s="107" t="s">
        <v>1214</v>
      </c>
      <c r="CL41" s="108" t="s">
        <v>245</v>
      </c>
      <c r="CM41" s="108" t="s">
        <v>386</v>
      </c>
      <c r="CN41" s="108" t="s">
        <v>419</v>
      </c>
      <c r="CO41" s="108" t="s">
        <v>387</v>
      </c>
      <c r="CP41" s="108" t="s">
        <v>863</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1215</v>
      </c>
      <c r="DG41" s="108" t="s">
        <v>1216</v>
      </c>
      <c r="DH41" s="108" t="s">
        <v>1217</v>
      </c>
      <c r="DI41" s="108" t="s">
        <v>1218</v>
      </c>
      <c r="DJ41" s="108" t="s">
        <v>1219</v>
      </c>
      <c r="DK41" s="108"/>
      <c r="DL41" s="109" t="s">
        <v>1220</v>
      </c>
      <c r="DM41" s="110" t="s">
        <v>213</v>
      </c>
      <c r="DN41" s="110">
        <v>4.0</v>
      </c>
      <c r="DO41" s="110" t="s">
        <v>285</v>
      </c>
      <c r="DP41" s="110" t="s">
        <v>255</v>
      </c>
      <c r="DQ41" s="111" t="s">
        <v>1221</v>
      </c>
      <c r="DR41" s="112">
        <v>0.0</v>
      </c>
      <c r="DS41" s="113"/>
    </row>
    <row r="42">
      <c r="A42" s="75" t="s">
        <v>1222</v>
      </c>
      <c r="B42" s="131" t="s">
        <v>180</v>
      </c>
      <c r="C42" s="76" t="s">
        <v>1223</v>
      </c>
      <c r="D42" s="77" t="s">
        <v>1224</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1020</v>
      </c>
      <c r="Z42" s="129" t="s">
        <v>1225</v>
      </c>
      <c r="AA42" s="86"/>
      <c r="AB42" s="87" t="s">
        <v>170</v>
      </c>
      <c r="AC42" s="117" t="s">
        <v>712</v>
      </c>
      <c r="AD42" s="89" t="s">
        <v>622</v>
      </c>
      <c r="AE42" s="88" t="s">
        <v>1226</v>
      </c>
      <c r="AF42" s="88" t="s">
        <v>409</v>
      </c>
      <c r="AG42" s="117" t="s">
        <v>1151</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1227</v>
      </c>
      <c r="BE42" s="97" t="s">
        <v>1228</v>
      </c>
      <c r="BF42" s="98" t="s">
        <v>1229</v>
      </c>
      <c r="BG42" s="97" t="s">
        <v>1230</v>
      </c>
      <c r="BH42" s="97" t="s">
        <v>445</v>
      </c>
      <c r="BI42" s="97" t="s">
        <v>1231</v>
      </c>
      <c r="BJ42" s="97" t="s">
        <v>169</v>
      </c>
      <c r="BK42" s="139"/>
      <c r="BL42" s="139"/>
      <c r="BM42" s="139"/>
      <c r="BN42" s="139"/>
      <c r="BO42" s="139"/>
      <c r="BP42" s="139"/>
      <c r="BQ42" s="79"/>
      <c r="BR42" s="100">
        <v>20.0</v>
      </c>
      <c r="BS42" s="100">
        <v>40.0</v>
      </c>
      <c r="BT42" s="100">
        <v>30.0</v>
      </c>
      <c r="BU42" s="100">
        <v>10.0</v>
      </c>
      <c r="BV42" s="101" t="s">
        <v>1232</v>
      </c>
      <c r="BW42" s="79"/>
      <c r="BX42" s="102" t="s">
        <v>204</v>
      </c>
      <c r="BY42" s="102" t="s">
        <v>1233</v>
      </c>
      <c r="BZ42" s="102" t="s">
        <v>1234</v>
      </c>
      <c r="CA42" s="102" t="s">
        <v>1129</v>
      </c>
      <c r="CB42" s="102" t="s">
        <v>1235</v>
      </c>
      <c r="CC42" s="102" t="s">
        <v>612</v>
      </c>
      <c r="CD42" s="123"/>
      <c r="CE42" s="121" t="s">
        <v>1236</v>
      </c>
      <c r="CF42" s="121" t="s">
        <v>1237</v>
      </c>
      <c r="CG42" s="105" t="s">
        <v>1238</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1239</v>
      </c>
      <c r="DM42" s="110" t="s">
        <v>470</v>
      </c>
      <c r="DN42" s="110">
        <v>6.0</v>
      </c>
      <c r="DO42" s="110" t="s">
        <v>285</v>
      </c>
      <c r="DP42" s="110">
        <v>2.0</v>
      </c>
      <c r="DQ42" s="111" t="s">
        <v>1240</v>
      </c>
      <c r="DR42" s="112"/>
      <c r="DS42" s="113"/>
    </row>
    <row r="43">
      <c r="A43" s="75" t="s">
        <v>413</v>
      </c>
      <c r="B43" s="131" t="s">
        <v>180</v>
      </c>
      <c r="C43" s="76" t="s">
        <v>1241</v>
      </c>
      <c r="D43" s="77" t="s">
        <v>1242</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1243</v>
      </c>
      <c r="Y43" s="85" t="s">
        <v>1244</v>
      </c>
      <c r="Z43" s="129" t="s">
        <v>1231</v>
      </c>
      <c r="AA43" s="86"/>
      <c r="AB43" s="87" t="s">
        <v>161</v>
      </c>
      <c r="AC43" s="117" t="s">
        <v>790</v>
      </c>
      <c r="AD43" s="89" t="s">
        <v>1245</v>
      </c>
      <c r="AE43" s="88" t="s">
        <v>1246</v>
      </c>
      <c r="AF43" s="88" t="s">
        <v>301</v>
      </c>
      <c r="AG43" s="117" t="s">
        <v>1247</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1248</v>
      </c>
      <c r="BE43" s="97" t="s">
        <v>336</v>
      </c>
      <c r="BF43" s="98" t="s">
        <v>1249</v>
      </c>
      <c r="BG43" s="97" t="s">
        <v>1250</v>
      </c>
      <c r="BH43" s="97" t="s">
        <v>202</v>
      </c>
      <c r="BI43" s="97" t="s">
        <v>1020</v>
      </c>
      <c r="BJ43" s="97" t="s">
        <v>235</v>
      </c>
      <c r="BK43" s="139"/>
      <c r="BL43" s="139"/>
      <c r="BM43" s="139"/>
      <c r="BN43" s="139"/>
      <c r="BO43" s="139"/>
      <c r="BP43" s="139"/>
      <c r="BQ43" s="79"/>
      <c r="BR43" s="100">
        <v>20.0</v>
      </c>
      <c r="BS43" s="100">
        <v>30.0</v>
      </c>
      <c r="BT43" s="100">
        <v>25.0</v>
      </c>
      <c r="BU43" s="100">
        <v>25.0</v>
      </c>
      <c r="BV43" s="101" t="s">
        <v>1251</v>
      </c>
      <c r="BW43" s="79"/>
      <c r="BX43" s="102" t="s">
        <v>1252</v>
      </c>
      <c r="BY43" s="102" t="s">
        <v>174</v>
      </c>
      <c r="BZ43" s="102" t="s">
        <v>1253</v>
      </c>
      <c r="CA43" s="102" t="s">
        <v>1254</v>
      </c>
      <c r="CB43" s="102" t="s">
        <v>1255</v>
      </c>
      <c r="CC43" s="102" t="s">
        <v>1256</v>
      </c>
      <c r="CD43" s="123"/>
      <c r="CE43" s="121" t="s">
        <v>1257</v>
      </c>
      <c r="CF43" s="121" t="s">
        <v>1258</v>
      </c>
      <c r="CG43" s="105"/>
      <c r="CH43" s="105"/>
      <c r="CI43" s="106"/>
      <c r="CJ43" s="79"/>
      <c r="CK43" s="107" t="s">
        <v>1259</v>
      </c>
      <c r="CL43" s="108" t="s">
        <v>245</v>
      </c>
      <c r="CM43" s="108" t="s">
        <v>1161</v>
      </c>
      <c r="CN43" s="108" t="s">
        <v>420</v>
      </c>
      <c r="CO43" s="108" t="s">
        <v>835</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1260</v>
      </c>
      <c r="DG43" s="108" t="s">
        <v>1261</v>
      </c>
      <c r="DH43" s="108" t="s">
        <v>1262</v>
      </c>
      <c r="DI43" s="108" t="s">
        <v>1263</v>
      </c>
      <c r="DJ43" s="108" t="s">
        <v>1264</v>
      </c>
      <c r="DK43" s="108"/>
      <c r="DL43" s="109" t="s">
        <v>1265</v>
      </c>
      <c r="DM43" s="110" t="s">
        <v>470</v>
      </c>
      <c r="DN43" s="110">
        <v>4.0</v>
      </c>
      <c r="DO43" s="110">
        <v>1.0</v>
      </c>
      <c r="DP43" s="110" t="s">
        <v>255</v>
      </c>
      <c r="DQ43" s="111" t="s">
        <v>1266</v>
      </c>
      <c r="DR43" s="112">
        <v>0.0</v>
      </c>
      <c r="DS43" s="113"/>
    </row>
    <row r="44">
      <c r="A44" s="75" t="s">
        <v>1267</v>
      </c>
      <c r="B44" s="66" t="s">
        <v>180</v>
      </c>
      <c r="C44" s="76" t="s">
        <v>1268</v>
      </c>
      <c r="D44" s="77" t="s">
        <v>1269</v>
      </c>
      <c r="E44" s="78" t="s">
        <v>152</v>
      </c>
      <c r="F44" s="78" t="s">
        <v>152</v>
      </c>
      <c r="G44" s="78" t="s">
        <v>1270</v>
      </c>
      <c r="H44" s="78" t="s">
        <v>1271</v>
      </c>
      <c r="I44" s="78" t="s">
        <v>1272</v>
      </c>
      <c r="J44" s="79"/>
      <c r="K44" s="81" t="s">
        <v>157</v>
      </c>
      <c r="L44" s="81" t="s">
        <v>157</v>
      </c>
      <c r="M44" s="81"/>
      <c r="N44" s="81"/>
      <c r="O44" s="80"/>
      <c r="P44" s="80"/>
      <c r="Q44" s="116"/>
      <c r="R44" s="81"/>
      <c r="S44" s="80"/>
      <c r="T44" s="81"/>
      <c r="U44" s="81"/>
      <c r="V44" s="116" t="s">
        <v>157</v>
      </c>
      <c r="W44" s="83"/>
      <c r="X44" s="84" t="s">
        <v>1273</v>
      </c>
      <c r="Y44" s="129" t="s">
        <v>1274</v>
      </c>
      <c r="Z44" s="129" t="s">
        <v>1275</v>
      </c>
      <c r="AA44" s="86"/>
      <c r="AB44" s="87" t="s">
        <v>1276</v>
      </c>
      <c r="AC44" s="117" t="s">
        <v>1277</v>
      </c>
      <c r="AD44" s="89" t="s">
        <v>1278</v>
      </c>
      <c r="AE44" s="88" t="s">
        <v>763</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1279</v>
      </c>
      <c r="BF44" s="98" t="s">
        <v>1280</v>
      </c>
      <c r="BG44" s="97" t="s">
        <v>171</v>
      </c>
      <c r="BH44" s="97" t="s">
        <v>653</v>
      </c>
      <c r="BI44" s="119" t="s">
        <v>1281</v>
      </c>
      <c r="BJ44" s="97" t="s">
        <v>301</v>
      </c>
      <c r="BK44" s="139">
        <v>4690.0</v>
      </c>
      <c r="BL44" s="139">
        <v>495.0</v>
      </c>
      <c r="BM44" s="139">
        <v>214.0</v>
      </c>
      <c r="BN44" s="139">
        <v>377.0</v>
      </c>
      <c r="BO44" s="139">
        <v>203.0</v>
      </c>
      <c r="BP44" s="139">
        <v>110.0</v>
      </c>
      <c r="BQ44" s="79"/>
      <c r="BR44" s="100">
        <v>40.0</v>
      </c>
      <c r="BS44" s="100">
        <v>10.0</v>
      </c>
      <c r="BT44" s="100">
        <v>35.0</v>
      </c>
      <c r="BU44" s="100">
        <v>15.0</v>
      </c>
      <c r="BV44" s="101" t="s">
        <v>1282</v>
      </c>
      <c r="BW44" s="79"/>
      <c r="BX44" s="102" t="s">
        <v>173</v>
      </c>
      <c r="BY44" s="102" t="s">
        <v>174</v>
      </c>
      <c r="BZ44" s="102" t="s">
        <v>1283</v>
      </c>
      <c r="CA44" s="102" t="s">
        <v>152</v>
      </c>
      <c r="CB44" s="102" t="s">
        <v>1284</v>
      </c>
      <c r="CC44" s="102" t="s">
        <v>152</v>
      </c>
      <c r="CD44" s="120" t="s">
        <v>1285</v>
      </c>
      <c r="CE44" s="121" t="s">
        <v>1286</v>
      </c>
      <c r="CF44" s="121" t="s">
        <v>1287</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1288</v>
      </c>
      <c r="DM44" s="110" t="s">
        <v>394</v>
      </c>
      <c r="DN44" s="110">
        <v>6.0</v>
      </c>
      <c r="DO44" s="110" t="s">
        <v>285</v>
      </c>
      <c r="DP44" s="110">
        <v>6.0</v>
      </c>
      <c r="DQ44" s="111" t="s">
        <v>1289</v>
      </c>
      <c r="DR44" s="112">
        <v>0.0</v>
      </c>
      <c r="DS44" s="113"/>
    </row>
    <row r="45">
      <c r="A45" s="140" t="s">
        <v>1290</v>
      </c>
      <c r="B45" s="141" t="s">
        <v>180</v>
      </c>
      <c r="C45" s="142" t="s">
        <v>1291</v>
      </c>
      <c r="D45" s="143" t="s">
        <v>1292</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1293</v>
      </c>
      <c r="Y45" s="149" t="s">
        <v>187</v>
      </c>
      <c r="Z45" s="150" t="s">
        <v>1111</v>
      </c>
      <c r="AA45" s="86"/>
      <c r="AB45" s="151" t="s">
        <v>1294</v>
      </c>
      <c r="AC45" s="152" t="s">
        <v>1105</v>
      </c>
      <c r="AD45" s="153" t="s">
        <v>1295</v>
      </c>
      <c r="AE45" s="152" t="s">
        <v>1296</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1297</v>
      </c>
      <c r="BE45" s="155" t="s">
        <v>194</v>
      </c>
      <c r="BF45" s="161" t="s">
        <v>1298</v>
      </c>
      <c r="BG45" s="155" t="s">
        <v>1299</v>
      </c>
      <c r="BH45" s="155" t="s">
        <v>486</v>
      </c>
      <c r="BI45" s="162" t="s">
        <v>1300</v>
      </c>
      <c r="BJ45" s="155" t="s">
        <v>202</v>
      </c>
      <c r="BK45" s="163"/>
      <c r="BL45" s="163"/>
      <c r="BM45" s="163"/>
      <c r="BN45" s="163"/>
      <c r="BO45" s="163"/>
      <c r="BP45" s="163"/>
      <c r="BQ45" s="79"/>
      <c r="BR45" s="164">
        <v>30.0</v>
      </c>
      <c r="BS45" s="164">
        <v>20.0</v>
      </c>
      <c r="BT45" s="164">
        <v>35.0</v>
      </c>
      <c r="BU45" s="164">
        <v>15.0</v>
      </c>
      <c r="BV45" s="101" t="s">
        <v>1301</v>
      </c>
      <c r="BW45" s="79"/>
      <c r="BX45" s="102" t="s">
        <v>173</v>
      </c>
      <c r="BY45" s="165" t="s">
        <v>174</v>
      </c>
      <c r="BZ45" s="165" t="s">
        <v>1302</v>
      </c>
      <c r="CA45" s="165" t="s">
        <v>1303</v>
      </c>
      <c r="CB45" s="165" t="s">
        <v>1304</v>
      </c>
      <c r="CC45" s="165" t="s">
        <v>1254</v>
      </c>
      <c r="CD45" s="166"/>
      <c r="CE45" s="167" t="s">
        <v>1305</v>
      </c>
      <c r="CF45" s="167" t="s">
        <v>1306</v>
      </c>
      <c r="CG45" s="168"/>
      <c r="CH45" s="168"/>
      <c r="CI45" s="169"/>
      <c r="CJ45" s="79"/>
      <c r="CK45" s="107" t="s">
        <v>1307</v>
      </c>
      <c r="CL45" s="108" t="s">
        <v>461</v>
      </c>
      <c r="CM45" s="108" t="s">
        <v>555</v>
      </c>
      <c r="CN45" s="108" t="s">
        <v>186</v>
      </c>
      <c r="CO45" s="108" t="s">
        <v>835</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1308</v>
      </c>
      <c r="DG45" s="108" t="s">
        <v>1309</v>
      </c>
      <c r="DH45" s="108" t="s">
        <v>1310</v>
      </c>
      <c r="DI45" s="108" t="s">
        <v>1311</v>
      </c>
      <c r="DJ45" s="108" t="s">
        <v>1312</v>
      </c>
      <c r="DK45" s="108"/>
      <c r="DL45" s="109" t="s">
        <v>1313</v>
      </c>
      <c r="DM45" s="110" t="s">
        <v>213</v>
      </c>
      <c r="DN45" s="110">
        <v>5.0</v>
      </c>
      <c r="DO45" s="110" t="s">
        <v>318</v>
      </c>
      <c r="DP45" s="110" t="s">
        <v>255</v>
      </c>
      <c r="DQ45" s="111" t="s">
        <v>1314</v>
      </c>
      <c r="DR45" s="112">
        <v>0.0</v>
      </c>
      <c r="DS45" s="113"/>
    </row>
    <row r="46">
      <c r="A46" s="75" t="s">
        <v>830</v>
      </c>
      <c r="B46" s="66" t="s">
        <v>288</v>
      </c>
      <c r="C46" s="76" t="s">
        <v>1315</v>
      </c>
      <c r="D46" s="77" t="s">
        <v>1316</v>
      </c>
      <c r="E46" s="78" t="s">
        <v>152</v>
      </c>
      <c r="F46" s="78" t="s">
        <v>1317</v>
      </c>
      <c r="G46" s="78" t="s">
        <v>1318</v>
      </c>
      <c r="H46" s="78" t="s">
        <v>1319</v>
      </c>
      <c r="I46" s="78" t="s">
        <v>1320</v>
      </c>
      <c r="J46" s="79"/>
      <c r="K46" s="80"/>
      <c r="L46" s="80"/>
      <c r="M46" s="81"/>
      <c r="N46" s="81"/>
      <c r="O46" s="80"/>
      <c r="P46" s="80"/>
      <c r="Q46" s="116" t="s">
        <v>157</v>
      </c>
      <c r="R46" s="81" t="s">
        <v>157</v>
      </c>
      <c r="S46" s="80"/>
      <c r="T46" s="80"/>
      <c r="U46" s="80"/>
      <c r="V46" s="82"/>
      <c r="W46" s="83"/>
      <c r="X46" s="84" t="s">
        <v>1315</v>
      </c>
      <c r="Y46" s="85" t="s">
        <v>1321</v>
      </c>
      <c r="Z46" s="85" t="s">
        <v>166</v>
      </c>
      <c r="AA46" s="86"/>
      <c r="AB46" s="87" t="s">
        <v>1322</v>
      </c>
      <c r="AC46" s="88" t="s">
        <v>1323</v>
      </c>
      <c r="AD46" s="89" t="s">
        <v>1324</v>
      </c>
      <c r="AE46" s="88" t="s">
        <v>1089</v>
      </c>
      <c r="AF46" s="88" t="s">
        <v>1325</v>
      </c>
      <c r="AG46" s="88" t="s">
        <v>1091</v>
      </c>
      <c r="AH46" s="88" t="s">
        <v>202</v>
      </c>
      <c r="AI46" s="90">
        <v>3506.0</v>
      </c>
      <c r="AJ46" s="90">
        <v>457.0</v>
      </c>
      <c r="AK46" s="90">
        <v>273.0</v>
      </c>
      <c r="AL46" s="90">
        <v>243.0</v>
      </c>
      <c r="AM46" s="90">
        <v>231.0</v>
      </c>
      <c r="AN46" s="90">
        <v>282.0</v>
      </c>
      <c r="AO46" s="91"/>
      <c r="AP46" s="92" t="s">
        <v>1326</v>
      </c>
      <c r="AQ46" s="118" t="s">
        <v>1327</v>
      </c>
      <c r="AR46" s="94" t="s">
        <v>1328</v>
      </c>
      <c r="AS46" s="93" t="s">
        <v>903</v>
      </c>
      <c r="AT46" s="93" t="s">
        <v>337</v>
      </c>
      <c r="AU46" s="93" t="s">
        <v>266</v>
      </c>
      <c r="AV46" s="93" t="s">
        <v>193</v>
      </c>
      <c r="AW46" s="90">
        <v>3782.0</v>
      </c>
      <c r="AX46" s="90">
        <v>457.0</v>
      </c>
      <c r="AY46" s="90">
        <v>273.0</v>
      </c>
      <c r="AZ46" s="90">
        <v>253.0</v>
      </c>
      <c r="BA46" s="90">
        <v>249.0</v>
      </c>
      <c r="BB46" s="90">
        <v>221.0</v>
      </c>
      <c r="BC46" s="95"/>
      <c r="BD46" s="96" t="s">
        <v>479</v>
      </c>
      <c r="BE46" s="97" t="s">
        <v>1329</v>
      </c>
      <c r="BF46" s="98"/>
      <c r="BG46" s="97"/>
      <c r="BH46" s="97"/>
      <c r="BI46" s="97"/>
      <c r="BJ46" s="97"/>
      <c r="BK46" s="99"/>
      <c r="BL46" s="99"/>
      <c r="BM46" s="99"/>
      <c r="BN46" s="99"/>
      <c r="BO46" s="99"/>
      <c r="BP46" s="99"/>
      <c r="BQ46" s="79"/>
      <c r="BR46" s="100">
        <v>35.0</v>
      </c>
      <c r="BS46" s="100">
        <v>15.0</v>
      </c>
      <c r="BT46" s="100">
        <v>10.0</v>
      </c>
      <c r="BU46" s="100">
        <v>35.0</v>
      </c>
      <c r="BV46" s="101" t="s">
        <v>1330</v>
      </c>
      <c r="BW46" s="79"/>
      <c r="BX46" s="102" t="s">
        <v>173</v>
      </c>
      <c r="BY46" s="102" t="s">
        <v>1331</v>
      </c>
      <c r="BZ46" s="102" t="s">
        <v>1332</v>
      </c>
      <c r="CA46" s="102" t="s">
        <v>631</v>
      </c>
      <c r="CB46" s="102" t="s">
        <v>1333</v>
      </c>
      <c r="CC46" s="102" t="s">
        <v>1334</v>
      </c>
      <c r="CD46" s="120" t="s">
        <v>1335</v>
      </c>
      <c r="CE46" s="121" t="s">
        <v>1336</v>
      </c>
      <c r="CF46" s="121" t="s">
        <v>1337</v>
      </c>
      <c r="CG46" s="105" t="s">
        <v>458</v>
      </c>
      <c r="CH46" s="105" t="s">
        <v>283</v>
      </c>
      <c r="CI46" s="106"/>
      <c r="CJ46" s="79"/>
      <c r="CK46" s="107" t="s">
        <v>1338</v>
      </c>
      <c r="CL46" s="108" t="s">
        <v>461</v>
      </c>
      <c r="CM46" s="108" t="s">
        <v>462</v>
      </c>
      <c r="CN46" s="108" t="s">
        <v>186</v>
      </c>
      <c r="CO46" s="108" t="s">
        <v>835</v>
      </c>
      <c r="CP46" s="108" t="s">
        <v>863</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1339</v>
      </c>
      <c r="DG46" s="108" t="s">
        <v>1340</v>
      </c>
      <c r="DH46" s="108" t="s">
        <v>1341</v>
      </c>
      <c r="DI46" s="108" t="s">
        <v>1342</v>
      </c>
      <c r="DJ46" s="108" t="s">
        <v>1343</v>
      </c>
      <c r="DK46" s="108"/>
      <c r="DL46" s="109" t="s">
        <v>1344</v>
      </c>
      <c r="DM46" s="110" t="s">
        <v>470</v>
      </c>
      <c r="DN46" s="110">
        <v>5.0</v>
      </c>
      <c r="DO46" s="110">
        <v>4.0</v>
      </c>
      <c r="DP46" s="110">
        <v>1.0</v>
      </c>
      <c r="DQ46" s="111" t="s">
        <v>1345</v>
      </c>
      <c r="DR46" s="112">
        <v>0.0</v>
      </c>
      <c r="DS46" s="113"/>
    </row>
    <row r="47">
      <c r="A47" s="75" t="s">
        <v>684</v>
      </c>
      <c r="B47" s="66" t="s">
        <v>180</v>
      </c>
      <c r="C47" s="76" t="s">
        <v>1346</v>
      </c>
      <c r="D47" s="77" t="s">
        <v>1347</v>
      </c>
      <c r="E47" s="78" t="s">
        <v>152</v>
      </c>
      <c r="F47" s="78" t="s">
        <v>152</v>
      </c>
      <c r="G47" s="78" t="s">
        <v>1348</v>
      </c>
      <c r="H47" s="78" t="s">
        <v>1349</v>
      </c>
      <c r="I47" s="78" t="s">
        <v>1350</v>
      </c>
      <c r="J47" s="79"/>
      <c r="K47" s="80"/>
      <c r="L47" s="80"/>
      <c r="M47" s="81"/>
      <c r="N47" s="81"/>
      <c r="O47" s="81" t="s">
        <v>157</v>
      </c>
      <c r="P47" s="81" t="s">
        <v>157</v>
      </c>
      <c r="Q47" s="82"/>
      <c r="R47" s="80"/>
      <c r="S47" s="80"/>
      <c r="T47" s="80"/>
      <c r="U47" s="81" t="s">
        <v>157</v>
      </c>
      <c r="V47" s="82"/>
      <c r="W47" s="83"/>
      <c r="X47" s="84" t="s">
        <v>1351</v>
      </c>
      <c r="Y47" s="85" t="s">
        <v>362</v>
      </c>
      <c r="Z47" s="85" t="s">
        <v>300</v>
      </c>
      <c r="AA47" s="86"/>
      <c r="AB47" s="87" t="s">
        <v>163</v>
      </c>
      <c r="AC47" s="88" t="s">
        <v>448</v>
      </c>
      <c r="AD47" s="89"/>
      <c r="AE47" s="117"/>
      <c r="AF47" s="88"/>
      <c r="AG47" s="88"/>
      <c r="AH47" s="88"/>
      <c r="AI47" s="90"/>
      <c r="AJ47" s="90"/>
      <c r="AK47" s="90"/>
      <c r="AL47" s="90"/>
      <c r="AM47" s="90"/>
      <c r="AN47" s="90"/>
      <c r="AO47" s="91"/>
      <c r="AP47" s="92" t="s">
        <v>1352</v>
      </c>
      <c r="AQ47" s="93" t="s">
        <v>538</v>
      </c>
      <c r="AR47" s="94" t="s">
        <v>1353</v>
      </c>
      <c r="AS47" s="118" t="s">
        <v>232</v>
      </c>
      <c r="AT47" s="93" t="s">
        <v>363</v>
      </c>
      <c r="AU47" s="93" t="s">
        <v>1354</v>
      </c>
      <c r="AV47" s="93" t="s">
        <v>540</v>
      </c>
      <c r="AW47" s="90"/>
      <c r="AX47" s="90"/>
      <c r="AY47" s="90"/>
      <c r="AZ47" s="90"/>
      <c r="BA47" s="90"/>
      <c r="BB47" s="90"/>
      <c r="BC47" s="95"/>
      <c r="BD47" s="96" t="s">
        <v>479</v>
      </c>
      <c r="BE47" s="97" t="s">
        <v>1355</v>
      </c>
      <c r="BF47" s="98" t="s">
        <v>1356</v>
      </c>
      <c r="BG47" s="97" t="s">
        <v>482</v>
      </c>
      <c r="BH47" s="97" t="s">
        <v>200</v>
      </c>
      <c r="BI47" s="97" t="s">
        <v>1357</v>
      </c>
      <c r="BJ47" s="97" t="s">
        <v>342</v>
      </c>
      <c r="BK47" s="99"/>
      <c r="BL47" s="99"/>
      <c r="BM47" s="99"/>
      <c r="BN47" s="99"/>
      <c r="BO47" s="99"/>
      <c r="BP47" s="99"/>
      <c r="BQ47" s="79"/>
      <c r="BR47" s="100">
        <v>40.0</v>
      </c>
      <c r="BS47" s="100">
        <v>15.0</v>
      </c>
      <c r="BT47" s="100">
        <v>35.0</v>
      </c>
      <c r="BU47" s="100">
        <v>20.0</v>
      </c>
      <c r="BV47" s="101" t="s">
        <v>1358</v>
      </c>
      <c r="BW47" s="79"/>
      <c r="BX47" s="102" t="s">
        <v>276</v>
      </c>
      <c r="BY47" s="102" t="s">
        <v>1359</v>
      </c>
      <c r="BZ47" s="102" t="s">
        <v>1360</v>
      </c>
      <c r="CA47" s="102" t="s">
        <v>960</v>
      </c>
      <c r="CB47" s="102" t="s">
        <v>1361</v>
      </c>
      <c r="CC47" s="102" t="s">
        <v>1362</v>
      </c>
      <c r="CD47" s="123"/>
      <c r="CE47" s="121"/>
      <c r="CF47" s="121"/>
      <c r="CG47" s="105" t="s">
        <v>382</v>
      </c>
      <c r="CH47" s="105" t="s">
        <v>383</v>
      </c>
      <c r="CI47" s="106"/>
      <c r="CJ47" s="79"/>
      <c r="CK47" s="107" t="s">
        <v>1363</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1364</v>
      </c>
      <c r="DG47" s="108" t="s">
        <v>1365</v>
      </c>
      <c r="DH47" s="108" t="s">
        <v>1366</v>
      </c>
      <c r="DI47" s="108" t="s">
        <v>1367</v>
      </c>
      <c r="DJ47" s="108" t="s">
        <v>1368</v>
      </c>
      <c r="DK47" s="108"/>
      <c r="DL47" s="109" t="s">
        <v>1369</v>
      </c>
      <c r="DM47" s="110" t="s">
        <v>493</v>
      </c>
      <c r="DN47" s="110">
        <v>5.0</v>
      </c>
      <c r="DO47" s="110">
        <v>6.0</v>
      </c>
      <c r="DP47" s="110" t="s">
        <v>1370</v>
      </c>
      <c r="DQ47" s="111" t="s">
        <v>1371</v>
      </c>
      <c r="DR47" s="112">
        <v>0.0</v>
      </c>
      <c r="DS47" s="113"/>
    </row>
    <row r="48">
      <c r="A48" s="75" t="s">
        <v>1372</v>
      </c>
      <c r="B48" s="66" t="s">
        <v>288</v>
      </c>
      <c r="C48" s="76" t="s">
        <v>1373</v>
      </c>
      <c r="D48" s="77" t="s">
        <v>1374</v>
      </c>
      <c r="E48" s="78" t="s">
        <v>152</v>
      </c>
      <c r="F48" s="78" t="s">
        <v>1375</v>
      </c>
      <c r="G48" s="78" t="s">
        <v>1376</v>
      </c>
      <c r="H48" s="78" t="s">
        <v>1377</v>
      </c>
      <c r="I48" s="78" t="s">
        <v>1378</v>
      </c>
      <c r="J48" s="79"/>
      <c r="K48" s="80"/>
      <c r="L48" s="80"/>
      <c r="M48" s="81" t="s">
        <v>435</v>
      </c>
      <c r="N48" s="81" t="s">
        <v>157</v>
      </c>
      <c r="O48" s="80"/>
      <c r="P48" s="80"/>
      <c r="Q48" s="82"/>
      <c r="R48" s="80"/>
      <c r="S48" s="80"/>
      <c r="T48" s="80"/>
      <c r="U48" s="80"/>
      <c r="V48" s="82"/>
      <c r="W48" s="83"/>
      <c r="X48" s="84" t="s">
        <v>158</v>
      </c>
      <c r="Y48" s="85" t="s">
        <v>1152</v>
      </c>
      <c r="Z48" s="85" t="s">
        <v>1379</v>
      </c>
      <c r="AA48" s="86"/>
      <c r="AB48" s="87" t="s">
        <v>926</v>
      </c>
      <c r="AC48" s="88" t="s">
        <v>160</v>
      </c>
      <c r="AD48" s="89" t="s">
        <v>927</v>
      </c>
      <c r="AE48" s="117" t="s">
        <v>1380</v>
      </c>
      <c r="AF48" s="88" t="s">
        <v>540</v>
      </c>
      <c r="AG48" s="88" t="s">
        <v>1204</v>
      </c>
      <c r="AH48" s="88" t="s">
        <v>274</v>
      </c>
      <c r="AI48" s="90">
        <v>4247.0</v>
      </c>
      <c r="AJ48" s="90">
        <v>298.0</v>
      </c>
      <c r="AK48" s="90">
        <v>445.0</v>
      </c>
      <c r="AL48" s="90">
        <v>311.0</v>
      </c>
      <c r="AM48" s="90">
        <v>293.0</v>
      </c>
      <c r="AN48" s="90">
        <v>93.0</v>
      </c>
      <c r="AO48" s="91"/>
      <c r="AP48" s="92" t="s">
        <v>1276</v>
      </c>
      <c r="AQ48" s="93" t="s">
        <v>1381</v>
      </c>
      <c r="AR48" s="94" t="s">
        <v>1382</v>
      </c>
      <c r="AS48" s="118" t="s">
        <v>1383</v>
      </c>
      <c r="AT48" s="93" t="s">
        <v>167</v>
      </c>
      <c r="AU48" s="93" t="s">
        <v>763</v>
      </c>
      <c r="AV48" s="93" t="s">
        <v>169</v>
      </c>
      <c r="AW48" s="90">
        <v>4824.0</v>
      </c>
      <c r="AX48" s="90">
        <v>373.0</v>
      </c>
      <c r="AY48" s="90">
        <v>289.0</v>
      </c>
      <c r="AZ48" s="90">
        <v>361.0</v>
      </c>
      <c r="BA48" s="90">
        <v>194.0</v>
      </c>
      <c r="BB48" s="90">
        <v>80.0</v>
      </c>
      <c r="BC48" s="95"/>
      <c r="BD48" s="96" t="s">
        <v>1384</v>
      </c>
      <c r="BE48" s="97" t="s">
        <v>603</v>
      </c>
      <c r="BF48" s="98"/>
      <c r="BG48" s="97"/>
      <c r="BH48" s="97"/>
      <c r="BI48" s="97"/>
      <c r="BJ48" s="97"/>
      <c r="BK48" s="99"/>
      <c r="BL48" s="99"/>
      <c r="BM48" s="99"/>
      <c r="BN48" s="99"/>
      <c r="BO48" s="99"/>
      <c r="BP48" s="99"/>
      <c r="BQ48" s="79"/>
      <c r="BR48" s="100">
        <v>35.0</v>
      </c>
      <c r="BS48" s="100">
        <v>10.0</v>
      </c>
      <c r="BT48" s="100">
        <v>40.0</v>
      </c>
      <c r="BU48" s="100">
        <v>10.0</v>
      </c>
      <c r="BV48" s="101" t="s">
        <v>1385</v>
      </c>
      <c r="BW48" s="79"/>
      <c r="BX48" s="102" t="s">
        <v>173</v>
      </c>
      <c r="BY48" s="102" t="s">
        <v>1386</v>
      </c>
      <c r="BZ48" s="102" t="s">
        <v>1387</v>
      </c>
      <c r="CA48" s="102" t="s">
        <v>1083</v>
      </c>
      <c r="CB48" s="102" t="s">
        <v>1388</v>
      </c>
      <c r="CC48" s="102" t="s">
        <v>1057</v>
      </c>
      <c r="CD48" s="120" t="s">
        <v>1389</v>
      </c>
      <c r="CE48" s="121" t="s">
        <v>1390</v>
      </c>
      <c r="CF48" s="121" t="s">
        <v>1391</v>
      </c>
      <c r="CG48" s="105" t="s">
        <v>520</v>
      </c>
      <c r="CH48" s="105" t="s">
        <v>459</v>
      </c>
      <c r="CI48" s="106"/>
      <c r="CJ48" s="79"/>
      <c r="CK48" s="107" t="s">
        <v>1392</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1393</v>
      </c>
      <c r="DG48" s="108" t="s">
        <v>1394</v>
      </c>
      <c r="DH48" s="108" t="s">
        <v>1395</v>
      </c>
      <c r="DI48" s="108" t="s">
        <v>1396</v>
      </c>
      <c r="DJ48" s="108" t="s">
        <v>1397</v>
      </c>
      <c r="DK48" s="108"/>
      <c r="DL48" s="109" t="s">
        <v>1398</v>
      </c>
      <c r="DM48" s="110" t="s">
        <v>782</v>
      </c>
      <c r="DN48" s="110">
        <v>3.0</v>
      </c>
      <c r="DO48" s="110" t="s">
        <v>285</v>
      </c>
      <c r="DP48" s="110" t="s">
        <v>318</v>
      </c>
      <c r="DQ48" s="111" t="s">
        <v>1399</v>
      </c>
      <c r="DR48" s="112">
        <v>0.0</v>
      </c>
      <c r="DS48" s="113"/>
    </row>
    <row r="49">
      <c r="A49" s="75" t="s">
        <v>1400</v>
      </c>
      <c r="B49" s="66" t="s">
        <v>180</v>
      </c>
      <c r="C49" s="76" t="s">
        <v>1401</v>
      </c>
      <c r="D49" s="77" t="s">
        <v>1402</v>
      </c>
      <c r="E49" s="78" t="s">
        <v>152</v>
      </c>
      <c r="F49" s="78" t="s">
        <v>152</v>
      </c>
      <c r="G49" s="78" t="s">
        <v>1403</v>
      </c>
      <c r="H49" s="78" t="s">
        <v>1404</v>
      </c>
      <c r="I49" s="78" t="s">
        <v>1405</v>
      </c>
      <c r="J49" s="79"/>
      <c r="K49" s="80"/>
      <c r="L49" s="81"/>
      <c r="M49" s="81" t="s">
        <v>157</v>
      </c>
      <c r="N49" s="80"/>
      <c r="O49" s="80"/>
      <c r="P49" s="81" t="s">
        <v>157</v>
      </c>
      <c r="Q49" s="82"/>
      <c r="R49" s="80"/>
      <c r="S49" s="80"/>
      <c r="T49" s="80"/>
      <c r="U49" s="80"/>
      <c r="V49" s="82"/>
      <c r="W49" s="83"/>
      <c r="X49" s="84" t="s">
        <v>696</v>
      </c>
      <c r="Y49" s="85" t="s">
        <v>506</v>
      </c>
      <c r="Z49" s="85" t="s">
        <v>850</v>
      </c>
      <c r="AA49" s="86"/>
      <c r="AB49" s="87" t="s">
        <v>447</v>
      </c>
      <c r="AC49" s="88" t="s">
        <v>1406</v>
      </c>
      <c r="AD49" s="89" t="s">
        <v>1407</v>
      </c>
      <c r="AE49" s="88" t="s">
        <v>700</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1408</v>
      </c>
      <c r="BE49" s="119" t="s">
        <v>1409</v>
      </c>
      <c r="BF49" s="98" t="s">
        <v>1410</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1411</v>
      </c>
      <c r="BW49" s="79"/>
      <c r="BX49" s="102" t="s">
        <v>276</v>
      </c>
      <c r="BY49" s="102" t="s">
        <v>174</v>
      </c>
      <c r="BZ49" s="102" t="s">
        <v>1412</v>
      </c>
      <c r="CA49" s="102" t="s">
        <v>1071</v>
      </c>
      <c r="CB49" s="102" t="s">
        <v>1388</v>
      </c>
      <c r="CC49" s="102" t="s">
        <v>1057</v>
      </c>
      <c r="CD49" s="120" t="s">
        <v>1051</v>
      </c>
      <c r="CE49" s="121" t="s">
        <v>1413</v>
      </c>
      <c r="CF49" s="121" t="s">
        <v>1414</v>
      </c>
      <c r="CG49" s="105" t="s">
        <v>282</v>
      </c>
      <c r="CH49" s="105" t="s">
        <v>211</v>
      </c>
      <c r="CI49" s="106"/>
      <c r="CJ49" s="79"/>
      <c r="CK49" s="107" t="s">
        <v>1415</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1416</v>
      </c>
      <c r="DG49" s="108" t="s">
        <v>1417</v>
      </c>
      <c r="DH49" s="108" t="s">
        <v>1418</v>
      </c>
      <c r="DI49" s="108" t="s">
        <v>1419</v>
      </c>
      <c r="DJ49" s="108" t="s">
        <v>1420</v>
      </c>
      <c r="DK49" s="108"/>
      <c r="DL49" s="109" t="s">
        <v>1421</v>
      </c>
      <c r="DM49" s="110" t="s">
        <v>1422</v>
      </c>
      <c r="DN49" s="110">
        <v>4.0</v>
      </c>
      <c r="DO49" s="110" t="s">
        <v>285</v>
      </c>
      <c r="DP49" s="110" t="s">
        <v>255</v>
      </c>
      <c r="DQ49" s="111" t="s">
        <v>1423</v>
      </c>
      <c r="DR49" s="112">
        <v>0.0</v>
      </c>
      <c r="DS49" s="113"/>
    </row>
    <row r="50">
      <c r="A50" s="75" t="s">
        <v>1254</v>
      </c>
      <c r="B50" s="66" t="s">
        <v>180</v>
      </c>
      <c r="C50" s="76" t="s">
        <v>1424</v>
      </c>
      <c r="D50" s="77" t="s">
        <v>1425</v>
      </c>
      <c r="E50" s="78" t="s">
        <v>152</v>
      </c>
      <c r="F50" s="78" t="s">
        <v>152</v>
      </c>
      <c r="G50" s="78" t="s">
        <v>1426</v>
      </c>
      <c r="H50" s="78" t="s">
        <v>1427</v>
      </c>
      <c r="I50" s="78" t="s">
        <v>1428</v>
      </c>
      <c r="J50" s="79"/>
      <c r="K50" s="80"/>
      <c r="L50" s="81"/>
      <c r="M50" s="80"/>
      <c r="N50" s="80"/>
      <c r="O50" s="80"/>
      <c r="P50" s="80"/>
      <c r="Q50" s="116" t="s">
        <v>157</v>
      </c>
      <c r="R50" s="80"/>
      <c r="S50" s="80"/>
      <c r="T50" s="81" t="s">
        <v>435</v>
      </c>
      <c r="U50" s="80"/>
      <c r="V50" s="82"/>
      <c r="W50" s="83"/>
      <c r="X50" s="84" t="s">
        <v>186</v>
      </c>
      <c r="Y50" s="129" t="s">
        <v>1429</v>
      </c>
      <c r="Z50" s="85" t="s">
        <v>187</v>
      </c>
      <c r="AA50" s="86"/>
      <c r="AB50" s="87" t="s">
        <v>1430</v>
      </c>
      <c r="AC50" s="88" t="s">
        <v>226</v>
      </c>
      <c r="AD50" s="89" t="s">
        <v>1431</v>
      </c>
      <c r="AE50" s="117" t="s">
        <v>1432</v>
      </c>
      <c r="AF50" s="88" t="s">
        <v>1433</v>
      </c>
      <c r="AG50" s="88" t="s">
        <v>1300</v>
      </c>
      <c r="AH50" s="88" t="s">
        <v>574</v>
      </c>
      <c r="AI50" s="90">
        <v>3576.0</v>
      </c>
      <c r="AJ50" s="90">
        <v>235.0</v>
      </c>
      <c r="AK50" s="90">
        <v>473.0</v>
      </c>
      <c r="AL50" s="90">
        <v>246.0</v>
      </c>
      <c r="AM50" s="90">
        <v>335.0</v>
      </c>
      <c r="AN50" s="90">
        <v>103.0</v>
      </c>
      <c r="AO50" s="91"/>
      <c r="AP50" s="92" t="s">
        <v>1434</v>
      </c>
      <c r="AQ50" s="93" t="s">
        <v>1435</v>
      </c>
      <c r="AR50" s="94" t="s">
        <v>1436</v>
      </c>
      <c r="AS50" s="93" t="s">
        <v>1111</v>
      </c>
      <c r="AT50" s="93" t="s">
        <v>200</v>
      </c>
      <c r="AU50" s="118" t="s">
        <v>1437</v>
      </c>
      <c r="AV50" s="93" t="s">
        <v>195</v>
      </c>
      <c r="AW50" s="90">
        <v>3306.0</v>
      </c>
      <c r="AX50" s="90">
        <v>282.0</v>
      </c>
      <c r="AY50" s="90">
        <v>446.0</v>
      </c>
      <c r="AZ50" s="90">
        <v>264.0</v>
      </c>
      <c r="BA50" s="90">
        <v>294.0</v>
      </c>
      <c r="BB50" s="90">
        <v>103.0</v>
      </c>
      <c r="BC50" s="95"/>
      <c r="BD50" s="96" t="s">
        <v>479</v>
      </c>
      <c r="BE50" s="97" t="s">
        <v>673</v>
      </c>
      <c r="BF50" s="98"/>
      <c r="BG50" s="97"/>
      <c r="BH50" s="97"/>
      <c r="BI50" s="97"/>
      <c r="BJ50" s="97"/>
      <c r="BK50" s="99"/>
      <c r="BL50" s="99"/>
      <c r="BM50" s="99"/>
      <c r="BN50" s="99"/>
      <c r="BO50" s="99"/>
      <c r="BP50" s="99"/>
      <c r="BQ50" s="79"/>
      <c r="BR50" s="100">
        <v>20.0</v>
      </c>
      <c r="BS50" s="100">
        <v>10.0</v>
      </c>
      <c r="BT50" s="100">
        <v>35.0</v>
      </c>
      <c r="BU50" s="100">
        <v>35.0</v>
      </c>
      <c r="BV50" s="101" t="s">
        <v>1438</v>
      </c>
      <c r="BW50" s="79"/>
      <c r="BX50" s="102" t="s">
        <v>276</v>
      </c>
      <c r="BY50" s="102" t="s">
        <v>1439</v>
      </c>
      <c r="BZ50" s="102" t="s">
        <v>1440</v>
      </c>
      <c r="CA50" s="102" t="s">
        <v>1256</v>
      </c>
      <c r="CB50" s="102" t="s">
        <v>1441</v>
      </c>
      <c r="CC50" s="102" t="s">
        <v>1442</v>
      </c>
      <c r="CD50" s="120" t="s">
        <v>581</v>
      </c>
      <c r="CE50" s="121" t="s">
        <v>1443</v>
      </c>
      <c r="CF50" s="121" t="s">
        <v>1444</v>
      </c>
      <c r="CG50" s="105" t="s">
        <v>210</v>
      </c>
      <c r="CH50" s="105" t="s">
        <v>283</v>
      </c>
      <c r="CI50" s="106"/>
      <c r="CJ50" s="79"/>
      <c r="CK50" s="107" t="s">
        <v>1445</v>
      </c>
      <c r="CL50" s="108" t="s">
        <v>245</v>
      </c>
      <c r="CM50" s="108" t="s">
        <v>1446</v>
      </c>
      <c r="CN50" s="108" t="s">
        <v>186</v>
      </c>
      <c r="CO50" s="108" t="s">
        <v>835</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1447</v>
      </c>
      <c r="DG50" s="108" t="s">
        <v>1448</v>
      </c>
      <c r="DH50" s="108" t="s">
        <v>1449</v>
      </c>
      <c r="DI50" s="108" t="s">
        <v>1450</v>
      </c>
      <c r="DJ50" s="108" t="s">
        <v>1451</v>
      </c>
      <c r="DK50" s="108"/>
      <c r="DL50" s="109" t="s">
        <v>1452</v>
      </c>
      <c r="DM50" s="110" t="s">
        <v>394</v>
      </c>
      <c r="DN50" s="110" t="s">
        <v>1453</v>
      </c>
      <c r="DO50" s="110" t="s">
        <v>1454</v>
      </c>
      <c r="DP50" s="110" t="s">
        <v>255</v>
      </c>
      <c r="DQ50" s="111" t="s">
        <v>1455</v>
      </c>
      <c r="DR50" s="112">
        <v>0.0</v>
      </c>
      <c r="DS50" s="113"/>
    </row>
    <row r="51">
      <c r="A51" s="75" t="s">
        <v>1456</v>
      </c>
      <c r="B51" s="66" t="s">
        <v>353</v>
      </c>
      <c r="C51" s="76" t="s">
        <v>160</v>
      </c>
      <c r="D51" s="77" t="s">
        <v>1457</v>
      </c>
      <c r="E51" s="78" t="s">
        <v>1458</v>
      </c>
      <c r="F51" s="78" t="s">
        <v>1459</v>
      </c>
      <c r="G51" s="78" t="s">
        <v>1460</v>
      </c>
      <c r="H51" s="78" t="s">
        <v>1461</v>
      </c>
      <c r="I51" s="78" t="s">
        <v>1462</v>
      </c>
      <c r="J51" s="79"/>
      <c r="K51" s="80"/>
      <c r="L51" s="81" t="s">
        <v>435</v>
      </c>
      <c r="M51" s="80"/>
      <c r="N51" s="80"/>
      <c r="O51" s="80"/>
      <c r="P51" s="80"/>
      <c r="Q51" s="82"/>
      <c r="R51" s="80"/>
      <c r="S51" s="80"/>
      <c r="T51" s="80"/>
      <c r="U51" s="80"/>
      <c r="V51" s="82"/>
      <c r="W51" s="83"/>
      <c r="X51" s="84" t="s">
        <v>1463</v>
      </c>
      <c r="Y51" s="85" t="s">
        <v>1464</v>
      </c>
      <c r="Z51" s="85" t="s">
        <v>164</v>
      </c>
      <c r="AA51" s="86"/>
      <c r="AB51" s="87" t="s">
        <v>447</v>
      </c>
      <c r="AC51" s="88" t="s">
        <v>878</v>
      </c>
      <c r="AD51" s="89"/>
      <c r="AE51" s="88"/>
      <c r="AF51" s="88"/>
      <c r="AG51" s="88"/>
      <c r="AH51" s="88"/>
      <c r="AI51" s="90"/>
      <c r="AJ51" s="90"/>
      <c r="AK51" s="90"/>
      <c r="AL51" s="90"/>
      <c r="AM51" s="90"/>
      <c r="AN51" s="90"/>
      <c r="AO51" s="91"/>
      <c r="AP51" s="92" t="s">
        <v>163</v>
      </c>
      <c r="AQ51" s="93" t="s">
        <v>1381</v>
      </c>
      <c r="AR51" s="94" t="s">
        <v>165</v>
      </c>
      <c r="AS51" s="118" t="s">
        <v>1465</v>
      </c>
      <c r="AT51" s="93" t="s">
        <v>167</v>
      </c>
      <c r="AU51" s="93" t="s">
        <v>264</v>
      </c>
      <c r="AV51" s="93" t="s">
        <v>301</v>
      </c>
      <c r="AW51" s="90">
        <v>4565.0</v>
      </c>
      <c r="AX51" s="90">
        <v>441.0</v>
      </c>
      <c r="AY51" s="90">
        <v>207.0</v>
      </c>
      <c r="AZ51" s="90">
        <v>349.0</v>
      </c>
      <c r="BA51" s="90">
        <v>194.0</v>
      </c>
      <c r="BB51" s="90">
        <v>89.0</v>
      </c>
      <c r="BC51" s="95"/>
      <c r="BD51" s="96" t="s">
        <v>1090</v>
      </c>
      <c r="BE51" s="97" t="s">
        <v>481</v>
      </c>
      <c r="BF51" s="98" t="s">
        <v>1092</v>
      </c>
      <c r="BG51" s="119" t="s">
        <v>1466</v>
      </c>
      <c r="BH51" s="97" t="s">
        <v>1467</v>
      </c>
      <c r="BI51" s="97" t="s">
        <v>794</v>
      </c>
      <c r="BJ51" s="97" t="s">
        <v>546</v>
      </c>
      <c r="BK51" s="99"/>
      <c r="BL51" s="99"/>
      <c r="BM51" s="99"/>
      <c r="BN51" s="99"/>
      <c r="BO51" s="99"/>
      <c r="BP51" s="99"/>
      <c r="BQ51" s="79"/>
      <c r="BR51" s="100">
        <v>20.0</v>
      </c>
      <c r="BS51" s="100">
        <v>30.0</v>
      </c>
      <c r="BT51" s="100">
        <v>35.0</v>
      </c>
      <c r="BU51" s="100">
        <v>10.0</v>
      </c>
      <c r="BV51" s="101" t="s">
        <v>1468</v>
      </c>
      <c r="BW51" s="79"/>
      <c r="BX51" s="102" t="s">
        <v>276</v>
      </c>
      <c r="BY51" s="102" t="s">
        <v>1469</v>
      </c>
      <c r="BZ51" s="102" t="s">
        <v>1470</v>
      </c>
      <c r="CA51" s="102" t="s">
        <v>551</v>
      </c>
      <c r="CB51" s="102" t="s">
        <v>1471</v>
      </c>
      <c r="CC51" s="102" t="s">
        <v>935</v>
      </c>
      <c r="CD51" s="120" t="s">
        <v>1472</v>
      </c>
      <c r="CE51" s="121" t="s">
        <v>1473</v>
      </c>
      <c r="CF51" s="121" t="s">
        <v>1474</v>
      </c>
      <c r="CG51" s="105" t="s">
        <v>178</v>
      </c>
      <c r="CH51" s="105" t="s">
        <v>283</v>
      </c>
      <c r="CI51" s="106"/>
      <c r="CJ51" s="79"/>
      <c r="CK51" s="107" t="s">
        <v>1475</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1476</v>
      </c>
      <c r="DG51" s="108" t="s">
        <v>1477</v>
      </c>
      <c r="DH51" s="108" t="s">
        <v>1478</v>
      </c>
      <c r="DI51" s="108" t="s">
        <v>1479</v>
      </c>
      <c r="DJ51" s="108" t="s">
        <v>1480</v>
      </c>
      <c r="DK51" s="108"/>
      <c r="DL51" s="109" t="s">
        <v>1481</v>
      </c>
      <c r="DM51" s="110" t="s">
        <v>1464</v>
      </c>
      <c r="DN51" s="110">
        <v>3.0</v>
      </c>
      <c r="DO51" s="110" t="s">
        <v>285</v>
      </c>
      <c r="DP51" s="110" t="s">
        <v>255</v>
      </c>
      <c r="DQ51" s="111" t="s">
        <v>1482</v>
      </c>
      <c r="DR51" s="112">
        <v>0.0</v>
      </c>
      <c r="DS51" s="113"/>
    </row>
    <row r="52">
      <c r="A52" s="75" t="s">
        <v>1483</v>
      </c>
      <c r="B52" s="66" t="s">
        <v>180</v>
      </c>
      <c r="C52" s="76" t="s">
        <v>1484</v>
      </c>
      <c r="D52" s="77" t="s">
        <v>1485</v>
      </c>
      <c r="E52" s="78"/>
      <c r="F52" s="78"/>
      <c r="G52" s="78"/>
      <c r="H52" s="78"/>
      <c r="I52" s="78"/>
      <c r="J52" s="79"/>
      <c r="K52" s="80"/>
      <c r="L52" s="81"/>
      <c r="M52" s="80"/>
      <c r="N52" s="80"/>
      <c r="O52" s="80"/>
      <c r="P52" s="80"/>
      <c r="Q52" s="124" t="s">
        <v>157</v>
      </c>
      <c r="R52" s="80"/>
      <c r="S52" s="80"/>
      <c r="T52" s="125" t="s">
        <v>157</v>
      </c>
      <c r="U52" s="125" t="s">
        <v>157</v>
      </c>
      <c r="V52" s="82"/>
      <c r="W52" s="83"/>
      <c r="X52" s="84" t="s">
        <v>1486</v>
      </c>
      <c r="Y52" s="85" t="s">
        <v>1487</v>
      </c>
      <c r="Z52" s="85" t="s">
        <v>1435</v>
      </c>
      <c r="AA52" s="86"/>
      <c r="AB52" s="87" t="s">
        <v>163</v>
      </c>
      <c r="AC52" s="88" t="s">
        <v>448</v>
      </c>
      <c r="AD52" s="89"/>
      <c r="AE52" s="88"/>
      <c r="AF52" s="88"/>
      <c r="AG52" s="88"/>
      <c r="AH52" s="88"/>
      <c r="AI52" s="90"/>
      <c r="AJ52" s="90"/>
      <c r="AK52" s="90"/>
      <c r="AL52" s="90"/>
      <c r="AM52" s="90"/>
      <c r="AN52" s="90"/>
      <c r="AO52" s="91"/>
      <c r="AP52" s="92" t="s">
        <v>1488</v>
      </c>
      <c r="AQ52" s="93" t="s">
        <v>670</v>
      </c>
      <c r="AR52" s="94" t="s">
        <v>1489</v>
      </c>
      <c r="AS52" s="118" t="s">
        <v>825</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1490</v>
      </c>
      <c r="BJ52" s="97" t="s">
        <v>193</v>
      </c>
      <c r="BK52" s="99"/>
      <c r="BL52" s="99"/>
      <c r="BM52" s="99"/>
      <c r="BN52" s="99"/>
      <c r="BO52" s="99"/>
      <c r="BP52" s="99"/>
      <c r="BQ52" s="79"/>
      <c r="BR52" s="100">
        <v>15.0</v>
      </c>
      <c r="BS52" s="100">
        <v>35.0</v>
      </c>
      <c r="BT52" s="100">
        <v>15.0</v>
      </c>
      <c r="BU52" s="100">
        <v>35.0</v>
      </c>
      <c r="BV52" s="101" t="s">
        <v>1491</v>
      </c>
      <c r="BW52" s="79"/>
      <c r="BX52" s="102" t="s">
        <v>276</v>
      </c>
      <c r="BY52" s="102" t="s">
        <v>174</v>
      </c>
      <c r="BZ52" s="102" t="s">
        <v>1492</v>
      </c>
      <c r="CA52" s="102" t="s">
        <v>1362</v>
      </c>
      <c r="CB52" s="102" t="s">
        <v>1493</v>
      </c>
      <c r="CC52" s="102" t="s">
        <v>631</v>
      </c>
      <c r="CD52" s="120" t="s">
        <v>1494</v>
      </c>
      <c r="CE52" s="121" t="s">
        <v>1495</v>
      </c>
      <c r="CF52" s="121" t="s">
        <v>1496</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1497</v>
      </c>
      <c r="DM52" s="110" t="s">
        <v>688</v>
      </c>
      <c r="DN52" s="110">
        <v>5.0</v>
      </c>
      <c r="DO52" s="110">
        <v>3.0</v>
      </c>
      <c r="DP52" s="110">
        <v>4.0</v>
      </c>
      <c r="DQ52" s="111" t="s">
        <v>1498</v>
      </c>
      <c r="DR52" s="112"/>
      <c r="DS52" s="113"/>
    </row>
    <row r="53">
      <c r="A53" s="75" t="s">
        <v>551</v>
      </c>
      <c r="B53" s="66" t="s">
        <v>288</v>
      </c>
      <c r="C53" s="76" t="s">
        <v>1499</v>
      </c>
      <c r="D53" s="77" t="s">
        <v>1500</v>
      </c>
      <c r="E53" s="78" t="s">
        <v>152</v>
      </c>
      <c r="F53" s="78" t="s">
        <v>1501</v>
      </c>
      <c r="G53" s="78" t="s">
        <v>1502</v>
      </c>
      <c r="H53" s="78" t="s">
        <v>1503</v>
      </c>
      <c r="I53" s="78" t="s">
        <v>1504</v>
      </c>
      <c r="J53" s="79"/>
      <c r="K53" s="80"/>
      <c r="L53" s="81" t="s">
        <v>157</v>
      </c>
      <c r="M53" s="80"/>
      <c r="N53" s="80"/>
      <c r="O53" s="81" t="s">
        <v>157</v>
      </c>
      <c r="P53" s="80"/>
      <c r="Q53" s="82"/>
      <c r="R53" s="80"/>
      <c r="S53" s="80"/>
      <c r="T53" s="80"/>
      <c r="U53" s="80"/>
      <c r="V53" s="82"/>
      <c r="W53" s="83"/>
      <c r="X53" s="84" t="s">
        <v>186</v>
      </c>
      <c r="Y53" s="85" t="s">
        <v>673</v>
      </c>
      <c r="Z53" s="85"/>
      <c r="AA53" s="86"/>
      <c r="AB53" s="87" t="s">
        <v>369</v>
      </c>
      <c r="AC53" s="88" t="s">
        <v>480</v>
      </c>
      <c r="AD53" s="89" t="s">
        <v>371</v>
      </c>
      <c r="AE53" s="88" t="s">
        <v>226</v>
      </c>
      <c r="AF53" s="88" t="s">
        <v>363</v>
      </c>
      <c r="AG53" s="88" t="s">
        <v>1111</v>
      </c>
      <c r="AH53" s="88" t="s">
        <v>167</v>
      </c>
      <c r="AI53" s="90">
        <v>3077.0</v>
      </c>
      <c r="AJ53" s="90">
        <v>282.0</v>
      </c>
      <c r="AK53" s="90">
        <v>460.0</v>
      </c>
      <c r="AL53" s="90">
        <v>236.0</v>
      </c>
      <c r="AM53" s="90">
        <v>347.0</v>
      </c>
      <c r="AN53" s="90">
        <v>79.0</v>
      </c>
      <c r="AO53" s="91"/>
      <c r="AP53" s="92" t="s">
        <v>479</v>
      </c>
      <c r="AQ53" s="93" t="s">
        <v>1505</v>
      </c>
      <c r="AR53" s="94" t="s">
        <v>200</v>
      </c>
      <c r="AS53" s="93" t="s">
        <v>1435</v>
      </c>
      <c r="AT53" s="93" t="s">
        <v>200</v>
      </c>
      <c r="AU53" s="93" t="s">
        <v>1004</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1506</v>
      </c>
      <c r="BW53" s="79"/>
      <c r="BX53" s="102" t="s">
        <v>204</v>
      </c>
      <c r="BY53" s="102" t="s">
        <v>1507</v>
      </c>
      <c r="BZ53" s="102" t="s">
        <v>1508</v>
      </c>
      <c r="CA53" s="102" t="s">
        <v>1143</v>
      </c>
      <c r="CB53" s="102" t="s">
        <v>1509</v>
      </c>
      <c r="CC53" s="102" t="s">
        <v>176</v>
      </c>
      <c r="CD53" s="120" t="s">
        <v>1510</v>
      </c>
      <c r="CE53" s="121" t="s">
        <v>1511</v>
      </c>
      <c r="CF53" s="121" t="s">
        <v>1512</v>
      </c>
      <c r="CG53" s="105" t="s">
        <v>210</v>
      </c>
      <c r="CH53" s="105" t="s">
        <v>459</v>
      </c>
      <c r="CI53" s="105" t="s">
        <v>1513</v>
      </c>
      <c r="CJ53" s="79"/>
      <c r="CK53" s="107" t="s">
        <v>1514</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1515</v>
      </c>
      <c r="DG53" s="108" t="s">
        <v>1516</v>
      </c>
      <c r="DH53" s="108" t="s">
        <v>1517</v>
      </c>
      <c r="DI53" s="108" t="s">
        <v>1518</v>
      </c>
      <c r="DJ53" s="108" t="s">
        <v>1519</v>
      </c>
      <c r="DK53" s="108"/>
      <c r="DL53" s="109" t="s">
        <v>1520</v>
      </c>
      <c r="DM53" s="110" t="s">
        <v>493</v>
      </c>
      <c r="DN53" s="110">
        <v>5.0</v>
      </c>
      <c r="DO53" s="110">
        <v>2.0</v>
      </c>
      <c r="DP53" s="110">
        <v>2.0</v>
      </c>
      <c r="DQ53" s="111" t="s">
        <v>1521</v>
      </c>
      <c r="DR53" s="112">
        <v>0.0</v>
      </c>
      <c r="DS53" s="113"/>
    </row>
    <row r="54">
      <c r="A54" s="75" t="s">
        <v>1522</v>
      </c>
      <c r="B54" s="131" t="s">
        <v>180</v>
      </c>
      <c r="C54" s="76" t="s">
        <v>1523</v>
      </c>
      <c r="D54" s="77" t="s">
        <v>1524</v>
      </c>
      <c r="E54" s="78" t="s">
        <v>152</v>
      </c>
      <c r="F54" s="78" t="s">
        <v>152</v>
      </c>
      <c r="G54" s="78" t="s">
        <v>1525</v>
      </c>
      <c r="H54" s="78" t="s">
        <v>1526</v>
      </c>
      <c r="I54" s="78" t="s">
        <v>1527</v>
      </c>
      <c r="J54" s="79"/>
      <c r="K54" s="80"/>
      <c r="L54" s="170" t="s">
        <v>157</v>
      </c>
      <c r="M54" s="81"/>
      <c r="N54" s="80"/>
      <c r="O54" s="170" t="s">
        <v>157</v>
      </c>
      <c r="P54" s="81"/>
      <c r="Q54" s="82"/>
      <c r="R54" s="81"/>
      <c r="S54" s="80"/>
      <c r="T54" s="80"/>
      <c r="U54" s="81"/>
      <c r="V54" s="116"/>
      <c r="W54" s="83"/>
      <c r="X54" s="84" t="s">
        <v>696</v>
      </c>
      <c r="Y54" s="129" t="s">
        <v>506</v>
      </c>
      <c r="Z54" s="85" t="s">
        <v>1528</v>
      </c>
      <c r="AA54" s="86"/>
      <c r="AB54" s="87" t="s">
        <v>879</v>
      </c>
      <c r="AC54" s="88" t="s">
        <v>576</v>
      </c>
      <c r="AD54" s="89" t="s">
        <v>880</v>
      </c>
      <c r="AE54" s="88" t="s">
        <v>698</v>
      </c>
      <c r="AF54" s="88" t="s">
        <v>233</v>
      </c>
      <c r="AG54" s="117" t="s">
        <v>1529</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1094</v>
      </c>
      <c r="BF54" s="98" t="s">
        <v>701</v>
      </c>
      <c r="BG54" s="97" t="s">
        <v>547</v>
      </c>
      <c r="BH54" s="97" t="s">
        <v>269</v>
      </c>
      <c r="BI54" s="97" t="s">
        <v>1530</v>
      </c>
      <c r="BJ54" s="97" t="s">
        <v>274</v>
      </c>
      <c r="BK54" s="99"/>
      <c r="BL54" s="99"/>
      <c r="BM54" s="99"/>
      <c r="BN54" s="99"/>
      <c r="BO54" s="99"/>
      <c r="BP54" s="99"/>
      <c r="BQ54" s="79"/>
      <c r="BR54" s="100">
        <v>40.0</v>
      </c>
      <c r="BS54" s="100">
        <v>35.0</v>
      </c>
      <c r="BT54" s="100">
        <v>15.0</v>
      </c>
      <c r="BU54" s="100">
        <v>10.0</v>
      </c>
      <c r="BV54" s="101" t="s">
        <v>1531</v>
      </c>
      <c r="BW54" s="79"/>
      <c r="BX54" s="102" t="s">
        <v>276</v>
      </c>
      <c r="BY54" s="102" t="s">
        <v>704</v>
      </c>
      <c r="BZ54" s="102" t="s">
        <v>1532</v>
      </c>
      <c r="CA54" s="102" t="s">
        <v>682</v>
      </c>
      <c r="CB54" s="102" t="s">
        <v>1533</v>
      </c>
      <c r="CC54" s="102" t="s">
        <v>856</v>
      </c>
      <c r="CD54" s="123"/>
      <c r="CE54" s="121"/>
      <c r="CF54" s="121"/>
      <c r="CG54" s="105"/>
      <c r="CH54" s="105"/>
      <c r="CI54" s="106"/>
      <c r="CJ54" s="79"/>
      <c r="CK54" s="107" t="s">
        <v>1534</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1535</v>
      </c>
      <c r="DG54" s="108" t="s">
        <v>1536</v>
      </c>
      <c r="DH54" s="108" t="s">
        <v>1537</v>
      </c>
      <c r="DI54" s="108" t="s">
        <v>1538</v>
      </c>
      <c r="DJ54" s="108" t="s">
        <v>1539</v>
      </c>
      <c r="DK54" s="108"/>
      <c r="DL54" s="109" t="s">
        <v>1540</v>
      </c>
      <c r="DM54" s="110" t="s">
        <v>470</v>
      </c>
      <c r="DN54" s="110">
        <v>5.0</v>
      </c>
      <c r="DO54" s="110">
        <v>1.0</v>
      </c>
      <c r="DP54" s="110" t="s">
        <v>255</v>
      </c>
      <c r="DQ54" s="111" t="s">
        <v>1541</v>
      </c>
      <c r="DR54" s="112">
        <v>0.0</v>
      </c>
      <c r="DS54" s="113"/>
    </row>
    <row r="55">
      <c r="A55" s="75" t="s">
        <v>1542</v>
      </c>
      <c r="B55" s="131" t="s">
        <v>180</v>
      </c>
      <c r="C55" s="76" t="s">
        <v>1543</v>
      </c>
      <c r="D55" s="77" t="s">
        <v>1544</v>
      </c>
      <c r="E55" s="78" t="s">
        <v>152</v>
      </c>
      <c r="F55" s="78" t="s">
        <v>152</v>
      </c>
      <c r="G55" s="78" t="s">
        <v>1545</v>
      </c>
      <c r="H55" s="78" t="s">
        <v>1546</v>
      </c>
      <c r="I55" s="78" t="s">
        <v>1547</v>
      </c>
      <c r="J55" s="79"/>
      <c r="K55" s="80"/>
      <c r="L55" s="80"/>
      <c r="M55" s="81" t="s">
        <v>157</v>
      </c>
      <c r="N55" s="80"/>
      <c r="O55" s="81"/>
      <c r="P55" s="81"/>
      <c r="Q55" s="82"/>
      <c r="R55" s="81" t="s">
        <v>157</v>
      </c>
      <c r="S55" s="80"/>
      <c r="T55" s="80"/>
      <c r="U55" s="81"/>
      <c r="V55" s="116" t="s">
        <v>157</v>
      </c>
      <c r="W55" s="83"/>
      <c r="X55" s="84" t="s">
        <v>1548</v>
      </c>
      <c r="Y55" s="129" t="s">
        <v>1549</v>
      </c>
      <c r="Z55" s="85" t="s">
        <v>333</v>
      </c>
      <c r="AA55" s="86"/>
      <c r="AB55" s="87" t="s">
        <v>1550</v>
      </c>
      <c r="AC55" s="88" t="s">
        <v>266</v>
      </c>
      <c r="AD55" s="89" t="s">
        <v>1551</v>
      </c>
      <c r="AE55" s="88" t="s">
        <v>171</v>
      </c>
      <c r="AF55" s="88" t="s">
        <v>337</v>
      </c>
      <c r="AG55" s="117" t="s">
        <v>1552</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1553</v>
      </c>
      <c r="BE55" s="119" t="s">
        <v>1554</v>
      </c>
      <c r="BF55" s="98" t="s">
        <v>1555</v>
      </c>
      <c r="BG55" s="97" t="s">
        <v>339</v>
      </c>
      <c r="BH55" s="97" t="s">
        <v>1433</v>
      </c>
      <c r="BI55" s="97" t="s">
        <v>1556</v>
      </c>
      <c r="BJ55" s="97" t="s">
        <v>574</v>
      </c>
      <c r="BK55" s="99"/>
      <c r="BL55" s="99"/>
      <c r="BM55" s="99"/>
      <c r="BN55" s="99"/>
      <c r="BO55" s="99"/>
      <c r="BP55" s="99"/>
      <c r="BQ55" s="79"/>
      <c r="BR55" s="100">
        <v>20.0</v>
      </c>
      <c r="BS55" s="100">
        <v>30.0</v>
      </c>
      <c r="BT55" s="100">
        <v>25.0</v>
      </c>
      <c r="BU55" s="100">
        <v>25.0</v>
      </c>
      <c r="BV55" s="101" t="s">
        <v>1557</v>
      </c>
      <c r="BW55" s="79"/>
      <c r="BX55" s="102" t="s">
        <v>276</v>
      </c>
      <c r="BY55" s="102" t="s">
        <v>174</v>
      </c>
      <c r="BZ55" s="102" t="s">
        <v>1558</v>
      </c>
      <c r="CA55" s="102" t="s">
        <v>152</v>
      </c>
      <c r="CB55" s="102" t="s">
        <v>1559</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1560</v>
      </c>
      <c r="DM55" s="110" t="s">
        <v>808</v>
      </c>
      <c r="DN55" s="110">
        <v>5.0</v>
      </c>
      <c r="DO55" s="110">
        <v>2.0</v>
      </c>
      <c r="DP55" s="110" t="s">
        <v>255</v>
      </c>
      <c r="DQ55" s="111" t="s">
        <v>1561</v>
      </c>
      <c r="DR55" s="112">
        <v>0.0</v>
      </c>
      <c r="DS55" s="113"/>
    </row>
    <row r="56">
      <c r="A56" s="75" t="s">
        <v>1562</v>
      </c>
      <c r="B56" s="131" t="s">
        <v>180</v>
      </c>
      <c r="C56" s="76" t="s">
        <v>1563</v>
      </c>
      <c r="D56" s="77" t="s">
        <v>1564</v>
      </c>
      <c r="E56" s="78" t="s">
        <v>152</v>
      </c>
      <c r="F56" s="78" t="s">
        <v>152</v>
      </c>
      <c r="G56" s="78" t="s">
        <v>1565</v>
      </c>
      <c r="H56" s="78" t="s">
        <v>1566</v>
      </c>
      <c r="I56" s="78" t="s">
        <v>1567</v>
      </c>
      <c r="J56" s="79"/>
      <c r="K56" s="80"/>
      <c r="L56" s="80"/>
      <c r="M56" s="81"/>
      <c r="N56" s="80"/>
      <c r="O56" s="81" t="s">
        <v>157</v>
      </c>
      <c r="P56" s="81" t="s">
        <v>157</v>
      </c>
      <c r="Q56" s="82"/>
      <c r="R56" s="81"/>
      <c r="S56" s="80"/>
      <c r="T56" s="80"/>
      <c r="U56" s="81" t="s">
        <v>435</v>
      </c>
      <c r="V56" s="116"/>
      <c r="W56" s="83"/>
      <c r="X56" s="84" t="s">
        <v>696</v>
      </c>
      <c r="Y56" s="129" t="s">
        <v>1094</v>
      </c>
      <c r="Z56" s="85" t="s">
        <v>576</v>
      </c>
      <c r="AA56" s="86"/>
      <c r="AB56" s="87" t="s">
        <v>163</v>
      </c>
      <c r="AC56" s="88" t="s">
        <v>1381</v>
      </c>
      <c r="AD56" s="89" t="s">
        <v>165</v>
      </c>
      <c r="AE56" s="88" t="s">
        <v>763</v>
      </c>
      <c r="AF56" s="88" t="s">
        <v>167</v>
      </c>
      <c r="AG56" s="117" t="s">
        <v>1568</v>
      </c>
      <c r="AH56" s="88" t="s">
        <v>228</v>
      </c>
      <c r="AI56" s="90"/>
      <c r="AJ56" s="90"/>
      <c r="AK56" s="90"/>
      <c r="AL56" s="90"/>
      <c r="AM56" s="90"/>
      <c r="AN56" s="90"/>
      <c r="AO56" s="91"/>
      <c r="AP56" s="92" t="s">
        <v>447</v>
      </c>
      <c r="AQ56" s="93" t="s">
        <v>1569</v>
      </c>
      <c r="AR56" s="94" t="s">
        <v>701</v>
      </c>
      <c r="AS56" s="93" t="s">
        <v>1570</v>
      </c>
      <c r="AT56" s="93" t="s">
        <v>269</v>
      </c>
      <c r="AU56" s="93" t="s">
        <v>1571</v>
      </c>
      <c r="AV56" s="93" t="s">
        <v>368</v>
      </c>
      <c r="AW56" s="90"/>
      <c r="AX56" s="90"/>
      <c r="AY56" s="90"/>
      <c r="AZ56" s="90"/>
      <c r="BA56" s="90"/>
      <c r="BB56" s="90"/>
      <c r="BC56" s="95"/>
      <c r="BD56" s="96" t="s">
        <v>170</v>
      </c>
      <c r="BE56" s="119" t="s">
        <v>1201</v>
      </c>
      <c r="BF56" s="98"/>
      <c r="BG56" s="97"/>
      <c r="BH56" s="97"/>
      <c r="BI56" s="97"/>
      <c r="BJ56" s="97"/>
      <c r="BK56" s="99"/>
      <c r="BL56" s="99"/>
      <c r="BM56" s="99"/>
      <c r="BN56" s="99"/>
      <c r="BO56" s="99"/>
      <c r="BP56" s="99"/>
      <c r="BQ56" s="79"/>
      <c r="BR56" s="100">
        <v>20.0</v>
      </c>
      <c r="BS56" s="100">
        <v>30.0</v>
      </c>
      <c r="BT56" s="100">
        <v>40.0</v>
      </c>
      <c r="BU56" s="100">
        <v>10.0</v>
      </c>
      <c r="BV56" s="101" t="s">
        <v>1572</v>
      </c>
      <c r="BW56" s="79"/>
      <c r="BX56" s="102" t="s">
        <v>204</v>
      </c>
      <c r="BY56" s="102" t="s">
        <v>704</v>
      </c>
      <c r="BZ56" s="102" t="s">
        <v>1573</v>
      </c>
      <c r="CA56" s="102" t="s">
        <v>1574</v>
      </c>
      <c r="CB56" s="102" t="s">
        <v>1575</v>
      </c>
      <c r="CC56" s="102" t="s">
        <v>684</v>
      </c>
      <c r="CD56" s="123"/>
      <c r="CE56" s="121"/>
      <c r="CF56" s="121"/>
      <c r="CG56" s="105" t="s">
        <v>282</v>
      </c>
      <c r="CH56" s="105" t="s">
        <v>211</v>
      </c>
      <c r="CI56" s="106"/>
      <c r="CJ56" s="79"/>
      <c r="CK56" s="107" t="s">
        <v>1576</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1577</v>
      </c>
      <c r="DG56" s="108" t="s">
        <v>1578</v>
      </c>
      <c r="DH56" s="108" t="s">
        <v>1579</v>
      </c>
      <c r="DI56" s="108" t="s">
        <v>1580</v>
      </c>
      <c r="DJ56" s="108" t="s">
        <v>1581</v>
      </c>
      <c r="DK56" s="108"/>
      <c r="DL56" s="109" t="s">
        <v>1582</v>
      </c>
      <c r="DM56" s="110" t="s">
        <v>152</v>
      </c>
      <c r="DN56" s="110">
        <v>3.0</v>
      </c>
      <c r="DO56" s="110" t="s">
        <v>285</v>
      </c>
      <c r="DP56" s="110" t="s">
        <v>152</v>
      </c>
      <c r="DQ56" s="111" t="s">
        <v>1583</v>
      </c>
      <c r="DR56" s="112">
        <v>0.0</v>
      </c>
      <c r="DS56" s="113"/>
    </row>
    <row r="57">
      <c r="A57" s="75" t="s">
        <v>1584</v>
      </c>
      <c r="B57" s="131" t="s">
        <v>180</v>
      </c>
      <c r="C57" s="76" t="s">
        <v>1585</v>
      </c>
      <c r="D57" s="77" t="s">
        <v>1586</v>
      </c>
      <c r="E57" s="78" t="s">
        <v>152</v>
      </c>
      <c r="F57" s="78" t="s">
        <v>152</v>
      </c>
      <c r="G57" s="78" t="s">
        <v>1587</v>
      </c>
      <c r="H57" s="78" t="s">
        <v>1588</v>
      </c>
      <c r="I57" s="78" t="s">
        <v>1589</v>
      </c>
      <c r="J57" s="79"/>
      <c r="K57" s="80"/>
      <c r="L57" s="80"/>
      <c r="M57" s="81"/>
      <c r="N57" s="80"/>
      <c r="O57" s="81"/>
      <c r="P57" s="81"/>
      <c r="Q57" s="82"/>
      <c r="R57" s="81" t="s">
        <v>157</v>
      </c>
      <c r="S57" s="81" t="s">
        <v>157</v>
      </c>
      <c r="T57" s="80"/>
      <c r="U57" s="81"/>
      <c r="V57" s="116" t="s">
        <v>157</v>
      </c>
      <c r="W57" s="83"/>
      <c r="X57" s="84" t="s">
        <v>1590</v>
      </c>
      <c r="Y57" s="129" t="s">
        <v>902</v>
      </c>
      <c r="Z57" s="85" t="s">
        <v>1063</v>
      </c>
      <c r="AA57" s="86"/>
      <c r="AB57" s="87" t="s">
        <v>1591</v>
      </c>
      <c r="AC57" s="88" t="s">
        <v>1321</v>
      </c>
      <c r="AD57" s="89" t="s">
        <v>1592</v>
      </c>
      <c r="AE57" s="88" t="s">
        <v>1593</v>
      </c>
      <c r="AF57" s="88" t="s">
        <v>337</v>
      </c>
      <c r="AG57" s="117" t="s">
        <v>1594</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1595</v>
      </c>
      <c r="BE57" s="119" t="s">
        <v>1596</v>
      </c>
      <c r="BF57" s="98" t="s">
        <v>1597</v>
      </c>
      <c r="BG57" s="97" t="s">
        <v>333</v>
      </c>
      <c r="BH57" s="97" t="s">
        <v>1325</v>
      </c>
      <c r="BI57" s="97" t="s">
        <v>1598</v>
      </c>
      <c r="BJ57" s="97" t="s">
        <v>486</v>
      </c>
      <c r="BK57" s="99"/>
      <c r="BL57" s="99"/>
      <c r="BM57" s="99"/>
      <c r="BN57" s="99"/>
      <c r="BO57" s="99"/>
      <c r="BP57" s="99"/>
      <c r="BQ57" s="79"/>
      <c r="BR57" s="100">
        <v>20.0</v>
      </c>
      <c r="BS57" s="100">
        <v>20.0</v>
      </c>
      <c r="BT57" s="100">
        <v>35.0</v>
      </c>
      <c r="BU57" s="100">
        <v>25.0</v>
      </c>
      <c r="BV57" s="101" t="s">
        <v>1599</v>
      </c>
      <c r="BW57" s="79"/>
      <c r="BX57" s="102" t="s">
        <v>276</v>
      </c>
      <c r="BY57" s="102" t="s">
        <v>174</v>
      </c>
      <c r="BZ57" s="102" t="s">
        <v>1600</v>
      </c>
      <c r="CA57" s="102" t="s">
        <v>152</v>
      </c>
      <c r="CB57" s="102" t="s">
        <v>1601</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1602</v>
      </c>
      <c r="DM57" s="110" t="s">
        <v>470</v>
      </c>
      <c r="DN57" s="110">
        <v>6.0</v>
      </c>
      <c r="DO57" s="110">
        <v>5.0</v>
      </c>
      <c r="DP57" s="110" t="s">
        <v>1370</v>
      </c>
      <c r="DQ57" s="111" t="s">
        <v>1603</v>
      </c>
      <c r="DR57" s="112">
        <v>0.0</v>
      </c>
      <c r="DS57" s="113"/>
    </row>
    <row r="58">
      <c r="A58" s="75" t="s">
        <v>1604</v>
      </c>
      <c r="B58" s="66" t="s">
        <v>180</v>
      </c>
      <c r="C58" s="76" t="s">
        <v>1605</v>
      </c>
      <c r="D58" s="77" t="s">
        <v>1606</v>
      </c>
      <c r="E58" s="78" t="s">
        <v>152</v>
      </c>
      <c r="F58" s="78" t="s">
        <v>152</v>
      </c>
      <c r="G58" s="78" t="s">
        <v>1607</v>
      </c>
      <c r="H58" s="78" t="s">
        <v>1608</v>
      </c>
      <c r="I58" s="78" t="s">
        <v>1609</v>
      </c>
      <c r="J58" s="79"/>
      <c r="K58" s="80"/>
      <c r="L58" s="81" t="s">
        <v>157</v>
      </c>
      <c r="M58" s="80"/>
      <c r="N58" s="80"/>
      <c r="O58" s="81"/>
      <c r="P58" s="81" t="s">
        <v>157</v>
      </c>
      <c r="Q58" s="82"/>
      <c r="R58" s="80"/>
      <c r="S58" s="80"/>
      <c r="T58" s="80"/>
      <c r="U58" s="80"/>
      <c r="V58" s="82"/>
      <c r="W58" s="83"/>
      <c r="X58" s="84" t="s">
        <v>1610</v>
      </c>
      <c r="Y58" s="85" t="s">
        <v>1611</v>
      </c>
      <c r="Z58" s="129" t="s">
        <v>1612</v>
      </c>
      <c r="AA58" s="86"/>
      <c r="AB58" s="87" t="s">
        <v>1276</v>
      </c>
      <c r="AC58" s="88" t="s">
        <v>763</v>
      </c>
      <c r="AD58" s="89" t="s">
        <v>1382</v>
      </c>
      <c r="AE58" s="88" t="s">
        <v>160</v>
      </c>
      <c r="AF58" s="88" t="s">
        <v>228</v>
      </c>
      <c r="AG58" s="88" t="s">
        <v>796</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1613</v>
      </c>
      <c r="BF58" s="98" t="s">
        <v>305</v>
      </c>
      <c r="BG58" s="97" t="s">
        <v>296</v>
      </c>
      <c r="BH58" s="97" t="s">
        <v>307</v>
      </c>
      <c r="BI58" s="119" t="s">
        <v>1614</v>
      </c>
      <c r="BJ58" s="97" t="s">
        <v>1615</v>
      </c>
      <c r="BK58" s="99"/>
      <c r="BL58" s="99"/>
      <c r="BM58" s="99"/>
      <c r="BN58" s="99"/>
      <c r="BO58" s="99"/>
      <c r="BP58" s="99"/>
      <c r="BQ58" s="79"/>
      <c r="BR58" s="100">
        <v>40.0</v>
      </c>
      <c r="BS58" s="100">
        <v>10.0</v>
      </c>
      <c r="BT58" s="100">
        <v>35.0</v>
      </c>
      <c r="BU58" s="100">
        <v>15.0</v>
      </c>
      <c r="BV58" s="101" t="s">
        <v>1616</v>
      </c>
      <c r="BW58" s="79"/>
      <c r="BX58" s="102" t="s">
        <v>204</v>
      </c>
      <c r="BY58" s="102" t="s">
        <v>1617</v>
      </c>
      <c r="BZ58" s="102" t="s">
        <v>1618</v>
      </c>
      <c r="CA58" s="102" t="s">
        <v>1619</v>
      </c>
      <c r="CB58" s="102" t="s">
        <v>1620</v>
      </c>
      <c r="CC58" s="102" t="s">
        <v>1621</v>
      </c>
      <c r="CD58" s="123"/>
      <c r="CE58" s="121"/>
      <c r="CF58" s="121"/>
      <c r="CG58" s="105"/>
      <c r="CH58" s="105"/>
      <c r="CI58" s="106"/>
      <c r="CJ58" s="79"/>
      <c r="CK58" s="107" t="s">
        <v>1622</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1623</v>
      </c>
      <c r="DG58" s="108" t="s">
        <v>1624</v>
      </c>
      <c r="DH58" s="108" t="s">
        <v>1625</v>
      </c>
      <c r="DI58" s="108" t="s">
        <v>1626</v>
      </c>
      <c r="DJ58" s="108" t="s">
        <v>1627</v>
      </c>
      <c r="DK58" s="108"/>
      <c r="DL58" s="109" t="s">
        <v>1628</v>
      </c>
      <c r="DM58" s="110" t="s">
        <v>1629</v>
      </c>
      <c r="DN58" s="110">
        <v>4.0</v>
      </c>
      <c r="DO58" s="110" t="s">
        <v>285</v>
      </c>
      <c r="DP58" s="110" t="s">
        <v>255</v>
      </c>
      <c r="DQ58" s="111" t="s">
        <v>1630</v>
      </c>
      <c r="DR58" s="112">
        <v>0.0</v>
      </c>
      <c r="DS58" s="113"/>
    </row>
    <row r="59">
      <c r="A59" s="75" t="s">
        <v>1631</v>
      </c>
      <c r="B59" s="66" t="s">
        <v>288</v>
      </c>
      <c r="C59" s="76" t="s">
        <v>1632</v>
      </c>
      <c r="D59" s="77" t="s">
        <v>1633</v>
      </c>
      <c r="E59" s="78" t="s">
        <v>152</v>
      </c>
      <c r="F59" s="78" t="s">
        <v>1634</v>
      </c>
      <c r="G59" s="78" t="s">
        <v>1635</v>
      </c>
      <c r="H59" s="78" t="s">
        <v>1636</v>
      </c>
      <c r="I59" s="78" t="s">
        <v>1637</v>
      </c>
      <c r="J59" s="79"/>
      <c r="K59" s="80"/>
      <c r="L59" s="80"/>
      <c r="M59" s="80"/>
      <c r="N59" s="80"/>
      <c r="O59" s="81" t="s">
        <v>157</v>
      </c>
      <c r="P59" s="81" t="s">
        <v>157</v>
      </c>
      <c r="Q59" s="82"/>
      <c r="R59" s="80"/>
      <c r="S59" s="80"/>
      <c r="T59" s="80"/>
      <c r="U59" s="80"/>
      <c r="V59" s="82"/>
      <c r="W59" s="83"/>
      <c r="X59" s="84" t="s">
        <v>186</v>
      </c>
      <c r="Y59" s="85" t="s">
        <v>670</v>
      </c>
      <c r="Z59" s="85" t="s">
        <v>538</v>
      </c>
      <c r="AA59" s="86"/>
      <c r="AB59" s="87" t="s">
        <v>363</v>
      </c>
      <c r="AC59" s="117" t="s">
        <v>1638</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1639</v>
      </c>
      <c r="AR59" s="94" t="s">
        <v>672</v>
      </c>
      <c r="AS59" s="93" t="s">
        <v>366</v>
      </c>
      <c r="AT59" s="93" t="s">
        <v>200</v>
      </c>
      <c r="AU59" s="93" t="s">
        <v>1435</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1640</v>
      </c>
      <c r="BW59" s="79"/>
      <c r="BX59" s="102" t="s">
        <v>173</v>
      </c>
      <c r="BY59" s="102" t="s">
        <v>174</v>
      </c>
      <c r="BZ59" s="102" t="s">
        <v>1207</v>
      </c>
      <c r="CA59" s="102" t="s">
        <v>1208</v>
      </c>
      <c r="CB59" s="102" t="s">
        <v>1641</v>
      </c>
      <c r="CC59" s="102" t="s">
        <v>756</v>
      </c>
      <c r="CD59" s="120" t="s">
        <v>1642</v>
      </c>
      <c r="CE59" s="121" t="s">
        <v>1643</v>
      </c>
      <c r="CF59" s="121" t="s">
        <v>1644</v>
      </c>
      <c r="CG59" s="105" t="s">
        <v>210</v>
      </c>
      <c r="CH59" s="105" t="s">
        <v>211</v>
      </c>
      <c r="CI59" s="106"/>
      <c r="CJ59" s="79"/>
      <c r="CK59" s="107" t="s">
        <v>1645</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1646</v>
      </c>
      <c r="DG59" s="108" t="s">
        <v>1647</v>
      </c>
      <c r="DH59" s="108" t="s">
        <v>1648</v>
      </c>
      <c r="DI59" s="108" t="s">
        <v>1649</v>
      </c>
      <c r="DJ59" s="108" t="s">
        <v>1650</v>
      </c>
      <c r="DK59" s="108"/>
      <c r="DL59" s="109" t="s">
        <v>1651</v>
      </c>
      <c r="DM59" s="110" t="s">
        <v>394</v>
      </c>
      <c r="DN59" s="110">
        <v>5.0</v>
      </c>
      <c r="DO59" s="110">
        <v>3.0</v>
      </c>
      <c r="DP59" s="110" t="s">
        <v>255</v>
      </c>
      <c r="DQ59" s="111" t="s">
        <v>1652</v>
      </c>
      <c r="DR59" s="112">
        <v>0.0</v>
      </c>
      <c r="DS59" s="113"/>
    </row>
    <row r="60">
      <c r="A60" s="75" t="s">
        <v>1653</v>
      </c>
      <c r="B60" s="66" t="s">
        <v>288</v>
      </c>
      <c r="C60" s="76" t="s">
        <v>1654</v>
      </c>
      <c r="D60" s="77" t="s">
        <v>1655</v>
      </c>
      <c r="E60" s="78" t="s">
        <v>152</v>
      </c>
      <c r="F60" s="78" t="s">
        <v>1656</v>
      </c>
      <c r="G60" s="78" t="s">
        <v>1657</v>
      </c>
      <c r="H60" s="78" t="s">
        <v>1658</v>
      </c>
      <c r="I60" s="78" t="s">
        <v>1659</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1660</v>
      </c>
      <c r="AC60" s="88" t="s">
        <v>1661</v>
      </c>
      <c r="AD60" s="89" t="s">
        <v>1662</v>
      </c>
      <c r="AE60" s="88" t="s">
        <v>366</v>
      </c>
      <c r="AF60" s="88" t="s">
        <v>363</v>
      </c>
      <c r="AG60" s="152" t="s">
        <v>951</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1663</v>
      </c>
      <c r="BE60" s="97" t="s">
        <v>482</v>
      </c>
      <c r="BF60" s="98" t="s">
        <v>1664</v>
      </c>
      <c r="BG60" s="97" t="s">
        <v>297</v>
      </c>
      <c r="BH60" s="97" t="s">
        <v>486</v>
      </c>
      <c r="BI60" s="97" t="s">
        <v>1665</v>
      </c>
      <c r="BJ60" s="97" t="s">
        <v>507</v>
      </c>
      <c r="BK60" s="99">
        <v>3294.0</v>
      </c>
      <c r="BL60" s="99">
        <v>262.0</v>
      </c>
      <c r="BM60" s="99">
        <v>439.0</v>
      </c>
      <c r="BN60" s="99">
        <v>256.0</v>
      </c>
      <c r="BO60" s="99">
        <v>294.0</v>
      </c>
      <c r="BP60" s="99">
        <v>109.0</v>
      </c>
      <c r="BQ60" s="79"/>
      <c r="BR60" s="100">
        <v>35.0</v>
      </c>
      <c r="BS60" s="100">
        <v>10.0</v>
      </c>
      <c r="BT60" s="100">
        <v>20.0</v>
      </c>
      <c r="BU60" s="100">
        <v>30.0</v>
      </c>
      <c r="BV60" s="101" t="s">
        <v>1666</v>
      </c>
      <c r="BW60" s="79"/>
      <c r="BX60" s="102" t="s">
        <v>173</v>
      </c>
      <c r="BY60" s="102" t="s">
        <v>174</v>
      </c>
      <c r="BZ60" s="102" t="s">
        <v>1667</v>
      </c>
      <c r="CA60" s="102" t="s">
        <v>152</v>
      </c>
      <c r="CB60" s="102" t="s">
        <v>1668</v>
      </c>
      <c r="CC60" s="102" t="s">
        <v>152</v>
      </c>
      <c r="CD60" s="120" t="s">
        <v>1669</v>
      </c>
      <c r="CE60" s="121" t="s">
        <v>1670</v>
      </c>
      <c r="CF60" s="121" t="s">
        <v>1671</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1672</v>
      </c>
      <c r="DM60" s="110" t="s">
        <v>362</v>
      </c>
      <c r="DN60" s="110">
        <v>5.0</v>
      </c>
      <c r="DO60" s="110">
        <v>4.0</v>
      </c>
      <c r="DP60" s="110">
        <v>4.0</v>
      </c>
      <c r="DQ60" s="111" t="s">
        <v>1673</v>
      </c>
      <c r="DR60" s="112">
        <v>0.0</v>
      </c>
      <c r="DS60" s="113"/>
    </row>
    <row r="61">
      <c r="A61" s="75" t="s">
        <v>885</v>
      </c>
      <c r="B61" s="66" t="s">
        <v>180</v>
      </c>
      <c r="C61" s="76" t="s">
        <v>1674</v>
      </c>
      <c r="D61" s="77" t="s">
        <v>1675</v>
      </c>
      <c r="E61" s="78"/>
      <c r="F61" s="78"/>
      <c r="G61" s="78"/>
      <c r="H61" s="78"/>
      <c r="I61" s="78"/>
      <c r="J61" s="79"/>
      <c r="K61" s="80"/>
      <c r="L61" s="81"/>
      <c r="M61" s="81"/>
      <c r="N61" s="81"/>
      <c r="O61" s="81" t="s">
        <v>157</v>
      </c>
      <c r="P61" s="125" t="s">
        <v>157</v>
      </c>
      <c r="Q61" s="82"/>
      <c r="R61" s="80"/>
      <c r="S61" s="125" t="s">
        <v>157</v>
      </c>
      <c r="T61" s="80"/>
      <c r="U61" s="81"/>
      <c r="V61" s="116"/>
      <c r="W61" s="83"/>
      <c r="X61" s="84" t="s">
        <v>1676</v>
      </c>
      <c r="Y61" s="85" t="s">
        <v>1677</v>
      </c>
      <c r="Z61" s="85" t="s">
        <v>671</v>
      </c>
      <c r="AA61" s="86"/>
      <c r="AB61" s="87" t="s">
        <v>1042</v>
      </c>
      <c r="AC61" s="88" t="s">
        <v>160</v>
      </c>
      <c r="AD61" s="89" t="s">
        <v>1678</v>
      </c>
      <c r="AE61" s="88" t="s">
        <v>1679</v>
      </c>
      <c r="AF61" s="88" t="s">
        <v>653</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741</v>
      </c>
      <c r="BF61" s="98" t="s">
        <v>1681</v>
      </c>
      <c r="BG61" s="97" t="s">
        <v>538</v>
      </c>
      <c r="BH61" s="97" t="s">
        <v>540</v>
      </c>
      <c r="BI61" s="97" t="s">
        <v>1204</v>
      </c>
      <c r="BJ61" s="97" t="s">
        <v>368</v>
      </c>
      <c r="BK61" s="99"/>
      <c r="BL61" s="99"/>
      <c r="BM61" s="99"/>
      <c r="BN61" s="99"/>
      <c r="BO61" s="99"/>
      <c r="BP61" s="99"/>
      <c r="BQ61" s="79"/>
      <c r="BR61" s="100">
        <v>30.0</v>
      </c>
      <c r="BS61" s="100">
        <v>40.0</v>
      </c>
      <c r="BT61" s="100">
        <v>20.0</v>
      </c>
      <c r="BU61" s="100">
        <v>25.0</v>
      </c>
      <c r="BV61" s="101" t="s">
        <v>1682</v>
      </c>
      <c r="BW61" s="79"/>
      <c r="BX61" s="102" t="s">
        <v>204</v>
      </c>
      <c r="BY61" s="102" t="s">
        <v>1683</v>
      </c>
      <c r="BZ61" s="102" t="s">
        <v>1684</v>
      </c>
      <c r="CA61" s="102" t="s">
        <v>1562</v>
      </c>
      <c r="CB61" s="102" t="s">
        <v>1685</v>
      </c>
      <c r="CC61" s="102" t="s">
        <v>684</v>
      </c>
      <c r="CD61" s="120" t="s">
        <v>581</v>
      </c>
      <c r="CE61" s="121" t="s">
        <v>1686</v>
      </c>
      <c r="CF61" s="121" t="s">
        <v>1687</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1688</v>
      </c>
      <c r="DM61" s="110" t="s">
        <v>493</v>
      </c>
      <c r="DN61" s="110">
        <v>5.0</v>
      </c>
      <c r="DO61" s="110">
        <v>2.0</v>
      </c>
      <c r="DP61" s="110" t="s">
        <v>255</v>
      </c>
      <c r="DQ61" s="111" t="s">
        <v>1689</v>
      </c>
      <c r="DR61" s="112"/>
      <c r="DS61" s="113"/>
    </row>
    <row r="62">
      <c r="A62" s="75" t="s">
        <v>1690</v>
      </c>
      <c r="B62" s="66" t="s">
        <v>288</v>
      </c>
      <c r="C62" s="76" t="s">
        <v>1691</v>
      </c>
      <c r="D62" s="77" t="s">
        <v>1692</v>
      </c>
      <c r="E62" s="78"/>
      <c r="F62" s="78"/>
      <c r="G62" s="78"/>
      <c r="H62" s="78"/>
      <c r="I62" s="78"/>
      <c r="J62" s="79"/>
      <c r="K62" s="80"/>
      <c r="L62" s="81"/>
      <c r="M62" s="81"/>
      <c r="N62" s="81"/>
      <c r="O62" s="81"/>
      <c r="P62" s="125" t="s">
        <v>157</v>
      </c>
      <c r="Q62" s="82"/>
      <c r="R62" s="80"/>
      <c r="S62" s="80"/>
      <c r="T62" s="80"/>
      <c r="U62" s="81"/>
      <c r="V62" s="116" t="s">
        <v>157</v>
      </c>
      <c r="W62" s="83"/>
      <c r="X62" s="84" t="s">
        <v>329</v>
      </c>
      <c r="Y62" s="85" t="s">
        <v>1693</v>
      </c>
      <c r="Z62" s="85" t="s">
        <v>1091</v>
      </c>
      <c r="AA62" s="86"/>
      <c r="AB62" s="87" t="s">
        <v>1694</v>
      </c>
      <c r="AC62" s="88" t="s">
        <v>547</v>
      </c>
      <c r="AD62" s="89" t="s">
        <v>1695</v>
      </c>
      <c r="AE62" s="88" t="s">
        <v>603</v>
      </c>
      <c r="AF62" s="88" t="s">
        <v>507</v>
      </c>
      <c r="AG62" s="152" t="s">
        <v>1696</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1697</v>
      </c>
      <c r="BE62" s="97" t="s">
        <v>576</v>
      </c>
      <c r="BF62" s="98" t="s">
        <v>1698</v>
      </c>
      <c r="BG62" s="97" t="s">
        <v>442</v>
      </c>
      <c r="BH62" s="97" t="s">
        <v>269</v>
      </c>
      <c r="BI62" s="97" t="s">
        <v>1381</v>
      </c>
      <c r="BJ62" s="97" t="s">
        <v>445</v>
      </c>
      <c r="BK62" s="99"/>
      <c r="BL62" s="99"/>
      <c r="BM62" s="99"/>
      <c r="BN62" s="99"/>
      <c r="BO62" s="99"/>
      <c r="BP62" s="99"/>
      <c r="BQ62" s="79"/>
      <c r="BR62" s="100">
        <v>40.0</v>
      </c>
      <c r="BS62" s="100">
        <v>15.0</v>
      </c>
      <c r="BT62" s="100">
        <v>30.0</v>
      </c>
      <c r="BU62" s="100">
        <v>10.0</v>
      </c>
      <c r="BV62" s="101" t="s">
        <v>1699</v>
      </c>
      <c r="BW62" s="79"/>
      <c r="BX62" s="102" t="s">
        <v>173</v>
      </c>
      <c r="BY62" s="102" t="s">
        <v>174</v>
      </c>
      <c r="BZ62" s="102" t="s">
        <v>1700</v>
      </c>
      <c r="CA62" s="102" t="s">
        <v>152</v>
      </c>
      <c r="CB62" s="102" t="s">
        <v>1701</v>
      </c>
      <c r="CC62" s="102" t="s">
        <v>152</v>
      </c>
      <c r="CD62" s="120" t="s">
        <v>1072</v>
      </c>
      <c r="CE62" s="121" t="s">
        <v>1702</v>
      </c>
      <c r="CF62" s="121" t="s">
        <v>1703</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1704</v>
      </c>
      <c r="DM62" s="110" t="s">
        <v>254</v>
      </c>
      <c r="DN62" s="110">
        <v>3.0</v>
      </c>
      <c r="DO62" s="110">
        <v>4.0</v>
      </c>
      <c r="DP62" s="110">
        <v>3.0</v>
      </c>
      <c r="DQ62" s="111" t="s">
        <v>1705</v>
      </c>
      <c r="DR62" s="112"/>
      <c r="DS62" s="113"/>
    </row>
    <row r="63">
      <c r="A63" s="75" t="s">
        <v>1115</v>
      </c>
      <c r="B63" s="66" t="s">
        <v>149</v>
      </c>
      <c r="C63" s="76" t="s">
        <v>1706</v>
      </c>
      <c r="D63" s="77" t="s">
        <v>1707</v>
      </c>
      <c r="E63" s="78" t="s">
        <v>152</v>
      </c>
      <c r="F63" s="78" t="s">
        <v>1708</v>
      </c>
      <c r="G63" s="78" t="s">
        <v>1709</v>
      </c>
      <c r="H63" s="78" t="s">
        <v>1710</v>
      </c>
      <c r="I63" s="78" t="s">
        <v>1711</v>
      </c>
      <c r="J63" s="79"/>
      <c r="K63" s="80"/>
      <c r="L63" s="81" t="s">
        <v>157</v>
      </c>
      <c r="M63" s="81" t="s">
        <v>157</v>
      </c>
      <c r="N63" s="80"/>
      <c r="O63" s="80"/>
      <c r="P63" s="80"/>
      <c r="Q63" s="82"/>
      <c r="R63" s="80"/>
      <c r="S63" s="80"/>
      <c r="T63" s="81" t="s">
        <v>157</v>
      </c>
      <c r="U63" s="80"/>
      <c r="V63" s="82"/>
      <c r="W63" s="83"/>
      <c r="X63" s="84" t="s">
        <v>186</v>
      </c>
      <c r="Y63" s="85" t="s">
        <v>542</v>
      </c>
      <c r="Z63" s="85" t="s">
        <v>1505</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1004</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1712</v>
      </c>
      <c r="BW63" s="79"/>
      <c r="BX63" s="102" t="s">
        <v>204</v>
      </c>
      <c r="BY63" s="102" t="s">
        <v>174</v>
      </c>
      <c r="BZ63" s="102" t="s">
        <v>1713</v>
      </c>
      <c r="CA63" s="102" t="s">
        <v>1714</v>
      </c>
      <c r="CB63" s="102" t="s">
        <v>552</v>
      </c>
      <c r="CC63" s="102" t="s">
        <v>553</v>
      </c>
      <c r="CD63" s="120" t="s">
        <v>1715</v>
      </c>
      <c r="CE63" s="121" t="s">
        <v>1716</v>
      </c>
      <c r="CF63" s="121" t="s">
        <v>1717</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1718</v>
      </c>
      <c r="B64" s="66" t="s">
        <v>180</v>
      </c>
      <c r="C64" s="76" t="s">
        <v>1719</v>
      </c>
      <c r="D64" s="77" t="s">
        <v>1720</v>
      </c>
      <c r="E64" s="78" t="s">
        <v>152</v>
      </c>
      <c r="F64" s="78" t="s">
        <v>152</v>
      </c>
      <c r="G64" s="78" t="s">
        <v>1721</v>
      </c>
      <c r="H64" s="78" t="s">
        <v>1722</v>
      </c>
      <c r="I64" s="78" t="s">
        <v>1723</v>
      </c>
      <c r="J64" s="79"/>
      <c r="K64" s="80"/>
      <c r="L64" s="81"/>
      <c r="M64" s="81"/>
      <c r="N64" s="81" t="s">
        <v>157</v>
      </c>
      <c r="O64" s="80"/>
      <c r="P64" s="80"/>
      <c r="Q64" s="82"/>
      <c r="R64" s="81" t="s">
        <v>157</v>
      </c>
      <c r="S64" s="80"/>
      <c r="T64" s="81"/>
      <c r="U64" s="81"/>
      <c r="V64" s="116" t="s">
        <v>435</v>
      </c>
      <c r="W64" s="83"/>
      <c r="X64" s="84" t="s">
        <v>337</v>
      </c>
      <c r="Y64" s="129" t="s">
        <v>1724</v>
      </c>
      <c r="Z64" s="85" t="s">
        <v>1725</v>
      </c>
      <c r="AA64" s="86"/>
      <c r="AB64" s="87" t="s">
        <v>1726</v>
      </c>
      <c r="AC64" s="88" t="s">
        <v>1727</v>
      </c>
      <c r="AD64" s="89" t="s">
        <v>1728</v>
      </c>
      <c r="AE64" s="117" t="s">
        <v>1729</v>
      </c>
      <c r="AF64" s="88" t="s">
        <v>337</v>
      </c>
      <c r="AG64" s="117" t="s">
        <v>1730</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1322</v>
      </c>
      <c r="BE64" s="119" t="s">
        <v>1731</v>
      </c>
      <c r="BF64" s="98" t="s">
        <v>1732</v>
      </c>
      <c r="BG64" s="97" t="s">
        <v>333</v>
      </c>
      <c r="BH64" s="97" t="s">
        <v>1325</v>
      </c>
      <c r="BI64" s="119" t="s">
        <v>1733</v>
      </c>
      <c r="BJ64" s="97" t="s">
        <v>193</v>
      </c>
      <c r="BK64" s="139">
        <v>3550.0</v>
      </c>
      <c r="BL64" s="139">
        <v>497.0</v>
      </c>
      <c r="BM64" s="139">
        <v>218.0</v>
      </c>
      <c r="BN64" s="139">
        <v>262.0</v>
      </c>
      <c r="BO64" s="139">
        <v>240.0</v>
      </c>
      <c r="BP64" s="139">
        <v>331.0</v>
      </c>
      <c r="BQ64" s="79"/>
      <c r="BR64" s="100">
        <v>20.0</v>
      </c>
      <c r="BS64" s="100">
        <v>40.0</v>
      </c>
      <c r="BT64" s="100">
        <v>10.0</v>
      </c>
      <c r="BU64" s="100">
        <v>30.0</v>
      </c>
      <c r="BV64" s="101" t="s">
        <v>1734</v>
      </c>
      <c r="BW64" s="79"/>
      <c r="BX64" s="102" t="s">
        <v>204</v>
      </c>
      <c r="BY64" s="102" t="s">
        <v>174</v>
      </c>
      <c r="BZ64" s="102" t="s">
        <v>1735</v>
      </c>
      <c r="CA64" s="102" t="s">
        <v>152</v>
      </c>
      <c r="CB64" s="102" t="s">
        <v>1736</v>
      </c>
      <c r="CC64" s="102" t="s">
        <v>152</v>
      </c>
      <c r="CD64" s="120" t="s">
        <v>1030</v>
      </c>
      <c r="CE64" s="121" t="s">
        <v>1737</v>
      </c>
      <c r="CF64" s="121" t="s">
        <v>1738</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1739</v>
      </c>
      <c r="DM64" s="110" t="s">
        <v>470</v>
      </c>
      <c r="DN64" s="110">
        <v>5.0</v>
      </c>
      <c r="DO64" s="110">
        <v>5.0</v>
      </c>
      <c r="DP64" s="110" t="s">
        <v>592</v>
      </c>
      <c r="DQ64" s="111" t="s">
        <v>1740</v>
      </c>
      <c r="DR64" s="112">
        <v>0.0</v>
      </c>
      <c r="DS64" s="113"/>
    </row>
    <row r="65">
      <c r="A65" s="75" t="s">
        <v>1741</v>
      </c>
      <c r="B65" s="66" t="s">
        <v>180</v>
      </c>
      <c r="C65" s="76" t="s">
        <v>1742</v>
      </c>
      <c r="D65" s="77" t="s">
        <v>1743</v>
      </c>
      <c r="E65" s="78" t="s">
        <v>152</v>
      </c>
      <c r="F65" s="78" t="s">
        <v>152</v>
      </c>
      <c r="G65" s="78" t="s">
        <v>1744</v>
      </c>
      <c r="H65" s="78" t="s">
        <v>1745</v>
      </c>
      <c r="I65" s="78" t="s">
        <v>1746</v>
      </c>
      <c r="J65" s="79"/>
      <c r="K65" s="80"/>
      <c r="L65" s="81"/>
      <c r="M65" s="81" t="s">
        <v>435</v>
      </c>
      <c r="N65" s="80"/>
      <c r="O65" s="80"/>
      <c r="P65" s="80"/>
      <c r="Q65" s="82"/>
      <c r="R65" s="81" t="s">
        <v>157</v>
      </c>
      <c r="S65" s="80"/>
      <c r="T65" s="81" t="s">
        <v>157</v>
      </c>
      <c r="U65" s="80"/>
      <c r="V65" s="82"/>
      <c r="W65" s="83"/>
      <c r="X65" s="84" t="s">
        <v>1747</v>
      </c>
      <c r="Y65" s="129" t="s">
        <v>1748</v>
      </c>
      <c r="Z65" s="85" t="s">
        <v>1177</v>
      </c>
      <c r="AA65" s="86"/>
      <c r="AB65" s="87" t="s">
        <v>1749</v>
      </c>
      <c r="AC65" s="88" t="s">
        <v>306</v>
      </c>
      <c r="AD65" s="89" t="s">
        <v>1750</v>
      </c>
      <c r="AE65" s="117" t="s">
        <v>1751</v>
      </c>
      <c r="AF65" s="88" t="s">
        <v>233</v>
      </c>
      <c r="AG65" s="117" t="s">
        <v>1752</v>
      </c>
      <c r="AH65" s="88" t="s">
        <v>202</v>
      </c>
      <c r="AI65" s="90">
        <v>5406.0</v>
      </c>
      <c r="AJ65" s="90">
        <v>477.0</v>
      </c>
      <c r="AK65" s="90">
        <v>278.0</v>
      </c>
      <c r="AL65" s="90">
        <v>284.0</v>
      </c>
      <c r="AM65" s="90">
        <v>312.0</v>
      </c>
      <c r="AN65" s="90">
        <v>101.0</v>
      </c>
      <c r="AO65" s="91"/>
      <c r="AP65" s="92" t="s">
        <v>1753</v>
      </c>
      <c r="AQ65" s="93" t="s">
        <v>1611</v>
      </c>
      <c r="AR65" s="94" t="s">
        <v>1754</v>
      </c>
      <c r="AS65" s="93" t="s">
        <v>481</v>
      </c>
      <c r="AT65" s="93" t="s">
        <v>574</v>
      </c>
      <c r="AU65" s="118" t="s">
        <v>1755</v>
      </c>
      <c r="AV65" s="93" t="s">
        <v>195</v>
      </c>
      <c r="AW65" s="90">
        <v>5075.0</v>
      </c>
      <c r="AX65" s="90">
        <v>391.0</v>
      </c>
      <c r="AY65" s="90">
        <v>253.0</v>
      </c>
      <c r="AZ65" s="90">
        <v>307.0</v>
      </c>
      <c r="BA65" s="90">
        <v>274.0</v>
      </c>
      <c r="BB65" s="90">
        <v>114.0</v>
      </c>
      <c r="BC65" s="95"/>
      <c r="BD65" s="96" t="s">
        <v>1756</v>
      </c>
      <c r="BE65" s="97" t="s">
        <v>272</v>
      </c>
      <c r="BF65" s="98" t="s">
        <v>1757</v>
      </c>
      <c r="BG65" s="119" t="s">
        <v>1758</v>
      </c>
      <c r="BH65" s="97" t="s">
        <v>235</v>
      </c>
      <c r="BI65" s="97" t="s">
        <v>951</v>
      </c>
      <c r="BJ65" s="97" t="s">
        <v>228</v>
      </c>
      <c r="BK65" s="99">
        <v>5075.0</v>
      </c>
      <c r="BL65" s="99">
        <v>391.0</v>
      </c>
      <c r="BM65" s="99">
        <v>334.0</v>
      </c>
      <c r="BN65" s="99">
        <v>273.0</v>
      </c>
      <c r="BO65" s="99">
        <v>355.0</v>
      </c>
      <c r="BP65" s="99">
        <v>114.0</v>
      </c>
      <c r="BQ65" s="79"/>
      <c r="BR65" s="100">
        <v>40.0</v>
      </c>
      <c r="BS65" s="100">
        <v>15.0</v>
      </c>
      <c r="BT65" s="100">
        <v>35.0</v>
      </c>
      <c r="BU65" s="100">
        <v>10.0</v>
      </c>
      <c r="BV65" s="101" t="s">
        <v>1759</v>
      </c>
      <c r="BW65" s="79"/>
      <c r="BX65" s="102" t="s">
        <v>204</v>
      </c>
      <c r="BY65" s="102" t="s">
        <v>1760</v>
      </c>
      <c r="BZ65" s="102" t="s">
        <v>1761</v>
      </c>
      <c r="CA65" s="102" t="s">
        <v>238</v>
      </c>
      <c r="CB65" s="102" t="s">
        <v>1762</v>
      </c>
      <c r="CC65" s="102" t="s">
        <v>1763</v>
      </c>
      <c r="CD65" s="120" t="s">
        <v>1764</v>
      </c>
      <c r="CE65" s="121" t="s">
        <v>1765</v>
      </c>
      <c r="CF65" s="121" t="s">
        <v>1766</v>
      </c>
      <c r="CG65" s="105" t="s">
        <v>458</v>
      </c>
      <c r="CH65" s="105" t="s">
        <v>459</v>
      </c>
      <c r="CI65" s="106"/>
      <c r="CJ65" s="79"/>
      <c r="CK65" s="107" t="s">
        <v>1767</v>
      </c>
      <c r="CL65" s="108" t="s">
        <v>461</v>
      </c>
      <c r="CM65" s="108" t="s">
        <v>418</v>
      </c>
      <c r="CN65" s="108" t="s">
        <v>247</v>
      </c>
      <c r="CO65" s="108" t="s">
        <v>387</v>
      </c>
      <c r="CP65" s="108" t="s">
        <v>585</v>
      </c>
      <c r="CQ65" s="108" t="s">
        <v>1768</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1769</v>
      </c>
      <c r="DG65" s="108" t="s">
        <v>1770</v>
      </c>
      <c r="DH65" s="108" t="s">
        <v>1771</v>
      </c>
      <c r="DI65" s="108" t="s">
        <v>1772</v>
      </c>
      <c r="DJ65" s="108" t="s">
        <v>1773</v>
      </c>
      <c r="DK65" s="108"/>
      <c r="DL65" s="109" t="s">
        <v>1774</v>
      </c>
      <c r="DM65" s="110" t="s">
        <v>470</v>
      </c>
      <c r="DN65" s="110">
        <v>8.0</v>
      </c>
      <c r="DO65" s="110" t="s">
        <v>285</v>
      </c>
      <c r="DP65" s="110" t="s">
        <v>255</v>
      </c>
      <c r="DQ65" s="111" t="s">
        <v>1775</v>
      </c>
      <c r="DR65" s="112">
        <v>0.0</v>
      </c>
      <c r="DS65" s="113"/>
    </row>
    <row r="66">
      <c r="A66" s="75" t="s">
        <v>1776</v>
      </c>
      <c r="B66" s="66" t="s">
        <v>180</v>
      </c>
      <c r="C66" s="76" t="s">
        <v>1777</v>
      </c>
      <c r="D66" s="77" t="s">
        <v>1778</v>
      </c>
      <c r="E66" s="78"/>
      <c r="F66" s="78"/>
      <c r="G66" s="78"/>
      <c r="H66" s="78"/>
      <c r="I66" s="78"/>
      <c r="J66" s="79"/>
      <c r="K66" s="80"/>
      <c r="L66" s="81"/>
      <c r="M66" s="81"/>
      <c r="N66" s="81" t="s">
        <v>157</v>
      </c>
      <c r="O66" s="80"/>
      <c r="P66" s="81" t="s">
        <v>157</v>
      </c>
      <c r="Q66" s="124"/>
      <c r="R66" s="81"/>
      <c r="S66" s="80"/>
      <c r="T66" s="81" t="s">
        <v>157</v>
      </c>
      <c r="U66" s="80"/>
      <c r="V66" s="124"/>
      <c r="W66" s="83"/>
      <c r="X66" s="84" t="s">
        <v>1779</v>
      </c>
      <c r="Y66" s="129" t="s">
        <v>1780</v>
      </c>
      <c r="Z66" s="85" t="s">
        <v>1781</v>
      </c>
      <c r="AA66" s="86"/>
      <c r="AB66" s="87" t="s">
        <v>1782</v>
      </c>
      <c r="AC66" s="88" t="s">
        <v>673</v>
      </c>
      <c r="AD66" s="89" t="s">
        <v>1783</v>
      </c>
      <c r="AE66" s="117" t="s">
        <v>1784</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1785</v>
      </c>
      <c r="BE66" s="97" t="s">
        <v>480</v>
      </c>
      <c r="BF66" s="98" t="s">
        <v>1786</v>
      </c>
      <c r="BG66" s="119" t="s">
        <v>304</v>
      </c>
      <c r="BH66" s="97" t="s">
        <v>363</v>
      </c>
      <c r="BI66" s="97" t="s">
        <v>1787</v>
      </c>
      <c r="BJ66" s="97" t="s">
        <v>342</v>
      </c>
      <c r="BK66" s="99"/>
      <c r="BL66" s="99"/>
      <c r="BM66" s="99"/>
      <c r="BN66" s="99"/>
      <c r="BO66" s="99"/>
      <c r="BP66" s="99"/>
      <c r="BQ66" s="79"/>
      <c r="BR66" s="100">
        <v>20.0</v>
      </c>
      <c r="BS66" s="100">
        <v>40.0</v>
      </c>
      <c r="BT66" s="100">
        <v>15.0</v>
      </c>
      <c r="BU66" s="100">
        <v>25.0</v>
      </c>
      <c r="BV66" s="101" t="s">
        <v>1788</v>
      </c>
      <c r="BW66" s="79"/>
      <c r="BX66" s="102" t="s">
        <v>276</v>
      </c>
      <c r="BY66" s="102" t="s">
        <v>174</v>
      </c>
      <c r="BZ66" s="102" t="s">
        <v>1789</v>
      </c>
      <c r="CA66" s="102" t="s">
        <v>733</v>
      </c>
      <c r="CB66" s="102" t="s">
        <v>1790</v>
      </c>
      <c r="CC66" s="102" t="s">
        <v>1791</v>
      </c>
      <c r="CD66" s="120" t="s">
        <v>1792</v>
      </c>
      <c r="CE66" s="121" t="s">
        <v>1793</v>
      </c>
      <c r="CF66" s="121" t="s">
        <v>1794</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1795</v>
      </c>
      <c r="DM66" s="110" t="s">
        <v>688</v>
      </c>
      <c r="DN66" s="110">
        <v>4.0</v>
      </c>
      <c r="DO66" s="110">
        <v>2.0</v>
      </c>
      <c r="DP66" s="110" t="s">
        <v>255</v>
      </c>
      <c r="DQ66" s="111" t="s">
        <v>1796</v>
      </c>
      <c r="DR66" s="112"/>
      <c r="DS66" s="113"/>
    </row>
    <row r="67">
      <c r="A67" s="75" t="s">
        <v>1797</v>
      </c>
      <c r="B67" s="66" t="s">
        <v>180</v>
      </c>
      <c r="C67" s="76" t="s">
        <v>1798</v>
      </c>
      <c r="D67" s="77" t="s">
        <v>1799</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1800</v>
      </c>
      <c r="Y67" s="129" t="s">
        <v>480</v>
      </c>
      <c r="Z67" s="85" t="s">
        <v>333</v>
      </c>
      <c r="AA67" s="86"/>
      <c r="AB67" s="87" t="s">
        <v>1801</v>
      </c>
      <c r="AC67" s="88" t="s">
        <v>1802</v>
      </c>
      <c r="AD67" s="89" t="s">
        <v>1803</v>
      </c>
      <c r="AE67" s="117" t="s">
        <v>1804</v>
      </c>
      <c r="AF67" s="88" t="s">
        <v>1325</v>
      </c>
      <c r="AG67" s="117" t="s">
        <v>1805</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1806</v>
      </c>
      <c r="BE67" s="97" t="s">
        <v>738</v>
      </c>
      <c r="BF67" s="98" t="s">
        <v>1807</v>
      </c>
      <c r="BG67" s="119" t="s">
        <v>1041</v>
      </c>
      <c r="BH67" s="97" t="s">
        <v>363</v>
      </c>
      <c r="BI67" s="97" t="s">
        <v>928</v>
      </c>
      <c r="BJ67" s="97" t="s">
        <v>653</v>
      </c>
      <c r="BK67" s="99"/>
      <c r="BL67" s="99"/>
      <c r="BM67" s="99"/>
      <c r="BN67" s="99"/>
      <c r="BO67" s="99"/>
      <c r="BP67" s="99"/>
      <c r="BQ67" s="79"/>
      <c r="BR67" s="100">
        <v>15.0</v>
      </c>
      <c r="BS67" s="100">
        <v>35.0</v>
      </c>
      <c r="BT67" s="100">
        <v>15.0</v>
      </c>
      <c r="BU67" s="100">
        <v>35.0</v>
      </c>
      <c r="BV67" s="101" t="s">
        <v>1808</v>
      </c>
      <c r="BW67" s="79"/>
      <c r="BX67" s="102" t="s">
        <v>276</v>
      </c>
      <c r="BY67" s="102" t="s">
        <v>174</v>
      </c>
      <c r="BZ67" s="102" t="s">
        <v>1809</v>
      </c>
      <c r="CA67" s="102" t="s">
        <v>152</v>
      </c>
      <c r="CB67" s="102" t="s">
        <v>1810</v>
      </c>
      <c r="CC67" s="102" t="s">
        <v>152</v>
      </c>
      <c r="CD67" s="123"/>
      <c r="CE67" s="121" t="s">
        <v>1811</v>
      </c>
      <c r="CF67" s="121" t="s">
        <v>1812</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1813</v>
      </c>
      <c r="DM67" s="110" t="s">
        <v>493</v>
      </c>
      <c r="DN67" s="110">
        <v>3.0</v>
      </c>
      <c r="DO67" s="110">
        <v>3.0</v>
      </c>
      <c r="DP67" s="110" t="s">
        <v>255</v>
      </c>
      <c r="DQ67" s="111" t="s">
        <v>1814</v>
      </c>
      <c r="DR67" s="112">
        <v>0.0</v>
      </c>
      <c r="DS67" s="113"/>
    </row>
    <row r="68">
      <c r="A68" s="75" t="s">
        <v>1815</v>
      </c>
      <c r="B68" s="66" t="s">
        <v>288</v>
      </c>
      <c r="C68" s="76" t="s">
        <v>1816</v>
      </c>
      <c r="D68" s="77" t="s">
        <v>1817</v>
      </c>
      <c r="E68" s="171" t="s">
        <v>152</v>
      </c>
      <c r="F68" s="78" t="s">
        <v>1818</v>
      </c>
      <c r="G68" s="78" t="s">
        <v>1819</v>
      </c>
      <c r="H68" s="78" t="s">
        <v>1820</v>
      </c>
      <c r="I68" s="78" t="s">
        <v>1821</v>
      </c>
      <c r="J68" s="79"/>
      <c r="K68" s="80"/>
      <c r="L68" s="81" t="s">
        <v>157</v>
      </c>
      <c r="M68" s="80"/>
      <c r="N68" s="80"/>
      <c r="O68" s="80"/>
      <c r="P68" s="80"/>
      <c r="Q68" s="82"/>
      <c r="R68" s="81" t="s">
        <v>157</v>
      </c>
      <c r="S68" s="80"/>
      <c r="T68" s="80"/>
      <c r="U68" s="81"/>
      <c r="V68" s="116" t="s">
        <v>157</v>
      </c>
      <c r="W68" s="83"/>
      <c r="X68" s="84" t="s">
        <v>1822</v>
      </c>
      <c r="Y68" s="85" t="s">
        <v>1464</v>
      </c>
      <c r="Z68" s="85" t="s">
        <v>1823</v>
      </c>
      <c r="AA68" s="86"/>
      <c r="AB68" s="87" t="s">
        <v>1824</v>
      </c>
      <c r="AC68" s="88" t="s">
        <v>712</v>
      </c>
      <c r="AD68" s="89" t="s">
        <v>1825</v>
      </c>
      <c r="AE68" s="88" t="s">
        <v>343</v>
      </c>
      <c r="AF68" s="88" t="s">
        <v>301</v>
      </c>
      <c r="AG68" s="117" t="s">
        <v>1826</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1827</v>
      </c>
      <c r="BE68" s="119" t="s">
        <v>1828</v>
      </c>
      <c r="BF68" s="98" t="s">
        <v>1829</v>
      </c>
      <c r="BG68" s="97" t="s">
        <v>448</v>
      </c>
      <c r="BH68" s="97" t="s">
        <v>440</v>
      </c>
      <c r="BI68" s="97" t="s">
        <v>763</v>
      </c>
      <c r="BJ68" s="97" t="s">
        <v>274</v>
      </c>
      <c r="BK68" s="99"/>
      <c r="BL68" s="99"/>
      <c r="BM68" s="99"/>
      <c r="BN68" s="99"/>
      <c r="BO68" s="99"/>
      <c r="BP68" s="99"/>
      <c r="BQ68" s="79"/>
      <c r="BR68" s="100">
        <v>40.0</v>
      </c>
      <c r="BS68" s="100">
        <v>10.0</v>
      </c>
      <c r="BT68" s="100">
        <v>35.0</v>
      </c>
      <c r="BU68" s="100">
        <v>10.0</v>
      </c>
      <c r="BV68" s="101" t="s">
        <v>1830</v>
      </c>
      <c r="BW68" s="79"/>
      <c r="BX68" s="102" t="s">
        <v>276</v>
      </c>
      <c r="BY68" s="102" t="s">
        <v>174</v>
      </c>
      <c r="BZ68" s="102" t="s">
        <v>1831</v>
      </c>
      <c r="CA68" s="102" t="s">
        <v>152</v>
      </c>
      <c r="CB68" s="102" t="s">
        <v>1832</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1833</v>
      </c>
      <c r="DM68" s="110" t="s">
        <v>394</v>
      </c>
      <c r="DN68" s="110" t="s">
        <v>152</v>
      </c>
      <c r="DO68" s="110" t="s">
        <v>285</v>
      </c>
      <c r="DP68" s="110" t="s">
        <v>255</v>
      </c>
      <c r="DQ68" s="111" t="s">
        <v>1834</v>
      </c>
      <c r="DR68" s="112">
        <v>0.0</v>
      </c>
      <c r="DS68" s="113"/>
    </row>
    <row r="69">
      <c r="A69" s="75" t="s">
        <v>906</v>
      </c>
      <c r="B69" s="66" t="s">
        <v>149</v>
      </c>
      <c r="C69" s="76" t="s">
        <v>1835</v>
      </c>
      <c r="D69" s="77" t="s">
        <v>1836</v>
      </c>
      <c r="E69" s="78" t="s">
        <v>152</v>
      </c>
      <c r="F69" s="78" t="s">
        <v>1837</v>
      </c>
      <c r="G69" s="78" t="s">
        <v>1838</v>
      </c>
      <c r="H69" s="78" t="s">
        <v>1839</v>
      </c>
      <c r="I69" s="78" t="s">
        <v>1840</v>
      </c>
      <c r="J69" s="79"/>
      <c r="K69" s="80"/>
      <c r="L69" s="81" t="s">
        <v>157</v>
      </c>
      <c r="M69" s="80"/>
      <c r="N69" s="80"/>
      <c r="O69" s="80"/>
      <c r="P69" s="80"/>
      <c r="Q69" s="82"/>
      <c r="R69" s="80"/>
      <c r="S69" s="80"/>
      <c r="T69" s="80"/>
      <c r="U69" s="80"/>
      <c r="V69" s="82"/>
      <c r="W69" s="83"/>
      <c r="X69" s="84" t="s">
        <v>436</v>
      </c>
      <c r="Y69" s="85" t="s">
        <v>1841</v>
      </c>
      <c r="Z69" s="85" t="s">
        <v>1842</v>
      </c>
      <c r="AA69" s="86"/>
      <c r="AB69" s="87" t="s">
        <v>303</v>
      </c>
      <c r="AC69" s="88" t="s">
        <v>1023</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620</v>
      </c>
      <c r="AV69" s="93" t="s">
        <v>167</v>
      </c>
      <c r="AW69" s="90">
        <v>2797.0</v>
      </c>
      <c r="AX69" s="90">
        <v>431.0</v>
      </c>
      <c r="AY69" s="90">
        <v>202.0</v>
      </c>
      <c r="AZ69" s="90">
        <v>205.0</v>
      </c>
      <c r="BA69" s="90">
        <v>230.0</v>
      </c>
      <c r="BB69" s="90">
        <v>145.0</v>
      </c>
      <c r="BC69" s="95"/>
      <c r="BD69" s="96" t="s">
        <v>447</v>
      </c>
      <c r="BE69" s="97" t="s">
        <v>1176</v>
      </c>
      <c r="BF69" s="98"/>
      <c r="BG69" s="97"/>
      <c r="BH69" s="97"/>
      <c r="BI69" s="97"/>
      <c r="BJ69" s="97"/>
      <c r="BK69" s="99"/>
      <c r="BL69" s="99"/>
      <c r="BM69" s="99"/>
      <c r="BN69" s="99"/>
      <c r="BO69" s="99"/>
      <c r="BP69" s="99"/>
      <c r="BQ69" s="79"/>
      <c r="BR69" s="100">
        <v>35.0</v>
      </c>
      <c r="BS69" s="100">
        <v>10.0</v>
      </c>
      <c r="BT69" s="100">
        <v>35.0</v>
      </c>
      <c r="BU69" s="100">
        <v>10.0</v>
      </c>
      <c r="BV69" s="101" t="s">
        <v>1843</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1844</v>
      </c>
      <c r="B70" s="66" t="s">
        <v>180</v>
      </c>
      <c r="C70" s="76" t="s">
        <v>1845</v>
      </c>
      <c r="D70" s="77" t="s">
        <v>1846</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1847</v>
      </c>
      <c r="AA70" s="86"/>
      <c r="AB70" s="173" t="s">
        <v>163</v>
      </c>
      <c r="AC70" s="88" t="s">
        <v>166</v>
      </c>
      <c r="AD70" s="89"/>
      <c r="AE70" s="88"/>
      <c r="AF70" s="88"/>
      <c r="AG70" s="88"/>
      <c r="AH70" s="88"/>
      <c r="AI70" s="90"/>
      <c r="AJ70" s="90"/>
      <c r="AK70" s="90"/>
      <c r="AL70" s="90"/>
      <c r="AM70" s="90"/>
      <c r="AN70" s="90"/>
      <c r="AO70" s="91"/>
      <c r="AP70" s="92" t="s">
        <v>479</v>
      </c>
      <c r="AQ70" s="93" t="s">
        <v>671</v>
      </c>
      <c r="AR70" s="94" t="s">
        <v>200</v>
      </c>
      <c r="AS70" s="93" t="s">
        <v>1435</v>
      </c>
      <c r="AT70" s="93" t="s">
        <v>486</v>
      </c>
      <c r="AU70" s="93" t="s">
        <v>1848</v>
      </c>
      <c r="AV70" s="93" t="s">
        <v>193</v>
      </c>
      <c r="AW70" s="90"/>
      <c r="AX70" s="90"/>
      <c r="AY70" s="90"/>
      <c r="AZ70" s="90"/>
      <c r="BA70" s="90"/>
      <c r="BB70" s="174"/>
      <c r="BC70" s="95"/>
      <c r="BD70" s="175" t="s">
        <v>1849</v>
      </c>
      <c r="BE70" s="97" t="s">
        <v>818</v>
      </c>
      <c r="BF70" s="98" t="s">
        <v>1850</v>
      </c>
      <c r="BG70" s="97" t="s">
        <v>820</v>
      </c>
      <c r="BH70" s="97" t="s">
        <v>200</v>
      </c>
      <c r="BI70" s="97" t="s">
        <v>1851</v>
      </c>
      <c r="BJ70" s="97" t="s">
        <v>202</v>
      </c>
      <c r="BK70" s="99"/>
      <c r="BL70" s="99"/>
      <c r="BM70" s="99"/>
      <c r="BN70" s="99"/>
      <c r="BO70" s="99"/>
      <c r="BP70" s="99"/>
      <c r="BQ70" s="79"/>
      <c r="BR70" s="100">
        <v>25.0</v>
      </c>
      <c r="BS70" s="100">
        <v>35.0</v>
      </c>
      <c r="BT70" s="100">
        <v>20.0</v>
      </c>
      <c r="BU70" s="100">
        <v>20.0</v>
      </c>
      <c r="BV70" s="101" t="s">
        <v>1852</v>
      </c>
      <c r="BW70" s="79"/>
      <c r="BX70" s="102" t="s">
        <v>173</v>
      </c>
      <c r="BY70" s="102" t="s">
        <v>1853</v>
      </c>
      <c r="BZ70" s="102" t="s">
        <v>1854</v>
      </c>
      <c r="CA70" s="102" t="s">
        <v>1362</v>
      </c>
      <c r="CB70" s="102" t="s">
        <v>1855</v>
      </c>
      <c r="CC70" s="102" t="s">
        <v>1856</v>
      </c>
      <c r="CD70" s="103"/>
      <c r="CE70" s="121" t="s">
        <v>1857</v>
      </c>
      <c r="CF70" s="121" t="s">
        <v>1858</v>
      </c>
      <c r="CG70" s="105"/>
      <c r="CH70" s="105"/>
      <c r="CI70" s="106"/>
      <c r="CJ70" s="79"/>
      <c r="CK70" s="107" t="s">
        <v>1859</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1860</v>
      </c>
      <c r="DG70" s="108" t="s">
        <v>1861</v>
      </c>
      <c r="DH70" s="108" t="s">
        <v>1862</v>
      </c>
      <c r="DI70" s="108" t="s">
        <v>1863</v>
      </c>
      <c r="DJ70" s="108" t="s">
        <v>1864</v>
      </c>
      <c r="DK70" s="108"/>
      <c r="DL70" s="109" t="s">
        <v>1865</v>
      </c>
      <c r="DM70" s="110" t="s">
        <v>493</v>
      </c>
      <c r="DN70" s="110">
        <v>5.0</v>
      </c>
      <c r="DO70" s="110" t="s">
        <v>285</v>
      </c>
      <c r="DP70" s="110">
        <v>5.0</v>
      </c>
      <c r="DQ70" s="111" t="s">
        <v>1866</v>
      </c>
      <c r="DR70" s="112"/>
      <c r="DS70" s="113"/>
    </row>
    <row r="71">
      <c r="A71" s="75" t="s">
        <v>1867</v>
      </c>
      <c r="B71" s="66" t="s">
        <v>180</v>
      </c>
      <c r="C71" s="76" t="s">
        <v>1868</v>
      </c>
      <c r="D71" s="176" t="s">
        <v>1869</v>
      </c>
      <c r="E71" s="78"/>
      <c r="F71" s="78"/>
      <c r="G71" s="78"/>
      <c r="H71" s="78"/>
      <c r="I71" s="78"/>
      <c r="J71" s="79"/>
      <c r="K71" s="80"/>
      <c r="L71" s="80"/>
      <c r="M71" s="81" t="s">
        <v>157</v>
      </c>
      <c r="N71" s="81"/>
      <c r="O71" s="80"/>
      <c r="P71" s="80"/>
      <c r="Q71" s="116" t="s">
        <v>157</v>
      </c>
      <c r="R71" s="80"/>
      <c r="S71" s="81"/>
      <c r="T71" s="81" t="s">
        <v>157</v>
      </c>
      <c r="U71" s="81"/>
      <c r="V71" s="116"/>
      <c r="W71" s="83"/>
      <c r="X71" s="84" t="s">
        <v>1870</v>
      </c>
      <c r="Y71" s="129" t="s">
        <v>1871</v>
      </c>
      <c r="Z71" s="172" t="s">
        <v>171</v>
      </c>
      <c r="AA71" s="86"/>
      <c r="AB71" s="173" t="s">
        <v>1872</v>
      </c>
      <c r="AC71" s="117" t="s">
        <v>818</v>
      </c>
      <c r="AD71" s="89" t="s">
        <v>1873</v>
      </c>
      <c r="AE71" s="117" t="s">
        <v>1874</v>
      </c>
      <c r="AF71" s="117" t="s">
        <v>301</v>
      </c>
      <c r="AG71" s="117" t="s">
        <v>201</v>
      </c>
      <c r="AH71" s="117" t="s">
        <v>653</v>
      </c>
      <c r="AI71" s="97"/>
      <c r="AJ71" s="97"/>
      <c r="AK71" s="97"/>
      <c r="AL71" s="97"/>
      <c r="AM71" s="97"/>
      <c r="AN71" s="97"/>
      <c r="AO71" s="91"/>
      <c r="AP71" s="92"/>
      <c r="AQ71" s="93"/>
      <c r="AR71" s="94"/>
      <c r="AS71" s="93"/>
      <c r="AT71" s="93"/>
      <c r="AU71" s="118"/>
      <c r="AV71" s="93"/>
      <c r="AW71" s="90"/>
      <c r="AX71" s="90"/>
      <c r="AY71" s="90"/>
      <c r="AZ71" s="90"/>
      <c r="BA71" s="90"/>
      <c r="BB71" s="174"/>
      <c r="BC71" s="95"/>
      <c r="BD71" s="175" t="s">
        <v>1875</v>
      </c>
      <c r="BE71" s="97" t="s">
        <v>929</v>
      </c>
      <c r="BF71" s="98" t="s">
        <v>1876</v>
      </c>
      <c r="BG71" s="97" t="s">
        <v>602</v>
      </c>
      <c r="BH71" s="97" t="s">
        <v>540</v>
      </c>
      <c r="BI71" s="97" t="s">
        <v>1877</v>
      </c>
      <c r="BJ71" s="97" t="s">
        <v>445</v>
      </c>
      <c r="BK71" s="99"/>
      <c r="BL71" s="99"/>
      <c r="BM71" s="99"/>
      <c r="BN71" s="99"/>
      <c r="BO71" s="99"/>
      <c r="BP71" s="99"/>
      <c r="BQ71" s="79"/>
      <c r="BR71" s="100">
        <v>30.0</v>
      </c>
      <c r="BS71" s="100">
        <v>20.0</v>
      </c>
      <c r="BT71" s="100">
        <v>30.0</v>
      </c>
      <c r="BU71" s="100">
        <v>20.0</v>
      </c>
      <c r="BV71" s="101" t="s">
        <v>1878</v>
      </c>
      <c r="BW71" s="79"/>
      <c r="BX71" s="102" t="s">
        <v>204</v>
      </c>
      <c r="BY71" s="102" t="s">
        <v>174</v>
      </c>
      <c r="BZ71" s="102" t="s">
        <v>1879</v>
      </c>
      <c r="CA71" s="102" t="s">
        <v>682</v>
      </c>
      <c r="CB71" s="102" t="s">
        <v>1880</v>
      </c>
      <c r="CC71" s="102" t="s">
        <v>1303</v>
      </c>
      <c r="CD71" s="123"/>
      <c r="CE71" s="121" t="s">
        <v>1881</v>
      </c>
      <c r="CF71" s="121" t="s">
        <v>1882</v>
      </c>
      <c r="CG71" s="105"/>
      <c r="CH71" s="105"/>
      <c r="CI71" s="106"/>
      <c r="CJ71" s="79"/>
      <c r="CK71" s="107" t="s">
        <v>1883</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1884</v>
      </c>
      <c r="DG71" s="108" t="s">
        <v>1885</v>
      </c>
      <c r="DH71" s="108" t="s">
        <v>1886</v>
      </c>
      <c r="DI71" s="108" t="s">
        <v>1887</v>
      </c>
      <c r="DJ71" s="108" t="s">
        <v>1888</v>
      </c>
      <c r="DK71" s="108"/>
      <c r="DL71" s="109" t="s">
        <v>1889</v>
      </c>
      <c r="DM71" s="110" t="s">
        <v>688</v>
      </c>
      <c r="DN71" s="110">
        <v>5.0</v>
      </c>
      <c r="DO71" s="110">
        <v>4.0</v>
      </c>
      <c r="DP71" s="110">
        <v>3.0</v>
      </c>
      <c r="DQ71" s="111" t="s">
        <v>1890</v>
      </c>
      <c r="DR71" s="112">
        <v>0.0</v>
      </c>
      <c r="DS71" s="113"/>
    </row>
    <row r="72">
      <c r="A72" s="75" t="s">
        <v>1069</v>
      </c>
      <c r="B72" s="66" t="s">
        <v>288</v>
      </c>
      <c r="C72" s="76" t="s">
        <v>1891</v>
      </c>
      <c r="D72" s="77" t="s">
        <v>1892</v>
      </c>
      <c r="E72" s="78" t="s">
        <v>152</v>
      </c>
      <c r="F72" s="78" t="s">
        <v>1893</v>
      </c>
      <c r="G72" s="78" t="s">
        <v>1894</v>
      </c>
      <c r="H72" s="78" t="s">
        <v>1895</v>
      </c>
      <c r="I72" s="78" t="s">
        <v>1896</v>
      </c>
      <c r="J72" s="79"/>
      <c r="K72" s="80"/>
      <c r="L72" s="80"/>
      <c r="M72" s="81" t="s">
        <v>157</v>
      </c>
      <c r="N72" s="80"/>
      <c r="O72" s="80"/>
      <c r="P72" s="80"/>
      <c r="Q72" s="82"/>
      <c r="R72" s="81" t="s">
        <v>157</v>
      </c>
      <c r="S72" s="81"/>
      <c r="T72" s="81"/>
      <c r="U72" s="81"/>
      <c r="V72" s="116"/>
      <c r="W72" s="83"/>
      <c r="X72" s="84" t="s">
        <v>295</v>
      </c>
      <c r="Y72" s="85" t="s">
        <v>1897</v>
      </c>
      <c r="Z72" s="85" t="s">
        <v>1231</v>
      </c>
      <c r="AA72" s="86"/>
      <c r="AB72" s="87" t="s">
        <v>1322</v>
      </c>
      <c r="AC72" s="88" t="s">
        <v>1063</v>
      </c>
      <c r="AD72" s="89" t="s">
        <v>1732</v>
      </c>
      <c r="AE72" s="88" t="s">
        <v>1596</v>
      </c>
      <c r="AF72" s="88" t="s">
        <v>337</v>
      </c>
      <c r="AG72" s="88" t="s">
        <v>1823</v>
      </c>
      <c r="AH72" s="88" t="s">
        <v>193</v>
      </c>
      <c r="AI72" s="90">
        <v>3502.0</v>
      </c>
      <c r="AJ72" s="90">
        <v>486.0</v>
      </c>
      <c r="AK72" s="90">
        <v>222.0</v>
      </c>
      <c r="AL72" s="90">
        <v>248.0</v>
      </c>
      <c r="AM72" s="90">
        <v>226.0</v>
      </c>
      <c r="AN72" s="90">
        <v>286.0</v>
      </c>
      <c r="AO72" s="91"/>
      <c r="AP72" s="92" t="s">
        <v>170</v>
      </c>
      <c r="AQ72" s="93" t="s">
        <v>407</v>
      </c>
      <c r="AR72" s="94" t="s">
        <v>1898</v>
      </c>
      <c r="AS72" s="118" t="s">
        <v>1899</v>
      </c>
      <c r="AT72" s="93" t="s">
        <v>301</v>
      </c>
      <c r="AU72" s="93" t="s">
        <v>1900</v>
      </c>
      <c r="AV72" s="93" t="s">
        <v>167</v>
      </c>
      <c r="AW72" s="90">
        <v>3758.0</v>
      </c>
      <c r="AX72" s="90">
        <v>538.0</v>
      </c>
      <c r="AY72" s="90">
        <v>222.0</v>
      </c>
      <c r="AZ72" s="90">
        <v>258.0</v>
      </c>
      <c r="BA72" s="90">
        <v>242.0</v>
      </c>
      <c r="BB72" s="90">
        <v>246.0</v>
      </c>
      <c r="BC72" s="95"/>
      <c r="BD72" s="96" t="s">
        <v>509</v>
      </c>
      <c r="BE72" s="97" t="s">
        <v>1091</v>
      </c>
      <c r="BF72" s="98"/>
      <c r="BG72" s="97"/>
      <c r="BH72" s="97"/>
      <c r="BI72" s="97"/>
      <c r="BJ72" s="97"/>
      <c r="BK72" s="99"/>
      <c r="BL72" s="99"/>
      <c r="BM72" s="99"/>
      <c r="BN72" s="99"/>
      <c r="BO72" s="99"/>
      <c r="BP72" s="99"/>
      <c r="BQ72" s="79"/>
      <c r="BR72" s="100">
        <v>35.0</v>
      </c>
      <c r="BS72" s="100">
        <v>40.0</v>
      </c>
      <c r="BT72" s="100">
        <v>10.0</v>
      </c>
      <c r="BU72" s="100">
        <v>10.0</v>
      </c>
      <c r="BV72" s="101" t="s">
        <v>1901</v>
      </c>
      <c r="BW72" s="79"/>
      <c r="BX72" s="102" t="s">
        <v>204</v>
      </c>
      <c r="BY72" s="102" t="s">
        <v>174</v>
      </c>
      <c r="BZ72" s="102" t="s">
        <v>1902</v>
      </c>
      <c r="CA72" s="102" t="s">
        <v>1903</v>
      </c>
      <c r="CB72" s="102" t="s">
        <v>1388</v>
      </c>
      <c r="CC72" s="102" t="s">
        <v>1057</v>
      </c>
      <c r="CD72" s="120" t="s">
        <v>632</v>
      </c>
      <c r="CE72" s="121" t="s">
        <v>1904</v>
      </c>
      <c r="CF72" s="121" t="s">
        <v>1905</v>
      </c>
      <c r="CG72" s="105" t="s">
        <v>178</v>
      </c>
      <c r="CH72" s="105" t="s">
        <v>211</v>
      </c>
      <c r="CI72" s="106"/>
      <c r="CJ72" s="79"/>
      <c r="CK72" s="107" t="s">
        <v>1906</v>
      </c>
      <c r="CL72" s="108" t="s">
        <v>461</v>
      </c>
      <c r="CM72" s="108" t="s">
        <v>462</v>
      </c>
      <c r="CN72" s="108" t="s">
        <v>420</v>
      </c>
      <c r="CO72" s="108" t="s">
        <v>501</v>
      </c>
      <c r="CP72" s="108" t="s">
        <v>863</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1907</v>
      </c>
      <c r="DG72" s="108" t="s">
        <v>1908</v>
      </c>
      <c r="DH72" s="108" t="s">
        <v>1909</v>
      </c>
      <c r="DI72" s="108" t="s">
        <v>1910</v>
      </c>
      <c r="DJ72" s="108" t="s">
        <v>1911</v>
      </c>
      <c r="DK72" s="108"/>
      <c r="DL72" s="109" t="s">
        <v>1912</v>
      </c>
      <c r="DM72" s="110" t="s">
        <v>427</v>
      </c>
      <c r="DN72" s="110">
        <v>3.0</v>
      </c>
      <c r="DO72" s="110">
        <v>2.0</v>
      </c>
      <c r="DP72" s="110" t="s">
        <v>255</v>
      </c>
      <c r="DQ72" s="111" t="s">
        <v>1913</v>
      </c>
      <c r="DR72" s="112">
        <v>0.0</v>
      </c>
      <c r="DS72" s="113"/>
    </row>
    <row r="73">
      <c r="A73" s="75" t="s">
        <v>1914</v>
      </c>
      <c r="B73" s="66" t="s">
        <v>288</v>
      </c>
      <c r="C73" s="76" t="s">
        <v>1915</v>
      </c>
      <c r="D73" s="77" t="s">
        <v>1916</v>
      </c>
      <c r="E73" s="78" t="s">
        <v>152</v>
      </c>
      <c r="F73" s="78" t="s">
        <v>1917</v>
      </c>
      <c r="G73" s="78" t="s">
        <v>1918</v>
      </c>
      <c r="H73" s="78" t="s">
        <v>1919</v>
      </c>
      <c r="I73" s="78" t="s">
        <v>1920</v>
      </c>
      <c r="J73" s="79"/>
      <c r="K73" s="80"/>
      <c r="L73" s="80"/>
      <c r="M73" s="81"/>
      <c r="N73" s="81" t="s">
        <v>157</v>
      </c>
      <c r="O73" s="80"/>
      <c r="P73" s="80"/>
      <c r="Q73" s="82"/>
      <c r="R73" s="81"/>
      <c r="S73" s="81" t="s">
        <v>157</v>
      </c>
      <c r="T73" s="81"/>
      <c r="U73" s="81"/>
      <c r="V73" s="116" t="s">
        <v>157</v>
      </c>
      <c r="W73" s="83"/>
      <c r="X73" s="84" t="s">
        <v>925</v>
      </c>
      <c r="Y73" s="85" t="s">
        <v>362</v>
      </c>
      <c r="Z73" s="85" t="s">
        <v>1406</v>
      </c>
      <c r="AA73" s="86"/>
      <c r="AB73" s="87" t="s">
        <v>926</v>
      </c>
      <c r="AC73" s="88" t="s">
        <v>741</v>
      </c>
      <c r="AD73" s="89" t="s">
        <v>927</v>
      </c>
      <c r="AE73" s="88" t="s">
        <v>738</v>
      </c>
      <c r="AF73" s="88" t="s">
        <v>540</v>
      </c>
      <c r="AG73" s="117" t="s">
        <v>1921</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1922</v>
      </c>
      <c r="BE73" s="97" t="s">
        <v>366</v>
      </c>
      <c r="BF73" s="98" t="s">
        <v>1923</v>
      </c>
      <c r="BG73" s="97" t="s">
        <v>1639</v>
      </c>
      <c r="BH73" s="97" t="s">
        <v>301</v>
      </c>
      <c r="BI73" s="119" t="s">
        <v>1924</v>
      </c>
      <c r="BJ73" s="97" t="s">
        <v>307</v>
      </c>
      <c r="BK73" s="139">
        <v>3449.0</v>
      </c>
      <c r="BL73" s="139">
        <v>278.0</v>
      </c>
      <c r="BM73" s="139">
        <v>506.0</v>
      </c>
      <c r="BN73" s="139">
        <v>276.0</v>
      </c>
      <c r="BO73" s="139">
        <v>281.0</v>
      </c>
      <c r="BP73" s="139">
        <v>149.0</v>
      </c>
      <c r="BQ73" s="79"/>
      <c r="BR73" s="100">
        <v>10.0</v>
      </c>
      <c r="BS73" s="100">
        <v>25.0</v>
      </c>
      <c r="BT73" s="100">
        <v>35.0</v>
      </c>
      <c r="BU73" s="100">
        <v>25.0</v>
      </c>
      <c r="BV73" s="101" t="s">
        <v>1925</v>
      </c>
      <c r="BW73" s="79"/>
      <c r="BX73" s="102" t="s">
        <v>276</v>
      </c>
      <c r="BY73" s="102" t="s">
        <v>174</v>
      </c>
      <c r="BZ73" s="102" t="s">
        <v>932</v>
      </c>
      <c r="CA73" s="102" t="s">
        <v>152</v>
      </c>
      <c r="CB73" s="102" t="s">
        <v>1926</v>
      </c>
      <c r="CC73" s="102" t="s">
        <v>152</v>
      </c>
      <c r="CD73" s="120" t="s">
        <v>1927</v>
      </c>
      <c r="CE73" s="121" t="s">
        <v>1928</v>
      </c>
      <c r="CF73" s="121" t="s">
        <v>1929</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1930</v>
      </c>
      <c r="DM73" s="110" t="s">
        <v>1931</v>
      </c>
      <c r="DN73" s="110">
        <v>5.0</v>
      </c>
      <c r="DO73" s="110" t="s">
        <v>285</v>
      </c>
      <c r="DP73" s="110">
        <v>5.0</v>
      </c>
      <c r="DQ73" s="111" t="s">
        <v>1932</v>
      </c>
      <c r="DR73" s="112">
        <v>0.0</v>
      </c>
      <c r="DS73" s="113"/>
    </row>
    <row r="74">
      <c r="A74" s="140" t="s">
        <v>1619</v>
      </c>
      <c r="B74" s="141" t="s">
        <v>180</v>
      </c>
      <c r="C74" s="142" t="s">
        <v>1933</v>
      </c>
      <c r="D74" s="143" t="s">
        <v>1934</v>
      </c>
      <c r="E74" s="144" t="s">
        <v>152</v>
      </c>
      <c r="F74" s="144" t="s">
        <v>152</v>
      </c>
      <c r="G74" s="144" t="s">
        <v>1935</v>
      </c>
      <c r="H74" s="144" t="s">
        <v>1936</v>
      </c>
      <c r="I74" s="144" t="s">
        <v>1937</v>
      </c>
      <c r="J74" s="79"/>
      <c r="K74" s="145"/>
      <c r="L74" s="146"/>
      <c r="M74" s="145"/>
      <c r="N74" s="146"/>
      <c r="O74" s="145"/>
      <c r="P74" s="146" t="s">
        <v>157</v>
      </c>
      <c r="Q74" s="177"/>
      <c r="R74" s="146"/>
      <c r="S74" s="146" t="s">
        <v>157</v>
      </c>
      <c r="T74" s="146"/>
      <c r="U74" s="146"/>
      <c r="V74" s="148"/>
      <c r="W74" s="83"/>
      <c r="X74" s="128" t="s">
        <v>1938</v>
      </c>
      <c r="Y74" s="149" t="s">
        <v>1871</v>
      </c>
      <c r="Z74" s="150" t="s">
        <v>1939</v>
      </c>
      <c r="AA74" s="86"/>
      <c r="AB74" s="151" t="s">
        <v>1940</v>
      </c>
      <c r="AC74" s="152" t="s">
        <v>1111</v>
      </c>
      <c r="AD74" s="153" t="s">
        <v>1941</v>
      </c>
      <c r="AE74" s="152" t="s">
        <v>300</v>
      </c>
      <c r="AF74" s="152" t="s">
        <v>1942</v>
      </c>
      <c r="AG74" s="154" t="s">
        <v>1943</v>
      </c>
      <c r="AH74" s="152" t="s">
        <v>621</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1384</v>
      </c>
      <c r="BE74" s="155" t="s">
        <v>187</v>
      </c>
      <c r="BF74" s="161" t="s">
        <v>1944</v>
      </c>
      <c r="BG74" s="155" t="s">
        <v>745</v>
      </c>
      <c r="BH74" s="155" t="s">
        <v>486</v>
      </c>
      <c r="BI74" s="162" t="s">
        <v>1945</v>
      </c>
      <c r="BJ74" s="155" t="s">
        <v>1467</v>
      </c>
      <c r="BK74" s="163"/>
      <c r="BL74" s="163"/>
      <c r="BM74" s="163"/>
      <c r="BN74" s="163"/>
      <c r="BO74" s="163"/>
      <c r="BP74" s="163"/>
      <c r="BQ74" s="79"/>
      <c r="BR74" s="164">
        <v>20.0</v>
      </c>
      <c r="BS74" s="164">
        <v>35.0</v>
      </c>
      <c r="BT74" s="164">
        <v>20.0</v>
      </c>
      <c r="BU74" s="164">
        <v>25.0</v>
      </c>
      <c r="BV74" s="101" t="s">
        <v>1946</v>
      </c>
      <c r="BW74" s="79"/>
      <c r="BX74" s="102" t="s">
        <v>173</v>
      </c>
      <c r="BY74" s="165" t="s">
        <v>1947</v>
      </c>
      <c r="BZ74" s="165" t="s">
        <v>1948</v>
      </c>
      <c r="CA74" s="165" t="s">
        <v>1949</v>
      </c>
      <c r="CB74" s="165" t="s">
        <v>1950</v>
      </c>
      <c r="CC74" s="165" t="s">
        <v>1951</v>
      </c>
      <c r="CD74" s="178" t="s">
        <v>1952</v>
      </c>
      <c r="CE74" s="167" t="s">
        <v>1953</v>
      </c>
      <c r="CF74" s="167" t="s">
        <v>1954</v>
      </c>
      <c r="CG74" s="168" t="s">
        <v>210</v>
      </c>
      <c r="CH74" s="168"/>
      <c r="CI74" s="169"/>
      <c r="CJ74" s="79"/>
      <c r="CK74" s="107" t="s">
        <v>1955</v>
      </c>
      <c r="CL74" s="108" t="s">
        <v>245</v>
      </c>
      <c r="CM74" s="108" t="s">
        <v>1446</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1956</v>
      </c>
      <c r="DG74" s="108" t="s">
        <v>1957</v>
      </c>
      <c r="DH74" s="108" t="s">
        <v>1958</v>
      </c>
      <c r="DI74" s="108" t="s">
        <v>1959</v>
      </c>
      <c r="DJ74" s="108" t="s">
        <v>1960</v>
      </c>
      <c r="DK74" s="108"/>
      <c r="DL74" s="109" t="s">
        <v>1961</v>
      </c>
      <c r="DM74" s="110" t="s">
        <v>493</v>
      </c>
      <c r="DN74" s="110">
        <v>5.0</v>
      </c>
      <c r="DO74" s="110">
        <v>5.0</v>
      </c>
      <c r="DP74" s="110" t="s">
        <v>1370</v>
      </c>
      <c r="DQ74" s="111" t="s">
        <v>1962</v>
      </c>
      <c r="DR74" s="112">
        <v>0.0</v>
      </c>
      <c r="DS74" s="113"/>
    </row>
    <row r="75">
      <c r="A75" s="75" t="s">
        <v>1963</v>
      </c>
      <c r="B75" s="131" t="s">
        <v>180</v>
      </c>
      <c r="C75" s="76" t="s">
        <v>1964</v>
      </c>
      <c r="D75" s="77" t="s">
        <v>1965</v>
      </c>
      <c r="E75" s="78" t="s">
        <v>152</v>
      </c>
      <c r="F75" s="78" t="s">
        <v>152</v>
      </c>
      <c r="G75" s="78" t="s">
        <v>1966</v>
      </c>
      <c r="H75" s="78" t="s">
        <v>1967</v>
      </c>
      <c r="I75" s="78" t="s">
        <v>1968</v>
      </c>
      <c r="J75" s="79"/>
      <c r="K75" s="80"/>
      <c r="L75" s="80"/>
      <c r="M75" s="80"/>
      <c r="N75" s="80"/>
      <c r="O75" s="81"/>
      <c r="P75" s="81" t="s">
        <v>157</v>
      </c>
      <c r="Q75" s="82"/>
      <c r="R75" s="81"/>
      <c r="S75" s="81" t="s">
        <v>157</v>
      </c>
      <c r="T75" s="81"/>
      <c r="U75" s="81"/>
      <c r="V75" s="116" t="s">
        <v>157</v>
      </c>
      <c r="W75" s="83"/>
      <c r="X75" s="84" t="s">
        <v>1969</v>
      </c>
      <c r="Y75" s="85" t="s">
        <v>542</v>
      </c>
      <c r="Z75" s="129" t="s">
        <v>1970</v>
      </c>
      <c r="AA75" s="86"/>
      <c r="AB75" s="87" t="s">
        <v>1971</v>
      </c>
      <c r="AC75" s="117" t="s">
        <v>1972</v>
      </c>
      <c r="AD75" s="89" t="s">
        <v>1973</v>
      </c>
      <c r="AE75" s="88" t="s">
        <v>297</v>
      </c>
      <c r="AF75" s="88" t="s">
        <v>337</v>
      </c>
      <c r="AG75" s="88" t="s">
        <v>1105</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1974</v>
      </c>
      <c r="BE75" s="97" t="s">
        <v>226</v>
      </c>
      <c r="BF75" s="98" t="s">
        <v>1975</v>
      </c>
      <c r="BG75" s="97" t="s">
        <v>512</v>
      </c>
      <c r="BH75" s="97" t="s">
        <v>200</v>
      </c>
      <c r="BI75" s="119" t="s">
        <v>1976</v>
      </c>
      <c r="BJ75" s="97" t="s">
        <v>374</v>
      </c>
      <c r="BK75" s="99"/>
      <c r="BL75" s="99"/>
      <c r="BM75" s="99"/>
      <c r="BN75" s="99"/>
      <c r="BO75" s="99"/>
      <c r="BP75" s="99"/>
      <c r="BQ75" s="79"/>
      <c r="BR75" s="100">
        <v>20.0</v>
      </c>
      <c r="BS75" s="100">
        <v>35.0</v>
      </c>
      <c r="BT75" s="100">
        <v>15.0</v>
      </c>
      <c r="BU75" s="100">
        <v>30.0</v>
      </c>
      <c r="BV75" s="101" t="s">
        <v>1977</v>
      </c>
      <c r="BW75" s="79"/>
      <c r="BX75" s="102" t="s">
        <v>173</v>
      </c>
      <c r="BY75" s="102" t="s">
        <v>174</v>
      </c>
      <c r="BZ75" s="102" t="s">
        <v>1978</v>
      </c>
      <c r="CA75" s="102" t="s">
        <v>152</v>
      </c>
      <c r="CB75" s="102" t="s">
        <v>1979</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1980</v>
      </c>
      <c r="DM75" s="110" t="s">
        <v>493</v>
      </c>
      <c r="DN75" s="110">
        <v>5.0</v>
      </c>
      <c r="DO75" s="110" t="s">
        <v>285</v>
      </c>
      <c r="DP75" s="110">
        <v>4.0</v>
      </c>
      <c r="DQ75" s="111" t="s">
        <v>1981</v>
      </c>
      <c r="DR75" s="112">
        <v>0.0</v>
      </c>
      <c r="DS75" s="113"/>
    </row>
    <row r="76">
      <c r="A76" s="75" t="s">
        <v>1982</v>
      </c>
      <c r="B76" s="66" t="s">
        <v>149</v>
      </c>
      <c r="C76" s="76" t="s">
        <v>1983</v>
      </c>
      <c r="D76" s="77" t="s">
        <v>1984</v>
      </c>
      <c r="E76" s="78" t="s">
        <v>152</v>
      </c>
      <c r="F76" s="78" t="s">
        <v>1985</v>
      </c>
      <c r="G76" s="78" t="s">
        <v>1986</v>
      </c>
      <c r="H76" s="78" t="s">
        <v>1987</v>
      </c>
      <c r="I76" s="78" t="s">
        <v>1988</v>
      </c>
      <c r="J76" s="79"/>
      <c r="K76" s="80"/>
      <c r="L76" s="80"/>
      <c r="M76" s="80"/>
      <c r="N76" s="80"/>
      <c r="O76" s="81" t="s">
        <v>157</v>
      </c>
      <c r="P76" s="80"/>
      <c r="Q76" s="82"/>
      <c r="R76" s="81" t="s">
        <v>157</v>
      </c>
      <c r="S76" s="81"/>
      <c r="T76" s="81"/>
      <c r="U76" s="81"/>
      <c r="V76" s="116"/>
      <c r="W76" s="83"/>
      <c r="X76" s="84" t="s">
        <v>696</v>
      </c>
      <c r="Y76" s="85" t="s">
        <v>698</v>
      </c>
      <c r="Z76" s="85" t="s">
        <v>878</v>
      </c>
      <c r="AA76" s="86"/>
      <c r="AB76" s="87" t="s">
        <v>879</v>
      </c>
      <c r="AC76" s="88" t="s">
        <v>700</v>
      </c>
      <c r="AD76" s="89"/>
      <c r="AE76" s="88"/>
      <c r="AF76" s="88"/>
      <c r="AG76" s="88"/>
      <c r="AH76" s="88"/>
      <c r="AI76" s="90"/>
      <c r="AJ76" s="90"/>
      <c r="AK76" s="90"/>
      <c r="AL76" s="90"/>
      <c r="AM76" s="90"/>
      <c r="AN76" s="90"/>
      <c r="AO76" s="91"/>
      <c r="AP76" s="92" t="s">
        <v>447</v>
      </c>
      <c r="AQ76" s="93" t="s">
        <v>331</v>
      </c>
      <c r="AR76" s="94" t="s">
        <v>1175</v>
      </c>
      <c r="AS76" s="93" t="s">
        <v>481</v>
      </c>
      <c r="AT76" s="93" t="s">
        <v>269</v>
      </c>
      <c r="AU76" s="93" t="s">
        <v>881</v>
      </c>
      <c r="AV76" s="93" t="s">
        <v>445</v>
      </c>
      <c r="AW76" s="90">
        <v>2893.0</v>
      </c>
      <c r="AX76" s="90">
        <v>421.0</v>
      </c>
      <c r="AY76" s="90">
        <v>180.0</v>
      </c>
      <c r="AZ76" s="90">
        <v>202.0</v>
      </c>
      <c r="BA76" s="90">
        <v>178.0</v>
      </c>
      <c r="BB76" s="90">
        <v>104.0</v>
      </c>
      <c r="BC76" s="95"/>
      <c r="BD76" s="96" t="s">
        <v>1090</v>
      </c>
      <c r="BE76" s="97" t="s">
        <v>310</v>
      </c>
      <c r="BF76" s="98"/>
      <c r="BG76" s="97"/>
      <c r="BH76" s="97"/>
      <c r="BI76" s="97"/>
      <c r="BJ76" s="97"/>
      <c r="BK76" s="99"/>
      <c r="BL76" s="99"/>
      <c r="BM76" s="99"/>
      <c r="BN76" s="99"/>
      <c r="BO76" s="99"/>
      <c r="BP76" s="99"/>
      <c r="BQ76" s="79"/>
      <c r="BR76" s="100">
        <v>10.0</v>
      </c>
      <c r="BS76" s="100">
        <v>35.0</v>
      </c>
      <c r="BT76" s="100">
        <v>35.0</v>
      </c>
      <c r="BU76" s="100">
        <v>10.0</v>
      </c>
      <c r="BV76" s="101" t="s">
        <v>1989</v>
      </c>
      <c r="BW76" s="79"/>
      <c r="BX76" s="102" t="s">
        <v>276</v>
      </c>
      <c r="BY76" s="102" t="s">
        <v>174</v>
      </c>
      <c r="BZ76" s="102" t="s">
        <v>1470</v>
      </c>
      <c r="CA76" s="102" t="s">
        <v>551</v>
      </c>
      <c r="CB76" s="102" t="s">
        <v>1990</v>
      </c>
      <c r="CC76" s="102" t="s">
        <v>769</v>
      </c>
      <c r="CD76" s="120" t="s">
        <v>1991</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1442</v>
      </c>
      <c r="B77" s="66" t="s">
        <v>180</v>
      </c>
      <c r="C77" s="76" t="s">
        <v>1992</v>
      </c>
      <c r="D77" s="77" t="s">
        <v>1993</v>
      </c>
      <c r="E77" s="78" t="s">
        <v>152</v>
      </c>
      <c r="F77" s="78" t="s">
        <v>152</v>
      </c>
      <c r="G77" s="78" t="s">
        <v>1994</v>
      </c>
      <c r="H77" s="78" t="s">
        <v>1995</v>
      </c>
      <c r="I77" s="78" t="s">
        <v>1996</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670</v>
      </c>
      <c r="AD77" s="89" t="s">
        <v>200</v>
      </c>
      <c r="AE77" s="88" t="s">
        <v>300</v>
      </c>
      <c r="AF77" s="88" t="s">
        <v>200</v>
      </c>
      <c r="AG77" s="88" t="s">
        <v>1435</v>
      </c>
      <c r="AH77" s="88" t="s">
        <v>193</v>
      </c>
      <c r="AI77" s="90">
        <v>2958.0</v>
      </c>
      <c r="AJ77" s="90">
        <v>233.0</v>
      </c>
      <c r="AK77" s="90">
        <v>509.0</v>
      </c>
      <c r="AL77" s="90">
        <v>207.0</v>
      </c>
      <c r="AM77" s="90">
        <v>389.0</v>
      </c>
      <c r="AN77" s="90">
        <v>102.0</v>
      </c>
      <c r="AO77" s="91"/>
      <c r="AP77" s="92" t="s">
        <v>1997</v>
      </c>
      <c r="AQ77" s="118" t="s">
        <v>1998</v>
      </c>
      <c r="AR77" s="94" t="s">
        <v>1999</v>
      </c>
      <c r="AS77" s="93" t="s">
        <v>545</v>
      </c>
      <c r="AT77" s="93" t="s">
        <v>363</v>
      </c>
      <c r="AU77" s="118" t="s">
        <v>2000</v>
      </c>
      <c r="AV77" s="93" t="s">
        <v>374</v>
      </c>
      <c r="AW77" s="90">
        <v>2958.0</v>
      </c>
      <c r="AX77" s="90">
        <v>280.0</v>
      </c>
      <c r="AY77" s="90">
        <v>509.0</v>
      </c>
      <c r="AZ77" s="90">
        <v>207.0</v>
      </c>
      <c r="BA77" s="90">
        <v>368.0</v>
      </c>
      <c r="BB77" s="90">
        <v>102.0</v>
      </c>
      <c r="BC77" s="95"/>
      <c r="BD77" s="96" t="s">
        <v>369</v>
      </c>
      <c r="BE77" s="97" t="s">
        <v>2001</v>
      </c>
      <c r="BF77" s="98"/>
      <c r="BG77" s="97"/>
      <c r="BH77" s="97"/>
      <c r="BI77" s="97"/>
      <c r="BJ77" s="97"/>
      <c r="BK77" s="99"/>
      <c r="BL77" s="99"/>
      <c r="BM77" s="99"/>
      <c r="BN77" s="99"/>
      <c r="BO77" s="99"/>
      <c r="BP77" s="99"/>
      <c r="BQ77" s="79"/>
      <c r="BR77" s="100">
        <v>25.0</v>
      </c>
      <c r="BS77" s="100">
        <v>15.0</v>
      </c>
      <c r="BT77" s="100">
        <v>20.0</v>
      </c>
      <c r="BU77" s="100">
        <v>40.0</v>
      </c>
      <c r="BV77" s="101" t="s">
        <v>2002</v>
      </c>
      <c r="BW77" s="79"/>
      <c r="BX77" s="102" t="s">
        <v>204</v>
      </c>
      <c r="BY77" s="102" t="s">
        <v>2003</v>
      </c>
      <c r="BZ77" s="102" t="s">
        <v>2004</v>
      </c>
      <c r="CA77" s="102" t="s">
        <v>2005</v>
      </c>
      <c r="CB77" s="102" t="s">
        <v>976</v>
      </c>
      <c r="CC77" s="102" t="s">
        <v>313</v>
      </c>
      <c r="CD77" s="120" t="s">
        <v>2006</v>
      </c>
      <c r="CE77" s="121" t="s">
        <v>2007</v>
      </c>
      <c r="CF77" s="121" t="s">
        <v>2008</v>
      </c>
      <c r="CG77" s="105" t="s">
        <v>210</v>
      </c>
      <c r="CH77" s="105" t="s">
        <v>459</v>
      </c>
      <c r="CI77" s="105"/>
      <c r="CJ77" s="79"/>
      <c r="CK77" s="107" t="s">
        <v>2009</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2010</v>
      </c>
      <c r="DG77" s="108" t="s">
        <v>2011</v>
      </c>
      <c r="DH77" s="108" t="s">
        <v>2012</v>
      </c>
      <c r="DI77" s="108" t="s">
        <v>2013</v>
      </c>
      <c r="DJ77" s="108" t="s">
        <v>2014</v>
      </c>
      <c r="DK77" s="108"/>
      <c r="DL77" s="109" t="s">
        <v>2015</v>
      </c>
      <c r="DM77" s="110" t="s">
        <v>1055</v>
      </c>
      <c r="DN77" s="110">
        <v>3.0</v>
      </c>
      <c r="DO77" s="110" t="s">
        <v>285</v>
      </c>
      <c r="DP77" s="110">
        <v>5.0</v>
      </c>
      <c r="DQ77" s="111" t="s">
        <v>2016</v>
      </c>
      <c r="DR77" s="112">
        <v>0.0</v>
      </c>
      <c r="DS77" s="113"/>
    </row>
    <row r="78">
      <c r="A78" s="75" t="s">
        <v>2017</v>
      </c>
      <c r="B78" s="66" t="s">
        <v>180</v>
      </c>
      <c r="C78" s="76" t="s">
        <v>2018</v>
      </c>
      <c r="D78" s="77" t="s">
        <v>2019</v>
      </c>
      <c r="E78" s="78" t="s">
        <v>152</v>
      </c>
      <c r="F78" s="78" t="s">
        <v>152</v>
      </c>
      <c r="G78" s="78" t="s">
        <v>2020</v>
      </c>
      <c r="H78" s="78" t="s">
        <v>2021</v>
      </c>
      <c r="I78" s="78" t="s">
        <v>2022</v>
      </c>
      <c r="J78" s="79"/>
      <c r="K78" s="80"/>
      <c r="L78" s="80"/>
      <c r="M78" s="80"/>
      <c r="N78" s="81" t="s">
        <v>157</v>
      </c>
      <c r="O78" s="80"/>
      <c r="P78" s="80"/>
      <c r="Q78" s="116" t="s">
        <v>157</v>
      </c>
      <c r="R78" s="81"/>
      <c r="S78" s="81"/>
      <c r="T78" s="81"/>
      <c r="U78" s="81"/>
      <c r="V78" s="116"/>
      <c r="W78" s="83"/>
      <c r="X78" s="84" t="s">
        <v>186</v>
      </c>
      <c r="Y78" s="85" t="s">
        <v>194</v>
      </c>
      <c r="Z78" s="85" t="s">
        <v>670</v>
      </c>
      <c r="AA78" s="86"/>
      <c r="AB78" s="87" t="s">
        <v>369</v>
      </c>
      <c r="AC78" s="88" t="s">
        <v>187</v>
      </c>
      <c r="AD78" s="89" t="s">
        <v>371</v>
      </c>
      <c r="AE78" s="88" t="s">
        <v>480</v>
      </c>
      <c r="AF78" s="88" t="s">
        <v>363</v>
      </c>
      <c r="AG78" s="88" t="s">
        <v>1787</v>
      </c>
      <c r="AH78" s="88" t="s">
        <v>228</v>
      </c>
      <c r="AI78" s="90">
        <v>3255.0</v>
      </c>
      <c r="AJ78" s="90">
        <v>287.0</v>
      </c>
      <c r="AK78" s="90">
        <v>483.0</v>
      </c>
      <c r="AL78" s="90">
        <v>244.0</v>
      </c>
      <c r="AM78" s="90">
        <v>373.0</v>
      </c>
      <c r="AN78" s="90">
        <v>94.0</v>
      </c>
      <c r="AO78" s="91"/>
      <c r="AP78" s="92" t="s">
        <v>479</v>
      </c>
      <c r="AQ78" s="93" t="s">
        <v>1639</v>
      </c>
      <c r="AR78" s="94" t="s">
        <v>2023</v>
      </c>
      <c r="AS78" s="93" t="s">
        <v>1329</v>
      </c>
      <c r="AT78" s="93" t="s">
        <v>200</v>
      </c>
      <c r="AU78" s="93" t="s">
        <v>201</v>
      </c>
      <c r="AV78" s="93" t="s">
        <v>193</v>
      </c>
      <c r="AW78" s="90">
        <v>3105.0</v>
      </c>
      <c r="AX78" s="90">
        <v>239.0</v>
      </c>
      <c r="AY78" s="90">
        <v>511.0</v>
      </c>
      <c r="AZ78" s="90">
        <v>226.0</v>
      </c>
      <c r="BA78" s="90">
        <v>373.0</v>
      </c>
      <c r="BB78" s="90">
        <v>94.0</v>
      </c>
      <c r="BC78" s="95"/>
      <c r="BD78" s="96" t="s">
        <v>605</v>
      </c>
      <c r="BE78" s="97" t="s">
        <v>825</v>
      </c>
      <c r="BF78" s="98"/>
      <c r="BG78" s="97"/>
      <c r="BH78" s="97"/>
      <c r="BI78" s="97"/>
      <c r="BJ78" s="97"/>
      <c r="BK78" s="99"/>
      <c r="BL78" s="99"/>
      <c r="BM78" s="99"/>
      <c r="BN78" s="99"/>
      <c r="BO78" s="99"/>
      <c r="BP78" s="99"/>
      <c r="BQ78" s="79"/>
      <c r="BR78" s="100">
        <v>10.0</v>
      </c>
      <c r="BS78" s="100">
        <v>40.0</v>
      </c>
      <c r="BT78" s="100">
        <v>10.0</v>
      </c>
      <c r="BU78" s="100">
        <v>40.0</v>
      </c>
      <c r="BV78" s="101" t="s">
        <v>2024</v>
      </c>
      <c r="BW78" s="79"/>
      <c r="BX78" s="102" t="s">
        <v>276</v>
      </c>
      <c r="BY78" s="102" t="s">
        <v>174</v>
      </c>
      <c r="BZ78" s="102" t="s">
        <v>768</v>
      </c>
      <c r="CA78" s="102" t="s">
        <v>769</v>
      </c>
      <c r="CB78" s="102" t="s">
        <v>2025</v>
      </c>
      <c r="CC78" s="102" t="s">
        <v>1143</v>
      </c>
      <c r="CD78" s="120" t="s">
        <v>2026</v>
      </c>
      <c r="CE78" s="121" t="s">
        <v>2027</v>
      </c>
      <c r="CF78" s="121" t="s">
        <v>2028</v>
      </c>
      <c r="CG78" s="105" t="s">
        <v>210</v>
      </c>
      <c r="CH78" s="105" t="s">
        <v>383</v>
      </c>
      <c r="CI78" s="105" t="s">
        <v>2029</v>
      </c>
      <c r="CJ78" s="79"/>
      <c r="CK78" s="107" t="s">
        <v>2030</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2031</v>
      </c>
      <c r="DG78" s="108" t="s">
        <v>2032</v>
      </c>
      <c r="DH78" s="108" t="s">
        <v>2033</v>
      </c>
      <c r="DI78" s="108" t="s">
        <v>2034</v>
      </c>
      <c r="DJ78" s="108" t="s">
        <v>2035</v>
      </c>
      <c r="DK78" s="108"/>
      <c r="DL78" s="109" t="s">
        <v>2036</v>
      </c>
      <c r="DM78" s="110" t="s">
        <v>493</v>
      </c>
      <c r="DN78" s="110">
        <v>3.0</v>
      </c>
      <c r="DO78" s="110">
        <v>2.0</v>
      </c>
      <c r="DP78" s="110" t="s">
        <v>255</v>
      </c>
      <c r="DQ78" s="111" t="s">
        <v>2037</v>
      </c>
      <c r="DR78" s="112">
        <v>0.0</v>
      </c>
      <c r="DS78" s="113"/>
    </row>
    <row r="79">
      <c r="A79" s="75" t="s">
        <v>800</v>
      </c>
      <c r="B79" s="66" t="s">
        <v>288</v>
      </c>
      <c r="C79" s="76" t="s">
        <v>2038</v>
      </c>
      <c r="D79" s="77" t="s">
        <v>2039</v>
      </c>
      <c r="E79" s="78" t="s">
        <v>152</v>
      </c>
      <c r="F79" s="78" t="s">
        <v>1985</v>
      </c>
      <c r="G79" s="78" t="s">
        <v>1986</v>
      </c>
      <c r="H79" s="78" t="s">
        <v>1987</v>
      </c>
      <c r="I79" s="78" t="s">
        <v>1988</v>
      </c>
      <c r="J79" s="79"/>
      <c r="K79" s="81"/>
      <c r="L79" s="81" t="s">
        <v>157</v>
      </c>
      <c r="M79" s="80"/>
      <c r="N79" s="80"/>
      <c r="O79" s="81" t="s">
        <v>435</v>
      </c>
      <c r="P79" s="81" t="s">
        <v>157</v>
      </c>
      <c r="Q79" s="82"/>
      <c r="R79" s="80"/>
      <c r="S79" s="80"/>
      <c r="T79" s="80"/>
      <c r="U79" s="80"/>
      <c r="V79" s="82"/>
      <c r="W79" s="83"/>
      <c r="X79" s="84" t="s">
        <v>436</v>
      </c>
      <c r="Y79" s="85" t="s">
        <v>620</v>
      </c>
      <c r="Z79" s="85" t="s">
        <v>570</v>
      </c>
      <c r="AA79" s="86"/>
      <c r="AB79" s="87" t="s">
        <v>447</v>
      </c>
      <c r="AC79" s="88" t="s">
        <v>576</v>
      </c>
      <c r="AD79" s="89" t="s">
        <v>701</v>
      </c>
      <c r="AE79" s="88" t="s">
        <v>575</v>
      </c>
      <c r="AF79" s="88" t="s">
        <v>169</v>
      </c>
      <c r="AG79" s="88" t="s">
        <v>1176</v>
      </c>
      <c r="AH79" s="88" t="s">
        <v>440</v>
      </c>
      <c r="AI79" s="90">
        <v>3895.0</v>
      </c>
      <c r="AJ79" s="90">
        <v>481.0</v>
      </c>
      <c r="AK79" s="90">
        <v>229.0</v>
      </c>
      <c r="AL79" s="90">
        <v>251.0</v>
      </c>
      <c r="AM79" s="90">
        <v>261.0</v>
      </c>
      <c r="AN79" s="90">
        <v>130.0</v>
      </c>
      <c r="AO79" s="91"/>
      <c r="AP79" s="92" t="s">
        <v>441</v>
      </c>
      <c r="AQ79" s="93" t="s">
        <v>1842</v>
      </c>
      <c r="AR79" s="94" t="s">
        <v>443</v>
      </c>
      <c r="AS79" s="118" t="s">
        <v>2040</v>
      </c>
      <c r="AT79" s="93" t="s">
        <v>445</v>
      </c>
      <c r="AU79" s="93" t="s">
        <v>1177</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2041</v>
      </c>
      <c r="BW79" s="79"/>
      <c r="BX79" s="102" t="s">
        <v>204</v>
      </c>
      <c r="BY79" s="102" t="s">
        <v>174</v>
      </c>
      <c r="BZ79" s="102" t="s">
        <v>2042</v>
      </c>
      <c r="CA79" s="102" t="s">
        <v>2043</v>
      </c>
      <c r="CB79" s="102" t="s">
        <v>2044</v>
      </c>
      <c r="CC79" s="102" t="s">
        <v>176</v>
      </c>
      <c r="CD79" s="120" t="s">
        <v>1792</v>
      </c>
      <c r="CE79" s="121" t="s">
        <v>2045</v>
      </c>
      <c r="CF79" s="121" t="s">
        <v>2046</v>
      </c>
      <c r="CG79" s="105" t="s">
        <v>458</v>
      </c>
      <c r="CH79" s="105" t="s">
        <v>383</v>
      </c>
      <c r="CI79" s="105"/>
      <c r="CJ79" s="79"/>
      <c r="CK79" s="107" t="s">
        <v>2047</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2048</v>
      </c>
      <c r="DG79" s="108" t="s">
        <v>2049</v>
      </c>
      <c r="DH79" s="108" t="s">
        <v>2050</v>
      </c>
      <c r="DI79" s="108" t="s">
        <v>2051</v>
      </c>
      <c r="DJ79" s="108" t="s">
        <v>2052</v>
      </c>
      <c r="DK79" s="108"/>
      <c r="DL79" s="109" t="s">
        <v>2053</v>
      </c>
      <c r="DM79" s="110" t="s">
        <v>808</v>
      </c>
      <c r="DN79" s="110">
        <v>3.0</v>
      </c>
      <c r="DO79" s="110">
        <v>1.0</v>
      </c>
      <c r="DP79" s="110" t="s">
        <v>255</v>
      </c>
      <c r="DQ79" s="111" t="s">
        <v>2054</v>
      </c>
      <c r="DR79" s="112">
        <v>0.0</v>
      </c>
      <c r="DS79" s="113"/>
    </row>
    <row r="80">
      <c r="A80" s="75" t="s">
        <v>1951</v>
      </c>
      <c r="B80" s="66" t="s">
        <v>180</v>
      </c>
      <c r="C80" s="76" t="s">
        <v>2055</v>
      </c>
      <c r="D80" s="77" t="s">
        <v>2056</v>
      </c>
      <c r="E80" s="78" t="s">
        <v>152</v>
      </c>
      <c r="F80" s="78" t="s">
        <v>152</v>
      </c>
      <c r="G80" s="78" t="s">
        <v>2057</v>
      </c>
      <c r="H80" s="78" t="s">
        <v>2058</v>
      </c>
      <c r="I80" s="78" t="s">
        <v>2059</v>
      </c>
      <c r="J80" s="79"/>
      <c r="K80" s="81" t="s">
        <v>157</v>
      </c>
      <c r="L80" s="80"/>
      <c r="M80" s="80"/>
      <c r="N80" s="80"/>
      <c r="O80" s="81"/>
      <c r="P80" s="81"/>
      <c r="Q80" s="82"/>
      <c r="R80" s="80"/>
      <c r="S80" s="81" t="s">
        <v>435</v>
      </c>
      <c r="T80" s="81"/>
      <c r="U80" s="81"/>
      <c r="V80" s="116"/>
      <c r="W80" s="83"/>
      <c r="X80" s="84" t="s">
        <v>696</v>
      </c>
      <c r="Y80" s="85" t="s">
        <v>1094</v>
      </c>
      <c r="Z80" s="85" t="s">
        <v>850</v>
      </c>
      <c r="AA80" s="86"/>
      <c r="AB80" s="87" t="s">
        <v>163</v>
      </c>
      <c r="AC80" s="88" t="s">
        <v>1381</v>
      </c>
      <c r="AD80" s="89" t="s">
        <v>165</v>
      </c>
      <c r="AE80" s="88" t="s">
        <v>794</v>
      </c>
      <c r="AF80" s="88" t="s">
        <v>440</v>
      </c>
      <c r="AG80" s="117" t="s">
        <v>1225</v>
      </c>
      <c r="AH80" s="88" t="s">
        <v>274</v>
      </c>
      <c r="AI80" s="90">
        <v>5322.0</v>
      </c>
      <c r="AJ80" s="90">
        <v>463.0</v>
      </c>
      <c r="AK80" s="90">
        <v>225.0</v>
      </c>
      <c r="AL80" s="90">
        <v>324.0</v>
      </c>
      <c r="AM80" s="90">
        <v>175.0</v>
      </c>
      <c r="AN80" s="90">
        <v>101.0</v>
      </c>
      <c r="AO80" s="91"/>
      <c r="AP80" s="92" t="s">
        <v>447</v>
      </c>
      <c r="AQ80" s="93" t="s">
        <v>791</v>
      </c>
      <c r="AR80" s="94" t="s">
        <v>701</v>
      </c>
      <c r="AS80" s="118" t="s">
        <v>2060</v>
      </c>
      <c r="AT80" s="93" t="s">
        <v>269</v>
      </c>
      <c r="AU80" s="118" t="s">
        <v>2061</v>
      </c>
      <c r="AV80" s="93" t="s">
        <v>368</v>
      </c>
      <c r="AW80" s="90">
        <v>4733.0</v>
      </c>
      <c r="AX80" s="90">
        <v>517.0</v>
      </c>
      <c r="AY80" s="90">
        <v>225.0</v>
      </c>
      <c r="AZ80" s="90">
        <v>275.0</v>
      </c>
      <c r="BA80" s="90">
        <v>244.0</v>
      </c>
      <c r="BB80" s="90">
        <v>130.0</v>
      </c>
      <c r="BC80" s="95"/>
      <c r="BD80" s="96" t="s">
        <v>170</v>
      </c>
      <c r="BE80" s="97" t="s">
        <v>1020</v>
      </c>
      <c r="BF80" s="98"/>
      <c r="BG80" s="97"/>
      <c r="BH80" s="97"/>
      <c r="BI80" s="97"/>
      <c r="BJ80" s="97"/>
      <c r="BK80" s="99"/>
      <c r="BL80" s="99"/>
      <c r="BM80" s="99"/>
      <c r="BN80" s="99"/>
      <c r="BO80" s="99"/>
      <c r="BP80" s="99"/>
      <c r="BQ80" s="79"/>
      <c r="BR80" s="100">
        <v>20.0</v>
      </c>
      <c r="BS80" s="100">
        <v>35.0</v>
      </c>
      <c r="BT80" s="100">
        <v>35.0</v>
      </c>
      <c r="BU80" s="100">
        <v>10.0</v>
      </c>
      <c r="BV80" s="101" t="s">
        <v>2062</v>
      </c>
      <c r="BW80" s="79"/>
      <c r="BX80" s="102" t="s">
        <v>204</v>
      </c>
      <c r="BY80" s="102" t="s">
        <v>704</v>
      </c>
      <c r="BZ80" s="102" t="s">
        <v>276</v>
      </c>
      <c r="CA80" s="102" t="s">
        <v>152</v>
      </c>
      <c r="CB80" s="102" t="s">
        <v>2004</v>
      </c>
      <c r="CC80" s="102" t="s">
        <v>2005</v>
      </c>
      <c r="CD80" s="120" t="s">
        <v>2063</v>
      </c>
      <c r="CE80" s="121" t="s">
        <v>2064</v>
      </c>
      <c r="CF80" s="121" t="s">
        <v>2065</v>
      </c>
      <c r="CG80" s="105" t="s">
        <v>520</v>
      </c>
      <c r="CH80" s="105" t="s">
        <v>283</v>
      </c>
      <c r="CI80" s="105"/>
      <c r="CJ80" s="79"/>
      <c r="CK80" s="107" t="s">
        <v>2066</v>
      </c>
      <c r="CL80" s="108" t="s">
        <v>245</v>
      </c>
      <c r="CM80" s="108" t="s">
        <v>800</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2067</v>
      </c>
      <c r="DG80" s="108" t="s">
        <v>2068</v>
      </c>
      <c r="DH80" s="108" t="s">
        <v>2069</v>
      </c>
      <c r="DI80" s="108" t="s">
        <v>2070</v>
      </c>
      <c r="DJ80" s="108" t="s">
        <v>2071</v>
      </c>
      <c r="DK80" s="108"/>
      <c r="DL80" s="109" t="s">
        <v>2072</v>
      </c>
      <c r="DM80" s="110" t="s">
        <v>1629</v>
      </c>
      <c r="DN80" s="110">
        <v>3.0</v>
      </c>
      <c r="DO80" s="110" t="s">
        <v>285</v>
      </c>
      <c r="DP80" s="110" t="s">
        <v>255</v>
      </c>
      <c r="DQ80" s="111" t="s">
        <v>2073</v>
      </c>
      <c r="DR80" s="112">
        <v>0.0</v>
      </c>
      <c r="DS80" s="113"/>
    </row>
    <row r="81">
      <c r="A81" s="75" t="s">
        <v>1949</v>
      </c>
      <c r="B81" s="66" t="s">
        <v>180</v>
      </c>
      <c r="C81" s="76" t="s">
        <v>2074</v>
      </c>
      <c r="D81" s="77" t="s">
        <v>2075</v>
      </c>
      <c r="E81" s="78" t="s">
        <v>152</v>
      </c>
      <c r="F81" s="78" t="s">
        <v>152</v>
      </c>
      <c r="G81" s="78" t="s">
        <v>2076</v>
      </c>
      <c r="H81" s="78" t="s">
        <v>2077</v>
      </c>
      <c r="I81" s="78" t="s">
        <v>2078</v>
      </c>
      <c r="J81" s="79"/>
      <c r="K81" s="81"/>
      <c r="L81" s="80"/>
      <c r="M81" s="80"/>
      <c r="N81" s="80"/>
      <c r="O81" s="81"/>
      <c r="P81" s="81" t="s">
        <v>435</v>
      </c>
      <c r="Q81" s="82"/>
      <c r="R81" s="80"/>
      <c r="S81" s="81" t="s">
        <v>157</v>
      </c>
      <c r="T81" s="81"/>
      <c r="U81" s="81"/>
      <c r="V81" s="116"/>
      <c r="W81" s="83"/>
      <c r="X81" s="84" t="s">
        <v>696</v>
      </c>
      <c r="Y81" s="85" t="s">
        <v>234</v>
      </c>
      <c r="Z81" s="85" t="s">
        <v>698</v>
      </c>
      <c r="AA81" s="86"/>
      <c r="AB81" s="87" t="s">
        <v>170</v>
      </c>
      <c r="AC81" s="88" t="s">
        <v>407</v>
      </c>
      <c r="AD81" s="89" t="s">
        <v>1898</v>
      </c>
      <c r="AE81" s="88" t="s">
        <v>1897</v>
      </c>
      <c r="AF81" s="88" t="s">
        <v>274</v>
      </c>
      <c r="AG81" s="117" t="s">
        <v>2079</v>
      </c>
      <c r="AH81" s="88" t="s">
        <v>440</v>
      </c>
      <c r="AI81" s="90">
        <v>4376.0</v>
      </c>
      <c r="AJ81" s="90">
        <v>533.0</v>
      </c>
      <c r="AK81" s="90">
        <v>247.0</v>
      </c>
      <c r="AL81" s="90">
        <v>286.0</v>
      </c>
      <c r="AM81" s="90">
        <v>256.0</v>
      </c>
      <c r="AN81" s="90">
        <v>247.0</v>
      </c>
      <c r="AO81" s="91"/>
      <c r="AP81" s="92" t="s">
        <v>447</v>
      </c>
      <c r="AQ81" s="93" t="s">
        <v>448</v>
      </c>
      <c r="AR81" s="94" t="s">
        <v>1175</v>
      </c>
      <c r="AS81" s="118" t="s">
        <v>2080</v>
      </c>
      <c r="AT81" s="93" t="s">
        <v>269</v>
      </c>
      <c r="AU81" s="93" t="s">
        <v>1530</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2081</v>
      </c>
      <c r="BW81" s="79"/>
      <c r="BX81" s="102" t="s">
        <v>276</v>
      </c>
      <c r="BY81" s="102" t="s">
        <v>2082</v>
      </c>
      <c r="BZ81" s="102" t="s">
        <v>579</v>
      </c>
      <c r="CA81" s="102" t="s">
        <v>580</v>
      </c>
      <c r="CB81" s="102" t="s">
        <v>1950</v>
      </c>
      <c r="CC81" s="102" t="s">
        <v>1951</v>
      </c>
      <c r="CD81" s="120" t="s">
        <v>2083</v>
      </c>
      <c r="CE81" s="121" t="s">
        <v>2084</v>
      </c>
      <c r="CF81" s="121" t="s">
        <v>2085</v>
      </c>
      <c r="CG81" s="105" t="s">
        <v>282</v>
      </c>
      <c r="CH81" s="105" t="s">
        <v>459</v>
      </c>
      <c r="CI81" s="105"/>
      <c r="CJ81" s="79"/>
      <c r="CK81" s="107" t="s">
        <v>2086</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2087</v>
      </c>
      <c r="DG81" s="108" t="s">
        <v>2088</v>
      </c>
      <c r="DH81" s="108" t="s">
        <v>2089</v>
      </c>
      <c r="DI81" s="108" t="s">
        <v>2090</v>
      </c>
      <c r="DJ81" s="108" t="s">
        <v>2091</v>
      </c>
      <c r="DK81" s="108"/>
      <c r="DL81" s="109" t="s">
        <v>2092</v>
      </c>
      <c r="DM81" s="110" t="s">
        <v>2093</v>
      </c>
      <c r="DN81" s="110">
        <v>5.0</v>
      </c>
      <c r="DO81" s="110">
        <v>1.0</v>
      </c>
      <c r="DP81" s="110" t="s">
        <v>255</v>
      </c>
      <c r="DQ81" s="111" t="s">
        <v>2094</v>
      </c>
      <c r="DR81" s="112">
        <v>0.0</v>
      </c>
      <c r="DS81" s="113"/>
    </row>
    <row r="82">
      <c r="A82" s="75" t="s">
        <v>935</v>
      </c>
      <c r="B82" s="66" t="s">
        <v>180</v>
      </c>
      <c r="C82" s="76" t="s">
        <v>2095</v>
      </c>
      <c r="D82" s="77" t="s">
        <v>2096</v>
      </c>
      <c r="E82" s="78" t="s">
        <v>152</v>
      </c>
      <c r="F82" s="78" t="s">
        <v>152</v>
      </c>
      <c r="G82" s="78" t="s">
        <v>2097</v>
      </c>
      <c r="H82" s="78" t="s">
        <v>2098</v>
      </c>
      <c r="I82" s="78" t="s">
        <v>2099</v>
      </c>
      <c r="J82" s="79"/>
      <c r="K82" s="81" t="s">
        <v>157</v>
      </c>
      <c r="L82" s="81" t="s">
        <v>435</v>
      </c>
      <c r="M82" s="80"/>
      <c r="N82" s="80"/>
      <c r="O82" s="80"/>
      <c r="P82" s="80"/>
      <c r="Q82" s="82"/>
      <c r="R82" s="80"/>
      <c r="S82" s="80"/>
      <c r="T82" s="80"/>
      <c r="U82" s="80"/>
      <c r="V82" s="82"/>
      <c r="W82" s="83"/>
      <c r="X82" s="84" t="s">
        <v>295</v>
      </c>
      <c r="Y82" s="85" t="s">
        <v>1020</v>
      </c>
      <c r="Z82" s="85" t="s">
        <v>264</v>
      </c>
      <c r="AA82" s="86"/>
      <c r="AB82" s="87" t="s">
        <v>163</v>
      </c>
      <c r="AC82" s="88" t="s">
        <v>1381</v>
      </c>
      <c r="AD82" s="89"/>
      <c r="AE82" s="88"/>
      <c r="AF82" s="88"/>
      <c r="AG82" s="88"/>
      <c r="AH82" s="88"/>
      <c r="AI82" s="90"/>
      <c r="AJ82" s="90"/>
      <c r="AK82" s="90"/>
      <c r="AL82" s="90"/>
      <c r="AM82" s="90"/>
      <c r="AN82" s="90"/>
      <c r="AO82" s="91"/>
      <c r="AP82" s="92" t="s">
        <v>1202</v>
      </c>
      <c r="AQ82" s="118" t="s">
        <v>2100</v>
      </c>
      <c r="AR82" s="94" t="s">
        <v>1203</v>
      </c>
      <c r="AS82" s="93" t="s">
        <v>657</v>
      </c>
      <c r="AT82" s="93" t="s">
        <v>540</v>
      </c>
      <c r="AU82" s="93" t="s">
        <v>1204</v>
      </c>
      <c r="AV82" s="93" t="s">
        <v>307</v>
      </c>
      <c r="AW82" s="90">
        <v>4976.0</v>
      </c>
      <c r="AX82" s="90">
        <v>400.0</v>
      </c>
      <c r="AY82" s="90">
        <v>273.0</v>
      </c>
      <c r="AZ82" s="90">
        <v>326.0</v>
      </c>
      <c r="BA82" s="90">
        <v>291.0</v>
      </c>
      <c r="BB82" s="90">
        <v>101.0</v>
      </c>
      <c r="BC82" s="95"/>
      <c r="BD82" s="96" t="s">
        <v>161</v>
      </c>
      <c r="BE82" s="97" t="s">
        <v>793</v>
      </c>
      <c r="BF82" s="98" t="s">
        <v>2101</v>
      </c>
      <c r="BG82" s="119" t="s">
        <v>2102</v>
      </c>
      <c r="BH82" s="97" t="s">
        <v>301</v>
      </c>
      <c r="BI82" s="119" t="s">
        <v>2103</v>
      </c>
      <c r="BJ82" s="97" t="s">
        <v>167</v>
      </c>
      <c r="BK82" s="99">
        <v>5265.0</v>
      </c>
      <c r="BL82" s="99">
        <v>459.0</v>
      </c>
      <c r="BM82" s="99">
        <v>247.0</v>
      </c>
      <c r="BN82" s="99">
        <v>347.0</v>
      </c>
      <c r="BO82" s="99">
        <v>257.0</v>
      </c>
      <c r="BP82" s="99">
        <v>115.0</v>
      </c>
      <c r="BQ82" s="79"/>
      <c r="BR82" s="100">
        <v>35.0</v>
      </c>
      <c r="BS82" s="100">
        <v>10.0</v>
      </c>
      <c r="BT82" s="100">
        <v>35.0</v>
      </c>
      <c r="BU82" s="100">
        <v>20.0</v>
      </c>
      <c r="BV82" s="101" t="s">
        <v>2104</v>
      </c>
      <c r="BW82" s="79"/>
      <c r="BX82" s="102" t="s">
        <v>204</v>
      </c>
      <c r="BY82" s="102" t="s">
        <v>174</v>
      </c>
      <c r="BZ82" s="102" t="s">
        <v>2105</v>
      </c>
      <c r="CA82" s="102" t="s">
        <v>378</v>
      </c>
      <c r="CB82" s="102" t="s">
        <v>2025</v>
      </c>
      <c r="CC82" s="102" t="s">
        <v>1143</v>
      </c>
      <c r="CD82" s="120" t="s">
        <v>2106</v>
      </c>
      <c r="CE82" s="121" t="s">
        <v>2107</v>
      </c>
      <c r="CF82" s="121" t="s">
        <v>2108</v>
      </c>
      <c r="CG82" s="105" t="s">
        <v>178</v>
      </c>
      <c r="CH82" s="105" t="s">
        <v>211</v>
      </c>
      <c r="CI82" s="105"/>
      <c r="CJ82" s="79"/>
      <c r="CK82" s="107" t="s">
        <v>2109</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2110</v>
      </c>
      <c r="DG82" s="108" t="s">
        <v>2111</v>
      </c>
      <c r="DH82" s="108" t="s">
        <v>2112</v>
      </c>
      <c r="DI82" s="108" t="s">
        <v>2113</v>
      </c>
      <c r="DJ82" s="108" t="s">
        <v>2114</v>
      </c>
      <c r="DK82" s="108"/>
      <c r="DL82" s="109" t="s">
        <v>2115</v>
      </c>
      <c r="DM82" s="110" t="s">
        <v>470</v>
      </c>
      <c r="DN82" s="110">
        <v>4.0</v>
      </c>
      <c r="DO82" s="110">
        <v>3.0</v>
      </c>
      <c r="DP82" s="110" t="s">
        <v>255</v>
      </c>
      <c r="DQ82" s="111" t="s">
        <v>2116</v>
      </c>
      <c r="DR82" s="112">
        <v>0.0</v>
      </c>
      <c r="DS82" s="113"/>
    </row>
    <row r="83">
      <c r="A83" s="75" t="s">
        <v>769</v>
      </c>
      <c r="B83" s="66" t="s">
        <v>180</v>
      </c>
      <c r="C83" s="76" t="s">
        <v>2117</v>
      </c>
      <c r="D83" s="77" t="s">
        <v>2118</v>
      </c>
      <c r="E83" s="78" t="s">
        <v>152</v>
      </c>
      <c r="F83" s="78" t="s">
        <v>152</v>
      </c>
      <c r="G83" s="78" t="s">
        <v>2119</v>
      </c>
      <c r="H83" s="78" t="s">
        <v>2120</v>
      </c>
      <c r="I83" s="78" t="s">
        <v>2121</v>
      </c>
      <c r="J83" s="79"/>
      <c r="K83" s="80"/>
      <c r="L83" s="80"/>
      <c r="M83" s="80"/>
      <c r="N83" s="80"/>
      <c r="O83" s="81" t="s">
        <v>435</v>
      </c>
      <c r="P83" s="81" t="s">
        <v>157</v>
      </c>
      <c r="Q83" s="82"/>
      <c r="R83" s="80"/>
      <c r="S83" s="80"/>
      <c r="T83" s="80"/>
      <c r="U83" s="80"/>
      <c r="V83" s="82"/>
      <c r="W83" s="83"/>
      <c r="X83" s="84" t="s">
        <v>696</v>
      </c>
      <c r="Y83" s="85" t="s">
        <v>878</v>
      </c>
      <c r="Z83" s="85" t="s">
        <v>898</v>
      </c>
      <c r="AA83" s="86"/>
      <c r="AB83" s="87" t="s">
        <v>879</v>
      </c>
      <c r="AC83" s="88" t="s">
        <v>700</v>
      </c>
      <c r="AD83" s="89" t="s">
        <v>880</v>
      </c>
      <c r="AE83" s="88" t="s">
        <v>698</v>
      </c>
      <c r="AF83" s="88" t="s">
        <v>233</v>
      </c>
      <c r="AG83" s="88" t="s">
        <v>1530</v>
      </c>
      <c r="AH83" s="88" t="s">
        <v>235</v>
      </c>
      <c r="AI83" s="97">
        <v>4087.0</v>
      </c>
      <c r="AJ83" s="97">
        <v>571.0</v>
      </c>
      <c r="AK83" s="97">
        <v>212.0</v>
      </c>
      <c r="AL83" s="97">
        <v>249.0</v>
      </c>
      <c r="AM83" s="97">
        <v>233.0</v>
      </c>
      <c r="AN83" s="97">
        <v>128.0</v>
      </c>
      <c r="AO83" s="91"/>
      <c r="AP83" s="92" t="s">
        <v>447</v>
      </c>
      <c r="AQ83" s="93" t="s">
        <v>547</v>
      </c>
      <c r="AR83" s="94" t="s">
        <v>701</v>
      </c>
      <c r="AS83" s="118" t="s">
        <v>2122</v>
      </c>
      <c r="AT83" s="93" t="s">
        <v>269</v>
      </c>
      <c r="AU83" s="93" t="s">
        <v>881</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2123</v>
      </c>
      <c r="BW83" s="79"/>
      <c r="BX83" s="102" t="s">
        <v>173</v>
      </c>
      <c r="BY83" s="102" t="s">
        <v>174</v>
      </c>
      <c r="BZ83" s="102" t="s">
        <v>2124</v>
      </c>
      <c r="CA83" s="102" t="s">
        <v>1982</v>
      </c>
      <c r="CB83" s="102" t="s">
        <v>2025</v>
      </c>
      <c r="CC83" s="102" t="s">
        <v>1143</v>
      </c>
      <c r="CD83" s="120" t="s">
        <v>2125</v>
      </c>
      <c r="CE83" s="121" t="s">
        <v>2126</v>
      </c>
      <c r="CF83" s="121" t="s">
        <v>2127</v>
      </c>
      <c r="CG83" s="105" t="s">
        <v>282</v>
      </c>
      <c r="CH83" s="105" t="s">
        <v>211</v>
      </c>
      <c r="CI83" s="106"/>
      <c r="CJ83" s="79"/>
      <c r="CK83" s="107" t="s">
        <v>2128</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2129</v>
      </c>
      <c r="DG83" s="108" t="s">
        <v>2130</v>
      </c>
      <c r="DH83" s="108" t="s">
        <v>2131</v>
      </c>
      <c r="DI83" s="108" t="s">
        <v>2132</v>
      </c>
      <c r="DJ83" s="108" t="s">
        <v>2133</v>
      </c>
      <c r="DK83" s="108"/>
      <c r="DL83" s="109" t="s">
        <v>2134</v>
      </c>
      <c r="DM83" s="110" t="s">
        <v>470</v>
      </c>
      <c r="DN83" s="110">
        <v>5.0</v>
      </c>
      <c r="DO83" s="110">
        <v>1.0</v>
      </c>
      <c r="DP83" s="110" t="s">
        <v>255</v>
      </c>
      <c r="DQ83" s="111" t="s">
        <v>2135</v>
      </c>
      <c r="DR83" s="112">
        <v>0.0</v>
      </c>
      <c r="DS83" s="113"/>
    </row>
    <row r="84">
      <c r="A84" s="75" t="s">
        <v>2136</v>
      </c>
      <c r="B84" s="66" t="s">
        <v>180</v>
      </c>
      <c r="C84" s="76" t="s">
        <v>2137</v>
      </c>
      <c r="D84" s="77" t="s">
        <v>2138</v>
      </c>
      <c r="E84" s="78" t="s">
        <v>152</v>
      </c>
      <c r="F84" s="78" t="s">
        <v>152</v>
      </c>
      <c r="G84" s="78" t="s">
        <v>2139</v>
      </c>
      <c r="H84" s="78" t="s">
        <v>2140</v>
      </c>
      <c r="I84" s="78" t="s">
        <v>2141</v>
      </c>
      <c r="J84" s="79"/>
      <c r="K84" s="80"/>
      <c r="L84" s="81"/>
      <c r="M84" s="81" t="s">
        <v>157</v>
      </c>
      <c r="N84" s="80"/>
      <c r="O84" s="81" t="s">
        <v>157</v>
      </c>
      <c r="P84" s="80"/>
      <c r="Q84" s="82"/>
      <c r="R84" s="81"/>
      <c r="S84" s="81"/>
      <c r="T84" s="81"/>
      <c r="U84" s="81"/>
      <c r="V84" s="116" t="s">
        <v>157</v>
      </c>
      <c r="W84" s="83"/>
      <c r="X84" s="84" t="s">
        <v>295</v>
      </c>
      <c r="Y84" s="129" t="s">
        <v>2142</v>
      </c>
      <c r="Z84" s="85" t="s">
        <v>1231</v>
      </c>
      <c r="AA84" s="86"/>
      <c r="AB84" s="87" t="s">
        <v>170</v>
      </c>
      <c r="AC84" s="88" t="s">
        <v>171</v>
      </c>
      <c r="AD84" s="89" t="s">
        <v>2143</v>
      </c>
      <c r="AE84" s="117" t="s">
        <v>2144</v>
      </c>
      <c r="AF84" s="88" t="s">
        <v>1615</v>
      </c>
      <c r="AG84" s="117" t="s">
        <v>2145</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2146</v>
      </c>
      <c r="BE84" s="97" t="s">
        <v>1020</v>
      </c>
      <c r="BF84" s="98" t="s">
        <v>2147</v>
      </c>
      <c r="BG84" s="97" t="s">
        <v>1823</v>
      </c>
      <c r="BH84" s="97" t="s">
        <v>274</v>
      </c>
      <c r="BI84" s="119" t="s">
        <v>2148</v>
      </c>
      <c r="BJ84" s="97" t="s">
        <v>269</v>
      </c>
      <c r="BK84" s="180">
        <v>4145.0</v>
      </c>
      <c r="BL84" s="180">
        <v>532.0</v>
      </c>
      <c r="BM84" s="180">
        <v>268.0</v>
      </c>
      <c r="BN84" s="180">
        <v>305.0</v>
      </c>
      <c r="BO84" s="180">
        <v>260.0</v>
      </c>
      <c r="BP84" s="180">
        <v>128.0</v>
      </c>
      <c r="BQ84" s="79"/>
      <c r="BR84" s="100">
        <v>20.0</v>
      </c>
      <c r="BS84" s="100">
        <v>20.0</v>
      </c>
      <c r="BT84" s="100">
        <v>25.0</v>
      </c>
      <c r="BU84" s="100">
        <v>35.0</v>
      </c>
      <c r="BV84" s="101" t="s">
        <v>2149</v>
      </c>
      <c r="BW84" s="79"/>
      <c r="BX84" s="102" t="s">
        <v>173</v>
      </c>
      <c r="BY84" s="102" t="s">
        <v>174</v>
      </c>
      <c r="BZ84" s="102" t="s">
        <v>2150</v>
      </c>
      <c r="CA84" s="102" t="s">
        <v>152</v>
      </c>
      <c r="CB84" s="102" t="s">
        <v>2151</v>
      </c>
      <c r="CC84" s="102" t="s">
        <v>152</v>
      </c>
      <c r="CD84" s="120" t="s">
        <v>2152</v>
      </c>
      <c r="CE84" s="121" t="s">
        <v>2153</v>
      </c>
      <c r="CF84" s="121" t="s">
        <v>2154</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2155</v>
      </c>
      <c r="DM84" s="110" t="s">
        <v>470</v>
      </c>
      <c r="DN84" s="110">
        <v>4.0</v>
      </c>
      <c r="DO84" s="110" t="s">
        <v>285</v>
      </c>
      <c r="DP84" s="110">
        <v>2.0</v>
      </c>
      <c r="DQ84" s="111" t="s">
        <v>2156</v>
      </c>
      <c r="DR84" s="112">
        <v>0.0</v>
      </c>
      <c r="DS84" s="113"/>
    </row>
    <row r="85">
      <c r="A85" s="75" t="s">
        <v>1714</v>
      </c>
      <c r="B85" s="66" t="s">
        <v>149</v>
      </c>
      <c r="C85" s="76" t="s">
        <v>2157</v>
      </c>
      <c r="D85" s="77" t="s">
        <v>2158</v>
      </c>
      <c r="E85" s="78" t="s">
        <v>152</v>
      </c>
      <c r="F85" s="78" t="s">
        <v>2159</v>
      </c>
      <c r="G85" s="78" t="s">
        <v>2160</v>
      </c>
      <c r="H85" s="78" t="s">
        <v>2161</v>
      </c>
      <c r="I85" s="78" t="s">
        <v>2162</v>
      </c>
      <c r="J85" s="79"/>
      <c r="K85" s="80"/>
      <c r="L85" s="81" t="s">
        <v>157</v>
      </c>
      <c r="M85" s="80"/>
      <c r="N85" s="80"/>
      <c r="O85" s="80"/>
      <c r="P85" s="80"/>
      <c r="Q85" s="82"/>
      <c r="R85" s="81" t="s">
        <v>157</v>
      </c>
      <c r="S85" s="81"/>
      <c r="T85" s="81"/>
      <c r="U85" s="81"/>
      <c r="V85" s="116"/>
      <c r="W85" s="83"/>
      <c r="X85" s="84" t="s">
        <v>2163</v>
      </c>
      <c r="Y85" s="85" t="s">
        <v>1023</v>
      </c>
      <c r="Z85" s="85" t="s">
        <v>1613</v>
      </c>
      <c r="AA85" s="86"/>
      <c r="AB85" s="87" t="s">
        <v>447</v>
      </c>
      <c r="AC85" s="88" t="s">
        <v>850</v>
      </c>
      <c r="AD85" s="89"/>
      <c r="AE85" s="88"/>
      <c r="AF85" s="88"/>
      <c r="AG85" s="88"/>
      <c r="AH85" s="88"/>
      <c r="AI85" s="97"/>
      <c r="AJ85" s="97"/>
      <c r="AK85" s="97"/>
      <c r="AL85" s="97"/>
      <c r="AM85" s="97"/>
      <c r="AN85" s="97"/>
      <c r="AO85" s="91"/>
      <c r="AP85" s="92" t="s">
        <v>303</v>
      </c>
      <c r="AQ85" s="93" t="s">
        <v>2164</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700</v>
      </c>
      <c r="BF85" s="98"/>
      <c r="BG85" s="97"/>
      <c r="BH85" s="97"/>
      <c r="BI85" s="97"/>
      <c r="BJ85" s="97"/>
      <c r="BK85" s="99"/>
      <c r="BL85" s="99"/>
      <c r="BM85" s="99"/>
      <c r="BN85" s="99"/>
      <c r="BO85" s="99"/>
      <c r="BP85" s="99"/>
      <c r="BQ85" s="79"/>
      <c r="BR85" s="100">
        <v>35.0</v>
      </c>
      <c r="BS85" s="100">
        <v>10.0</v>
      </c>
      <c r="BT85" s="100">
        <v>35.0</v>
      </c>
      <c r="BU85" s="100">
        <v>10.0</v>
      </c>
      <c r="BV85" s="101" t="s">
        <v>2165</v>
      </c>
      <c r="BW85" s="79"/>
      <c r="BX85" s="102" t="s">
        <v>204</v>
      </c>
      <c r="BY85" s="102" t="s">
        <v>1617</v>
      </c>
      <c r="BZ85" s="102" t="s">
        <v>2166</v>
      </c>
      <c r="CA85" s="102" t="s">
        <v>906</v>
      </c>
      <c r="CB85" s="102" t="s">
        <v>2167</v>
      </c>
      <c r="CC85" s="102" t="s">
        <v>1115</v>
      </c>
      <c r="CD85" s="120" t="s">
        <v>2168</v>
      </c>
      <c r="CE85" s="121" t="s">
        <v>2169</v>
      </c>
      <c r="CF85" s="121" t="s">
        <v>2170</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2171</v>
      </c>
      <c r="B86" s="66" t="s">
        <v>149</v>
      </c>
      <c r="C86" s="76" t="s">
        <v>2172</v>
      </c>
      <c r="D86" s="77" t="s">
        <v>2173</v>
      </c>
      <c r="E86" s="78" t="s">
        <v>152</v>
      </c>
      <c r="F86" s="78" t="s">
        <v>2174</v>
      </c>
      <c r="G86" s="78" t="s">
        <v>2175</v>
      </c>
      <c r="H86" s="78" t="s">
        <v>2176</v>
      </c>
      <c r="I86" s="78" t="s">
        <v>2177</v>
      </c>
      <c r="J86" s="79"/>
      <c r="K86" s="80"/>
      <c r="L86" s="80"/>
      <c r="M86" s="80"/>
      <c r="N86" s="80"/>
      <c r="O86" s="81" t="s">
        <v>157</v>
      </c>
      <c r="P86" s="81" t="s">
        <v>157</v>
      </c>
      <c r="Q86" s="82"/>
      <c r="R86" s="80"/>
      <c r="S86" s="80"/>
      <c r="T86" s="80"/>
      <c r="U86" s="80"/>
      <c r="V86" s="82"/>
      <c r="W86" s="83"/>
      <c r="X86" s="84" t="s">
        <v>696</v>
      </c>
      <c r="Y86" s="85" t="s">
        <v>878</v>
      </c>
      <c r="Z86" s="85" t="s">
        <v>850</v>
      </c>
      <c r="AA86" s="86"/>
      <c r="AB86" s="87" t="s">
        <v>441</v>
      </c>
      <c r="AC86" s="88" t="s">
        <v>1842</v>
      </c>
      <c r="AD86" s="89"/>
      <c r="AE86" s="88"/>
      <c r="AF86" s="88"/>
      <c r="AG86" s="88"/>
      <c r="AH86" s="88"/>
      <c r="AI86" s="97"/>
      <c r="AJ86" s="97"/>
      <c r="AK86" s="97"/>
      <c r="AL86" s="97"/>
      <c r="AM86" s="97"/>
      <c r="AN86" s="97"/>
      <c r="AO86" s="91"/>
      <c r="AP86" s="92" t="s">
        <v>447</v>
      </c>
      <c r="AQ86" s="93" t="s">
        <v>506</v>
      </c>
      <c r="AR86" s="94" t="s">
        <v>1175</v>
      </c>
      <c r="AS86" s="93" t="s">
        <v>1176</v>
      </c>
      <c r="AT86" s="93" t="s">
        <v>269</v>
      </c>
      <c r="AU86" s="93" t="s">
        <v>2178</v>
      </c>
      <c r="AV86" s="93" t="s">
        <v>507</v>
      </c>
      <c r="AW86" s="90">
        <v>2821.0</v>
      </c>
      <c r="AX86" s="90">
        <v>402.0</v>
      </c>
      <c r="AY86" s="90">
        <v>198.0</v>
      </c>
      <c r="AZ86" s="90">
        <v>210.0</v>
      </c>
      <c r="BA86" s="90">
        <v>183.0</v>
      </c>
      <c r="BB86" s="90">
        <v>111.0</v>
      </c>
      <c r="BC86" s="95"/>
      <c r="BD86" s="96" t="s">
        <v>1276</v>
      </c>
      <c r="BE86" s="97" t="s">
        <v>512</v>
      </c>
      <c r="BF86" s="98"/>
      <c r="BG86" s="97"/>
      <c r="BH86" s="97"/>
      <c r="BI86" s="97"/>
      <c r="BJ86" s="97"/>
      <c r="BK86" s="99"/>
      <c r="BL86" s="99"/>
      <c r="BM86" s="99"/>
      <c r="BN86" s="99"/>
      <c r="BO86" s="99"/>
      <c r="BP86" s="99"/>
      <c r="BQ86" s="79"/>
      <c r="BR86" s="100">
        <v>10.0</v>
      </c>
      <c r="BS86" s="100">
        <v>35.0</v>
      </c>
      <c r="BT86" s="100">
        <v>10.0</v>
      </c>
      <c r="BU86" s="100">
        <v>35.0</v>
      </c>
      <c r="BV86" s="101" t="s">
        <v>2179</v>
      </c>
      <c r="BW86" s="79"/>
      <c r="BX86" s="102" t="s">
        <v>276</v>
      </c>
      <c r="BY86" s="102" t="s">
        <v>2180</v>
      </c>
      <c r="BZ86" s="102" t="s">
        <v>2181</v>
      </c>
      <c r="CA86" s="102" t="s">
        <v>378</v>
      </c>
      <c r="CB86" s="102" t="s">
        <v>2182</v>
      </c>
      <c r="CC86" s="102" t="s">
        <v>2043</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1903</v>
      </c>
      <c r="B87" s="66" t="s">
        <v>149</v>
      </c>
      <c r="C87" s="76" t="s">
        <v>2183</v>
      </c>
      <c r="D87" s="77" t="s">
        <v>2184</v>
      </c>
      <c r="E87" s="78" t="s">
        <v>152</v>
      </c>
      <c r="F87" s="78" t="s">
        <v>2185</v>
      </c>
      <c r="G87" s="78" t="s">
        <v>2186</v>
      </c>
      <c r="H87" s="78" t="s">
        <v>2187</v>
      </c>
      <c r="I87" s="78" t="s">
        <v>2188</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1379</v>
      </c>
      <c r="AD87" s="89"/>
      <c r="AE87" s="88"/>
      <c r="AF87" s="88"/>
      <c r="AG87" s="88"/>
      <c r="AH87" s="88"/>
      <c r="AI87" s="97"/>
      <c r="AJ87" s="97"/>
      <c r="AK87" s="97"/>
      <c r="AL87" s="97"/>
      <c r="AM87" s="97"/>
      <c r="AN87" s="97"/>
      <c r="AO87" s="91"/>
      <c r="AP87" s="92" t="s">
        <v>170</v>
      </c>
      <c r="AQ87" s="93" t="s">
        <v>272</v>
      </c>
      <c r="AR87" s="94" t="s">
        <v>299</v>
      </c>
      <c r="AS87" s="93" t="s">
        <v>442</v>
      </c>
      <c r="AT87" s="93" t="s">
        <v>301</v>
      </c>
      <c r="AU87" s="93" t="s">
        <v>1020</v>
      </c>
      <c r="AV87" s="93" t="s">
        <v>167</v>
      </c>
      <c r="AW87" s="90">
        <v>2944.0</v>
      </c>
      <c r="AX87" s="90">
        <v>447.0</v>
      </c>
      <c r="AY87" s="90">
        <v>208.0</v>
      </c>
      <c r="AZ87" s="90">
        <v>224.0</v>
      </c>
      <c r="BA87" s="90">
        <v>189.0</v>
      </c>
      <c r="BB87" s="90">
        <v>130.0</v>
      </c>
      <c r="BC87" s="95"/>
      <c r="BD87" s="96" t="s">
        <v>447</v>
      </c>
      <c r="BE87" s="97" t="s">
        <v>698</v>
      </c>
      <c r="BF87" s="98"/>
      <c r="BG87" s="97"/>
      <c r="BH87" s="97"/>
      <c r="BI87" s="97"/>
      <c r="BJ87" s="97"/>
      <c r="BK87" s="99"/>
      <c r="BL87" s="99"/>
      <c r="BM87" s="99"/>
      <c r="BN87" s="99"/>
      <c r="BO87" s="99"/>
      <c r="BP87" s="99"/>
      <c r="BQ87" s="79"/>
      <c r="BR87" s="100">
        <v>20.0</v>
      </c>
      <c r="BS87" s="100">
        <v>30.0</v>
      </c>
      <c r="BT87" s="100">
        <v>15.0</v>
      </c>
      <c r="BU87" s="100">
        <v>25.0</v>
      </c>
      <c r="BV87" s="101" t="s">
        <v>2189</v>
      </c>
      <c r="BW87" s="79"/>
      <c r="BX87" s="102" t="s">
        <v>204</v>
      </c>
      <c r="BY87" s="102" t="s">
        <v>174</v>
      </c>
      <c r="BZ87" s="102" t="s">
        <v>2190</v>
      </c>
      <c r="CA87" s="102" t="s">
        <v>1069</v>
      </c>
      <c r="CB87" s="102" t="s">
        <v>2191</v>
      </c>
      <c r="CC87" s="102" t="s">
        <v>975</v>
      </c>
      <c r="CD87" s="103"/>
      <c r="CE87" s="104"/>
      <c r="CF87" s="104"/>
      <c r="CG87" s="105" t="s">
        <v>178</v>
      </c>
      <c r="CH87" s="105" t="s">
        <v>383</v>
      </c>
      <c r="CI87" s="106"/>
      <c r="CJ87" s="79"/>
      <c r="CK87" s="107" t="s">
        <v>2192</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2193</v>
      </c>
      <c r="DG87" s="108" t="s">
        <v>2194</v>
      </c>
      <c r="DH87" s="108" t="s">
        <v>2195</v>
      </c>
      <c r="DI87" s="108" t="s">
        <v>2196</v>
      </c>
      <c r="DJ87" s="108" t="s">
        <v>2197</v>
      </c>
      <c r="DK87" s="108"/>
      <c r="DL87" s="109" t="s">
        <v>2198</v>
      </c>
      <c r="DM87" s="110" t="s">
        <v>427</v>
      </c>
      <c r="DN87" s="110">
        <v>5.0</v>
      </c>
      <c r="DO87" s="110">
        <v>3.0</v>
      </c>
      <c r="DP87" s="110">
        <v>4.0</v>
      </c>
      <c r="DQ87" s="111" t="s">
        <v>2199</v>
      </c>
      <c r="DR87" s="112">
        <v>0.0</v>
      </c>
      <c r="DS87" s="113"/>
    </row>
    <row r="88">
      <c r="A88" s="75" t="s">
        <v>1156</v>
      </c>
      <c r="B88" s="66" t="s">
        <v>180</v>
      </c>
      <c r="C88" s="76" t="s">
        <v>2200</v>
      </c>
      <c r="D88" s="77" t="s">
        <v>2201</v>
      </c>
      <c r="E88" s="78" t="s">
        <v>152</v>
      </c>
      <c r="F88" s="78" t="s">
        <v>152</v>
      </c>
      <c r="G88" s="78" t="s">
        <v>2202</v>
      </c>
      <c r="H88" s="78" t="s">
        <v>2203</v>
      </c>
      <c r="I88" s="78" t="s">
        <v>2204</v>
      </c>
      <c r="J88" s="79"/>
      <c r="K88" s="81" t="s">
        <v>157</v>
      </c>
      <c r="L88" s="81" t="s">
        <v>157</v>
      </c>
      <c r="M88" s="80"/>
      <c r="N88" s="81" t="s">
        <v>157</v>
      </c>
      <c r="O88" s="80"/>
      <c r="P88" s="80"/>
      <c r="Q88" s="82"/>
      <c r="R88" s="80"/>
      <c r="S88" s="80"/>
      <c r="T88" s="80"/>
      <c r="U88" s="80"/>
      <c r="V88" s="82"/>
      <c r="W88" s="83"/>
      <c r="X88" s="84" t="s">
        <v>600</v>
      </c>
      <c r="Y88" s="85" t="s">
        <v>362</v>
      </c>
      <c r="Z88" s="129" t="s">
        <v>2205</v>
      </c>
      <c r="AA88" s="86"/>
      <c r="AB88" s="87" t="s">
        <v>363</v>
      </c>
      <c r="AC88" s="88" t="s">
        <v>1041</v>
      </c>
      <c r="AD88" s="89"/>
      <c r="AE88" s="88"/>
      <c r="AF88" s="88"/>
      <c r="AG88" s="88"/>
      <c r="AH88" s="88"/>
      <c r="AI88" s="97"/>
      <c r="AJ88" s="97"/>
      <c r="AK88" s="97"/>
      <c r="AL88" s="97"/>
      <c r="AM88" s="97"/>
      <c r="AN88" s="97"/>
      <c r="AO88" s="91"/>
      <c r="AP88" s="92" t="s">
        <v>375</v>
      </c>
      <c r="AQ88" s="93" t="s">
        <v>542</v>
      </c>
      <c r="AR88" s="94" t="s">
        <v>2206</v>
      </c>
      <c r="AS88" s="93" t="s">
        <v>603</v>
      </c>
      <c r="AT88" s="93" t="s">
        <v>363</v>
      </c>
      <c r="AU88" s="118" t="s">
        <v>2207</v>
      </c>
      <c r="AV88" s="93" t="s">
        <v>540</v>
      </c>
      <c r="AW88" s="90">
        <v>3605.0</v>
      </c>
      <c r="AX88" s="90">
        <v>292.0</v>
      </c>
      <c r="AY88" s="90">
        <v>374.0</v>
      </c>
      <c r="AZ88" s="90">
        <v>256.0</v>
      </c>
      <c r="BA88" s="90">
        <v>379.0</v>
      </c>
      <c r="BB88" s="90">
        <v>87.0</v>
      </c>
      <c r="BC88" s="95"/>
      <c r="BD88" s="96" t="s">
        <v>605</v>
      </c>
      <c r="BE88" s="97" t="s">
        <v>670</v>
      </c>
      <c r="BF88" s="98" t="s">
        <v>1107</v>
      </c>
      <c r="BG88" s="97" t="s">
        <v>364</v>
      </c>
      <c r="BH88" s="97" t="s">
        <v>374</v>
      </c>
      <c r="BI88" s="119" t="s">
        <v>2208</v>
      </c>
      <c r="BJ88" s="97" t="s">
        <v>200</v>
      </c>
      <c r="BK88" s="99">
        <v>3764.0</v>
      </c>
      <c r="BL88" s="99">
        <v>269.0</v>
      </c>
      <c r="BM88" s="99">
        <v>406.0</v>
      </c>
      <c r="BN88" s="99">
        <v>256.0</v>
      </c>
      <c r="BO88" s="99">
        <v>348.0</v>
      </c>
      <c r="BP88" s="99">
        <v>101.0</v>
      </c>
      <c r="BQ88" s="79"/>
      <c r="BR88" s="100">
        <v>40.0</v>
      </c>
      <c r="BS88" s="100">
        <v>10.0</v>
      </c>
      <c r="BT88" s="100">
        <v>10.0</v>
      </c>
      <c r="BU88" s="100">
        <v>40.0</v>
      </c>
      <c r="BV88" s="101" t="s">
        <v>2209</v>
      </c>
      <c r="BW88" s="79"/>
      <c r="BX88" s="102" t="s">
        <v>173</v>
      </c>
      <c r="BY88" s="102" t="s">
        <v>2210</v>
      </c>
      <c r="BZ88" s="102" t="s">
        <v>1154</v>
      </c>
      <c r="CA88" s="102" t="s">
        <v>551</v>
      </c>
      <c r="CB88" s="102" t="s">
        <v>2025</v>
      </c>
      <c r="CC88" s="102" t="s">
        <v>1143</v>
      </c>
      <c r="CD88" s="120" t="s">
        <v>2211</v>
      </c>
      <c r="CE88" s="121" t="s">
        <v>2212</v>
      </c>
      <c r="CF88" s="121" t="s">
        <v>2213</v>
      </c>
      <c r="CG88" s="105" t="s">
        <v>382</v>
      </c>
      <c r="CH88" s="105" t="s">
        <v>283</v>
      </c>
      <c r="CI88" s="105" t="s">
        <v>2214</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2215</v>
      </c>
      <c r="DM88" s="110" t="s">
        <v>2216</v>
      </c>
      <c r="DN88" s="110">
        <v>3.0</v>
      </c>
      <c r="DO88" s="110">
        <v>3.0</v>
      </c>
      <c r="DP88" s="110" t="s">
        <v>255</v>
      </c>
      <c r="DQ88" s="111" t="s">
        <v>2217</v>
      </c>
      <c r="DR88" s="112">
        <v>0.0</v>
      </c>
      <c r="DS88" s="113"/>
    </row>
    <row r="89">
      <c r="A89" s="75" t="s">
        <v>1362</v>
      </c>
      <c r="B89" s="66" t="s">
        <v>180</v>
      </c>
      <c r="C89" s="76" t="s">
        <v>2218</v>
      </c>
      <c r="D89" s="176" t="s">
        <v>2219</v>
      </c>
      <c r="E89" s="78" t="s">
        <v>152</v>
      </c>
      <c r="F89" s="78" t="s">
        <v>152</v>
      </c>
      <c r="G89" s="78" t="s">
        <v>2220</v>
      </c>
      <c r="H89" s="78" t="s">
        <v>2221</v>
      </c>
      <c r="I89" s="78" t="s">
        <v>2222</v>
      </c>
      <c r="J89" s="79"/>
      <c r="K89" s="80"/>
      <c r="L89" s="80"/>
      <c r="M89" s="81"/>
      <c r="N89" s="81" t="s">
        <v>157</v>
      </c>
      <c r="O89" s="80"/>
      <c r="P89" s="80"/>
      <c r="Q89" s="116" t="s">
        <v>157</v>
      </c>
      <c r="R89" s="80"/>
      <c r="S89" s="80"/>
      <c r="T89" s="80"/>
      <c r="U89" s="81" t="s">
        <v>157</v>
      </c>
      <c r="V89" s="82"/>
      <c r="W89" s="83"/>
      <c r="X89" s="84" t="s">
        <v>2223</v>
      </c>
      <c r="Y89" s="85" t="s">
        <v>673</v>
      </c>
      <c r="Z89" s="85" t="s">
        <v>366</v>
      </c>
      <c r="AA89" s="86"/>
      <c r="AB89" s="87" t="s">
        <v>2224</v>
      </c>
      <c r="AC89" s="117" t="s">
        <v>2225</v>
      </c>
      <c r="AD89" s="89" t="s">
        <v>2226</v>
      </c>
      <c r="AE89" s="117" t="s">
        <v>2227</v>
      </c>
      <c r="AF89" s="137" t="s">
        <v>200</v>
      </c>
      <c r="AG89" s="88" t="s">
        <v>1300</v>
      </c>
      <c r="AH89" s="88" t="s">
        <v>2228</v>
      </c>
      <c r="AI89" s="97"/>
      <c r="AJ89" s="97"/>
      <c r="AK89" s="97"/>
      <c r="AL89" s="97"/>
      <c r="AM89" s="97"/>
      <c r="AN89" s="97"/>
      <c r="AO89" s="91"/>
      <c r="AP89" s="92" t="s">
        <v>2229</v>
      </c>
      <c r="AQ89" s="93" t="s">
        <v>929</v>
      </c>
      <c r="AR89" s="94" t="s">
        <v>2230</v>
      </c>
      <c r="AS89" s="93" t="s">
        <v>745</v>
      </c>
      <c r="AT89" s="93" t="s">
        <v>363</v>
      </c>
      <c r="AU89" s="93" t="s">
        <v>603</v>
      </c>
      <c r="AV89" s="93" t="s">
        <v>235</v>
      </c>
      <c r="AW89" s="90"/>
      <c r="AX89" s="90"/>
      <c r="AY89" s="90"/>
      <c r="AZ89" s="90"/>
      <c r="BA89" s="90"/>
      <c r="BB89" s="90"/>
      <c r="BC89" s="95"/>
      <c r="BD89" s="96" t="s">
        <v>2231</v>
      </c>
      <c r="BE89" s="97" t="s">
        <v>482</v>
      </c>
      <c r="BF89" s="98"/>
      <c r="BG89" s="97"/>
      <c r="BH89" s="97"/>
      <c r="BI89" s="97"/>
      <c r="BJ89" s="97"/>
      <c r="BK89" s="99"/>
      <c r="BL89" s="99"/>
      <c r="BM89" s="99"/>
      <c r="BN89" s="99"/>
      <c r="BO89" s="99"/>
      <c r="BP89" s="99"/>
      <c r="BQ89" s="79"/>
      <c r="BR89" s="100">
        <v>15.0</v>
      </c>
      <c r="BS89" s="100">
        <v>20.0</v>
      </c>
      <c r="BT89" s="100">
        <v>30.0</v>
      </c>
      <c r="BU89" s="100">
        <v>35.0</v>
      </c>
      <c r="BV89" s="101" t="s">
        <v>2232</v>
      </c>
      <c r="BW89" s="79"/>
      <c r="BX89" s="102" t="s">
        <v>204</v>
      </c>
      <c r="BY89" s="102" t="s">
        <v>174</v>
      </c>
      <c r="BZ89" s="102" t="s">
        <v>1136</v>
      </c>
      <c r="CA89" s="102" t="s">
        <v>612</v>
      </c>
      <c r="CB89" s="102" t="s">
        <v>630</v>
      </c>
      <c r="CC89" s="102" t="s">
        <v>631</v>
      </c>
      <c r="CD89" s="120" t="s">
        <v>2233</v>
      </c>
      <c r="CE89" s="121" t="s">
        <v>2234</v>
      </c>
      <c r="CF89" s="121" t="s">
        <v>2235</v>
      </c>
      <c r="CG89" s="105" t="s">
        <v>210</v>
      </c>
      <c r="CH89" s="105" t="s">
        <v>459</v>
      </c>
      <c r="CI89" s="106"/>
      <c r="CJ89" s="79"/>
      <c r="CK89" s="107" t="s">
        <v>2236</v>
      </c>
      <c r="CL89" s="108" t="s">
        <v>461</v>
      </c>
      <c r="CM89" s="108" t="s">
        <v>555</v>
      </c>
      <c r="CN89" s="108" t="s">
        <v>186</v>
      </c>
      <c r="CO89" s="108" t="s">
        <v>387</v>
      </c>
      <c r="CP89" s="108" t="s">
        <v>835</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2237</v>
      </c>
      <c r="DG89" s="108" t="s">
        <v>2238</v>
      </c>
      <c r="DH89" s="108" t="s">
        <v>2239</v>
      </c>
      <c r="DI89" s="108" t="s">
        <v>2240</v>
      </c>
      <c r="DJ89" s="108" t="s">
        <v>2241</v>
      </c>
      <c r="DK89" s="108"/>
      <c r="DL89" s="109" t="s">
        <v>2242</v>
      </c>
      <c r="DM89" s="110" t="s">
        <v>493</v>
      </c>
      <c r="DN89" s="110">
        <v>5.0</v>
      </c>
      <c r="DO89" s="110" t="s">
        <v>285</v>
      </c>
      <c r="DP89" s="110">
        <v>5.0</v>
      </c>
      <c r="DQ89" s="111" t="s">
        <v>2243</v>
      </c>
      <c r="DR89" s="112">
        <v>0.0</v>
      </c>
      <c r="DS89" s="113"/>
    </row>
    <row r="90">
      <c r="A90" s="75" t="s">
        <v>1763</v>
      </c>
      <c r="B90" s="66" t="s">
        <v>288</v>
      </c>
      <c r="C90" s="76" t="s">
        <v>2244</v>
      </c>
      <c r="D90" s="176" t="s">
        <v>2245</v>
      </c>
      <c r="E90" s="78" t="s">
        <v>152</v>
      </c>
      <c r="F90" s="78" t="s">
        <v>2246</v>
      </c>
      <c r="G90" s="78" t="s">
        <v>2247</v>
      </c>
      <c r="H90" s="78" t="s">
        <v>2248</v>
      </c>
      <c r="I90" s="78" t="s">
        <v>2249</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1107</v>
      </c>
      <c r="AE90" s="88" t="s">
        <v>226</v>
      </c>
      <c r="AF90" s="137" t="s">
        <v>193</v>
      </c>
      <c r="AG90" s="117" t="s">
        <v>2250</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1105</v>
      </c>
      <c r="AV90" s="93" t="s">
        <v>374</v>
      </c>
      <c r="AW90" s="90">
        <v>2947.0</v>
      </c>
      <c r="AX90" s="90">
        <v>234.0</v>
      </c>
      <c r="AY90" s="90">
        <v>464.0</v>
      </c>
      <c r="AZ90" s="90">
        <v>225.0</v>
      </c>
      <c r="BA90" s="90">
        <v>345.0</v>
      </c>
      <c r="BB90" s="90">
        <v>82.0</v>
      </c>
      <c r="BC90" s="95"/>
      <c r="BD90" s="96" t="s">
        <v>509</v>
      </c>
      <c r="BE90" s="97" t="s">
        <v>1093</v>
      </c>
      <c r="BF90" s="98"/>
      <c r="BG90" s="97"/>
      <c r="BH90" s="97"/>
      <c r="BI90" s="97"/>
      <c r="BJ90" s="97"/>
      <c r="BK90" s="99"/>
      <c r="BL90" s="99"/>
      <c r="BM90" s="99"/>
      <c r="BN90" s="99"/>
      <c r="BO90" s="99"/>
      <c r="BP90" s="99"/>
      <c r="BQ90" s="79"/>
      <c r="BR90" s="100">
        <v>10.0</v>
      </c>
      <c r="BS90" s="100">
        <v>40.0</v>
      </c>
      <c r="BT90" s="100">
        <v>10.0</v>
      </c>
      <c r="BU90" s="100">
        <v>35.0</v>
      </c>
      <c r="BV90" s="101" t="s">
        <v>2251</v>
      </c>
      <c r="BW90" s="79"/>
      <c r="BX90" s="102" t="s">
        <v>173</v>
      </c>
      <c r="BY90" s="102" t="s">
        <v>174</v>
      </c>
      <c r="BZ90" s="102" t="s">
        <v>2252</v>
      </c>
      <c r="CA90" s="102" t="s">
        <v>2253</v>
      </c>
      <c r="CB90" s="102" t="s">
        <v>1388</v>
      </c>
      <c r="CC90" s="102" t="s">
        <v>1057</v>
      </c>
      <c r="CD90" s="120" t="s">
        <v>2026</v>
      </c>
      <c r="CE90" s="121" t="s">
        <v>2254</v>
      </c>
      <c r="CF90" s="121" t="s">
        <v>2255</v>
      </c>
      <c r="CG90" s="105" t="s">
        <v>210</v>
      </c>
      <c r="CH90" s="105" t="s">
        <v>211</v>
      </c>
      <c r="CI90" s="106"/>
      <c r="CJ90" s="79"/>
      <c r="CK90" s="107" t="s">
        <v>2256</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2257</v>
      </c>
      <c r="DG90" s="108" t="s">
        <v>2258</v>
      </c>
      <c r="DH90" s="108" t="s">
        <v>2259</v>
      </c>
      <c r="DI90" s="108" t="s">
        <v>2260</v>
      </c>
      <c r="DJ90" s="108" t="s">
        <v>2261</v>
      </c>
      <c r="DK90" s="108"/>
      <c r="DL90" s="109" t="s">
        <v>2262</v>
      </c>
      <c r="DM90" s="110" t="s">
        <v>493</v>
      </c>
      <c r="DN90" s="110">
        <v>5.0</v>
      </c>
      <c r="DO90" s="110">
        <v>3.0</v>
      </c>
      <c r="DP90" s="110">
        <v>1.0</v>
      </c>
      <c r="DQ90" s="111" t="s">
        <v>2263</v>
      </c>
      <c r="DR90" s="112">
        <v>0.0</v>
      </c>
      <c r="DS90" s="113"/>
    </row>
    <row r="91">
      <c r="A91" s="75" t="s">
        <v>1138</v>
      </c>
      <c r="B91" s="66" t="s">
        <v>180</v>
      </c>
      <c r="C91" s="76" t="s">
        <v>2264</v>
      </c>
      <c r="D91" s="181" t="s">
        <v>2265</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2266</v>
      </c>
      <c r="Y91" s="85" t="s">
        <v>673</v>
      </c>
      <c r="Z91" s="85" t="s">
        <v>670</v>
      </c>
      <c r="AA91" s="86"/>
      <c r="AB91" s="87" t="s">
        <v>479</v>
      </c>
      <c r="AC91" s="88" t="s">
        <v>187</v>
      </c>
      <c r="AD91" s="89"/>
      <c r="AE91" s="88"/>
      <c r="AF91" s="137"/>
      <c r="AG91" s="117"/>
      <c r="AH91" s="88"/>
      <c r="AI91" s="97"/>
      <c r="AJ91" s="97"/>
      <c r="AK91" s="97"/>
      <c r="AL91" s="97"/>
      <c r="AM91" s="97"/>
      <c r="AN91" s="97"/>
      <c r="AO91" s="91"/>
      <c r="AP91" s="92" t="s">
        <v>2267</v>
      </c>
      <c r="AQ91" s="93" t="s">
        <v>602</v>
      </c>
      <c r="AR91" s="94" t="s">
        <v>2264</v>
      </c>
      <c r="AS91" s="93" t="s">
        <v>1505</v>
      </c>
      <c r="AT91" s="93" t="s">
        <v>200</v>
      </c>
      <c r="AU91" s="93" t="s">
        <v>1004</v>
      </c>
      <c r="AV91" s="93" t="s">
        <v>193</v>
      </c>
      <c r="AW91" s="90"/>
      <c r="AX91" s="90"/>
      <c r="AY91" s="90"/>
      <c r="AZ91" s="90"/>
      <c r="BA91" s="90"/>
      <c r="BB91" s="90"/>
      <c r="BC91" s="95"/>
      <c r="BD91" s="96" t="s">
        <v>369</v>
      </c>
      <c r="BE91" s="97" t="s">
        <v>2268</v>
      </c>
      <c r="BF91" s="98" t="s">
        <v>371</v>
      </c>
      <c r="BG91" s="97" t="s">
        <v>2269</v>
      </c>
      <c r="BH91" s="97" t="s">
        <v>363</v>
      </c>
      <c r="BI91" s="97" t="s">
        <v>367</v>
      </c>
      <c r="BJ91" s="97" t="s">
        <v>342</v>
      </c>
      <c r="BK91" s="99"/>
      <c r="BL91" s="99"/>
      <c r="BM91" s="99"/>
      <c r="BN91" s="99"/>
      <c r="BO91" s="99"/>
      <c r="BP91" s="99"/>
      <c r="BQ91" s="79"/>
      <c r="BR91" s="100">
        <v>25.0</v>
      </c>
      <c r="BS91" s="100">
        <v>40.0</v>
      </c>
      <c r="BT91" s="100">
        <v>15.0</v>
      </c>
      <c r="BU91" s="100">
        <v>20.0</v>
      </c>
      <c r="BV91" s="101" t="s">
        <v>2270</v>
      </c>
      <c r="BW91" s="79"/>
      <c r="BX91" s="102" t="s">
        <v>204</v>
      </c>
      <c r="BY91" s="102" t="s">
        <v>174</v>
      </c>
      <c r="BZ91" s="102" t="s">
        <v>2271</v>
      </c>
      <c r="CA91" s="102" t="s">
        <v>1115</v>
      </c>
      <c r="CB91" s="102" t="s">
        <v>2272</v>
      </c>
      <c r="CC91" s="102" t="s">
        <v>1210</v>
      </c>
      <c r="CD91" s="123"/>
      <c r="CE91" s="121" t="s">
        <v>2273</v>
      </c>
      <c r="CF91" s="121" t="s">
        <v>2274</v>
      </c>
      <c r="CG91" s="105"/>
      <c r="CH91" s="105"/>
      <c r="CI91" s="106"/>
      <c r="CJ91" s="79"/>
      <c r="CK91" s="107" t="s">
        <v>2275</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2276</v>
      </c>
      <c r="DG91" s="108" t="s">
        <v>2277</v>
      </c>
      <c r="DH91" s="108" t="s">
        <v>2278</v>
      </c>
      <c r="DI91" s="108" t="s">
        <v>2279</v>
      </c>
      <c r="DJ91" s="108" t="s">
        <v>2280</v>
      </c>
      <c r="DK91" s="108"/>
      <c r="DL91" s="109" t="s">
        <v>2281</v>
      </c>
      <c r="DM91" s="110" t="s">
        <v>688</v>
      </c>
      <c r="DN91" s="110">
        <v>5.0</v>
      </c>
      <c r="DO91" s="110">
        <v>2.0</v>
      </c>
      <c r="DP91" s="110" t="s">
        <v>255</v>
      </c>
      <c r="DQ91" s="111" t="s">
        <v>2282</v>
      </c>
      <c r="DR91" s="112">
        <v>0.0</v>
      </c>
      <c r="DS91" s="113"/>
    </row>
    <row r="92">
      <c r="A92" s="75" t="s">
        <v>2283</v>
      </c>
      <c r="B92" s="66" t="s">
        <v>180</v>
      </c>
      <c r="C92" s="76" t="s">
        <v>2284</v>
      </c>
      <c r="D92" s="176" t="s">
        <v>2285</v>
      </c>
      <c r="E92" s="78" t="s">
        <v>152</v>
      </c>
      <c r="F92" s="78" t="s">
        <v>152</v>
      </c>
      <c r="G92" s="78" t="s">
        <v>2286</v>
      </c>
      <c r="H92" s="78" t="s">
        <v>2287</v>
      </c>
      <c r="I92" s="78" t="s">
        <v>2288</v>
      </c>
      <c r="J92" s="79"/>
      <c r="K92" s="80"/>
      <c r="L92" s="80"/>
      <c r="M92" s="81"/>
      <c r="N92" s="81"/>
      <c r="O92" s="80"/>
      <c r="P92" s="80"/>
      <c r="Q92" s="116" t="s">
        <v>157</v>
      </c>
      <c r="R92" s="80"/>
      <c r="S92" s="81" t="s">
        <v>157</v>
      </c>
      <c r="T92" s="81"/>
      <c r="U92" s="81"/>
      <c r="V92" s="116"/>
      <c r="W92" s="83"/>
      <c r="X92" s="84" t="s">
        <v>2289</v>
      </c>
      <c r="Y92" s="129" t="s">
        <v>2290</v>
      </c>
      <c r="Z92" s="85" t="s">
        <v>1871</v>
      </c>
      <c r="AA92" s="86"/>
      <c r="AB92" s="87" t="s">
        <v>2291</v>
      </c>
      <c r="AC92" s="117" t="s">
        <v>2292</v>
      </c>
      <c r="AD92" s="89" t="s">
        <v>2293</v>
      </c>
      <c r="AE92" s="117" t="s">
        <v>2294</v>
      </c>
      <c r="AF92" s="88" t="s">
        <v>235</v>
      </c>
      <c r="AG92" s="117" t="s">
        <v>2295</v>
      </c>
      <c r="AH92" s="88" t="s">
        <v>233</v>
      </c>
      <c r="AI92" s="97">
        <v>4159.0</v>
      </c>
      <c r="AJ92" s="97">
        <v>292.0</v>
      </c>
      <c r="AK92" s="97">
        <v>312.0</v>
      </c>
      <c r="AL92" s="97">
        <v>319.0</v>
      </c>
      <c r="AM92" s="97">
        <v>326.0</v>
      </c>
      <c r="AN92" s="97">
        <v>101.0</v>
      </c>
      <c r="AO92" s="91"/>
      <c r="AP92" s="92" t="s">
        <v>2296</v>
      </c>
      <c r="AQ92" s="93" t="s">
        <v>1106</v>
      </c>
      <c r="AR92" s="94" t="s">
        <v>2297</v>
      </c>
      <c r="AS92" s="93" t="s">
        <v>297</v>
      </c>
      <c r="AT92" s="93" t="s">
        <v>202</v>
      </c>
      <c r="AU92" s="118" t="s">
        <v>2298</v>
      </c>
      <c r="AV92" s="93" t="s">
        <v>228</v>
      </c>
      <c r="AW92" s="90">
        <v>3866.0</v>
      </c>
      <c r="AX92" s="90">
        <v>292.0</v>
      </c>
      <c r="AY92" s="90">
        <v>312.0</v>
      </c>
      <c r="AZ92" s="90">
        <v>307.0</v>
      </c>
      <c r="BA92" s="90">
        <v>347.0</v>
      </c>
      <c r="BB92" s="90">
        <v>115.0</v>
      </c>
      <c r="BC92" s="95"/>
      <c r="BD92" s="96" t="s">
        <v>817</v>
      </c>
      <c r="BE92" s="97" t="s">
        <v>820</v>
      </c>
      <c r="BF92" s="98"/>
      <c r="BG92" s="97"/>
      <c r="BH92" s="97"/>
      <c r="BI92" s="97"/>
      <c r="BJ92" s="97"/>
      <c r="BK92" s="99"/>
      <c r="BL92" s="99"/>
      <c r="BM92" s="99"/>
      <c r="BN92" s="99"/>
      <c r="BO92" s="99"/>
      <c r="BP92" s="99"/>
      <c r="BQ92" s="79"/>
      <c r="BR92" s="100">
        <v>30.0</v>
      </c>
      <c r="BS92" s="100">
        <v>10.0</v>
      </c>
      <c r="BT92" s="100">
        <v>20.0</v>
      </c>
      <c r="BU92" s="100">
        <v>40.0</v>
      </c>
      <c r="BV92" s="101" t="s">
        <v>2299</v>
      </c>
      <c r="BW92" s="79"/>
      <c r="BX92" s="102" t="s">
        <v>173</v>
      </c>
      <c r="BY92" s="102" t="s">
        <v>174</v>
      </c>
      <c r="BZ92" s="102" t="s">
        <v>515</v>
      </c>
      <c r="CA92" s="102" t="s">
        <v>240</v>
      </c>
      <c r="CB92" s="102" t="s">
        <v>1950</v>
      </c>
      <c r="CC92" s="102" t="s">
        <v>1951</v>
      </c>
      <c r="CD92" s="120" t="s">
        <v>2300</v>
      </c>
      <c r="CE92" s="121" t="s">
        <v>2301</v>
      </c>
      <c r="CF92" s="121" t="s">
        <v>2302</v>
      </c>
      <c r="CG92" s="105" t="s">
        <v>382</v>
      </c>
      <c r="CH92" s="105" t="s">
        <v>211</v>
      </c>
      <c r="CI92" s="106"/>
      <c r="CJ92" s="79"/>
      <c r="CK92" s="107" t="s">
        <v>2303</v>
      </c>
      <c r="CL92" s="108" t="s">
        <v>461</v>
      </c>
      <c r="CM92" s="108" t="s">
        <v>555</v>
      </c>
      <c r="CN92" s="108" t="s">
        <v>835</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2304</v>
      </c>
      <c r="DG92" s="108" t="s">
        <v>2305</v>
      </c>
      <c r="DH92" s="108" t="s">
        <v>2306</v>
      </c>
      <c r="DI92" s="108" t="s">
        <v>2307</v>
      </c>
      <c r="DJ92" s="108" t="s">
        <v>2308</v>
      </c>
      <c r="DK92" s="108"/>
      <c r="DL92" s="109" t="s">
        <v>2309</v>
      </c>
      <c r="DM92" s="110" t="s">
        <v>493</v>
      </c>
      <c r="DN92" s="110">
        <v>4.0</v>
      </c>
      <c r="DO92" s="110">
        <v>3.0</v>
      </c>
      <c r="DP92" s="110">
        <v>3.0</v>
      </c>
      <c r="DQ92" s="111" t="s">
        <v>2310</v>
      </c>
      <c r="DR92" s="112">
        <v>0.0</v>
      </c>
      <c r="DS92" s="113"/>
    </row>
    <row r="93">
      <c r="A93" s="75" t="s">
        <v>2311</v>
      </c>
      <c r="B93" s="66" t="s">
        <v>288</v>
      </c>
      <c r="C93" s="76" t="s">
        <v>2312</v>
      </c>
      <c r="D93" s="176" t="s">
        <v>2313</v>
      </c>
      <c r="E93" s="78"/>
      <c r="F93" s="78"/>
      <c r="G93" s="78"/>
      <c r="H93" s="78"/>
      <c r="I93" s="78"/>
      <c r="J93" s="79"/>
      <c r="K93" s="125" t="s">
        <v>157</v>
      </c>
      <c r="L93" s="80"/>
      <c r="M93" s="81"/>
      <c r="N93" s="81"/>
      <c r="O93" s="80"/>
      <c r="P93" s="80"/>
      <c r="Q93" s="116"/>
      <c r="R93" s="125" t="s">
        <v>157</v>
      </c>
      <c r="S93" s="81" t="s">
        <v>157</v>
      </c>
      <c r="T93" s="81"/>
      <c r="U93" s="81"/>
      <c r="V93" s="116"/>
      <c r="W93" s="83"/>
      <c r="X93" s="84" t="s">
        <v>2314</v>
      </c>
      <c r="Y93" s="129" t="s">
        <v>2315</v>
      </c>
      <c r="Z93" s="172" t="s">
        <v>1596</v>
      </c>
      <c r="AA93" s="86"/>
      <c r="AB93" s="173" t="s">
        <v>2316</v>
      </c>
      <c r="AC93" s="117" t="s">
        <v>1063</v>
      </c>
      <c r="AD93" s="89" t="s">
        <v>2317</v>
      </c>
      <c r="AE93" s="117" t="s">
        <v>2318</v>
      </c>
      <c r="AF93" s="88" t="s">
        <v>337</v>
      </c>
      <c r="AG93" s="117" t="s">
        <v>1321</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2319</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2320</v>
      </c>
      <c r="BW93" s="79"/>
      <c r="BX93" s="102" t="s">
        <v>204</v>
      </c>
      <c r="BY93" s="102" t="s">
        <v>2321</v>
      </c>
      <c r="BZ93" s="102" t="s">
        <v>2322</v>
      </c>
      <c r="CA93" s="102" t="s">
        <v>2323</v>
      </c>
      <c r="CB93" s="102" t="s">
        <v>2324</v>
      </c>
      <c r="CC93" s="102" t="s">
        <v>240</v>
      </c>
      <c r="CD93" s="120" t="s">
        <v>2325</v>
      </c>
      <c r="CE93" s="121" t="s">
        <v>2326</v>
      </c>
      <c r="CF93" s="121" t="s">
        <v>2327</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2328</v>
      </c>
      <c r="DM93" s="110" t="s">
        <v>213</v>
      </c>
      <c r="DN93" s="110" t="s">
        <v>152</v>
      </c>
      <c r="DO93" s="110" t="s">
        <v>152</v>
      </c>
      <c r="DP93" s="110" t="s">
        <v>152</v>
      </c>
      <c r="DQ93" s="111" t="s">
        <v>2329</v>
      </c>
      <c r="DR93" s="112"/>
      <c r="DS93" s="113"/>
    </row>
    <row r="94">
      <c r="A94" s="75" t="s">
        <v>721</v>
      </c>
      <c r="B94" s="66" t="s">
        <v>180</v>
      </c>
      <c r="C94" s="76" t="s">
        <v>2330</v>
      </c>
      <c r="D94" s="176" t="s">
        <v>2331</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670</v>
      </c>
      <c r="AA94" s="86"/>
      <c r="AB94" s="173" t="s">
        <v>363</v>
      </c>
      <c r="AC94" s="117" t="s">
        <v>480</v>
      </c>
      <c r="AD94" s="89" t="s">
        <v>2332</v>
      </c>
      <c r="AE94" s="117" t="s">
        <v>538</v>
      </c>
      <c r="AF94" s="117" t="s">
        <v>363</v>
      </c>
      <c r="AG94" s="117" t="s">
        <v>1787</v>
      </c>
      <c r="AH94" s="117" t="s">
        <v>193</v>
      </c>
      <c r="AI94" s="97"/>
      <c r="AJ94" s="97"/>
      <c r="AK94" s="97"/>
      <c r="AL94" s="97"/>
      <c r="AM94" s="97"/>
      <c r="AN94" s="97"/>
      <c r="AO94" s="91"/>
      <c r="AP94" s="92" t="s">
        <v>605</v>
      </c>
      <c r="AQ94" s="93" t="s">
        <v>2333</v>
      </c>
      <c r="AR94" s="94" t="s">
        <v>1107</v>
      </c>
      <c r="AS94" s="93" t="s">
        <v>2334</v>
      </c>
      <c r="AT94" s="93" t="s">
        <v>200</v>
      </c>
      <c r="AU94" s="118" t="s">
        <v>201</v>
      </c>
      <c r="AV94" s="93" t="s">
        <v>2335</v>
      </c>
      <c r="AW94" s="90"/>
      <c r="AX94" s="90"/>
      <c r="AY94" s="90"/>
      <c r="AZ94" s="90"/>
      <c r="BA94" s="90"/>
      <c r="BB94" s="174"/>
      <c r="BC94" s="95"/>
      <c r="BD94" s="175" t="s">
        <v>479</v>
      </c>
      <c r="BE94" s="97" t="s">
        <v>2336</v>
      </c>
      <c r="BF94" s="98"/>
      <c r="BG94" s="97"/>
      <c r="BH94" s="97"/>
      <c r="BI94" s="97"/>
      <c r="BJ94" s="97"/>
      <c r="BK94" s="99"/>
      <c r="BL94" s="99"/>
      <c r="BM94" s="99"/>
      <c r="BN94" s="99"/>
      <c r="BO94" s="99"/>
      <c r="BP94" s="99"/>
      <c r="BQ94" s="79"/>
      <c r="BR94" s="100">
        <v>10.0</v>
      </c>
      <c r="BS94" s="100">
        <v>40.0</v>
      </c>
      <c r="BT94" s="100">
        <v>10.0</v>
      </c>
      <c r="BU94" s="100">
        <v>40.0</v>
      </c>
      <c r="BV94" s="101" t="s">
        <v>2337</v>
      </c>
      <c r="BW94" s="79"/>
      <c r="BX94" s="102" t="s">
        <v>204</v>
      </c>
      <c r="BY94" s="102" t="s">
        <v>174</v>
      </c>
      <c r="BZ94" s="102" t="s">
        <v>2338</v>
      </c>
      <c r="CA94" s="102" t="s">
        <v>1362</v>
      </c>
      <c r="CB94" s="102" t="s">
        <v>2339</v>
      </c>
      <c r="CC94" s="102" t="s">
        <v>709</v>
      </c>
      <c r="CD94" s="123"/>
      <c r="CE94" s="121" t="s">
        <v>2340</v>
      </c>
      <c r="CF94" s="121" t="s">
        <v>2341</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2342</v>
      </c>
      <c r="DM94" s="110" t="s">
        <v>688</v>
      </c>
      <c r="DN94" s="110">
        <v>3.0</v>
      </c>
      <c r="DO94" s="110">
        <v>2.0</v>
      </c>
      <c r="DP94" s="110" t="s">
        <v>255</v>
      </c>
      <c r="DQ94" s="111" t="s">
        <v>2343</v>
      </c>
      <c r="DR94" s="112">
        <v>0.0</v>
      </c>
      <c r="DS94" s="113"/>
    </row>
    <row r="95">
      <c r="A95" s="75" t="s">
        <v>975</v>
      </c>
      <c r="B95" s="66" t="s">
        <v>180</v>
      </c>
      <c r="C95" s="76" t="s">
        <v>2344</v>
      </c>
      <c r="D95" s="77" t="s">
        <v>2345</v>
      </c>
      <c r="E95" s="78" t="s">
        <v>152</v>
      </c>
      <c r="F95" s="78" t="s">
        <v>152</v>
      </c>
      <c r="G95" s="78" t="s">
        <v>2346</v>
      </c>
      <c r="H95" s="78" t="s">
        <v>2347</v>
      </c>
      <c r="I95" s="78" t="s">
        <v>2348</v>
      </c>
      <c r="J95" s="182"/>
      <c r="K95" s="80"/>
      <c r="L95" s="80"/>
      <c r="M95" s="81" t="s">
        <v>157</v>
      </c>
      <c r="N95" s="81" t="s">
        <v>435</v>
      </c>
      <c r="O95" s="80"/>
      <c r="P95" s="81" t="s">
        <v>157</v>
      </c>
      <c r="Q95" s="82"/>
      <c r="R95" s="80"/>
      <c r="S95" s="80"/>
      <c r="T95" s="80"/>
      <c r="U95" s="80"/>
      <c r="V95" s="82"/>
      <c r="W95" s="183"/>
      <c r="X95" s="84" t="s">
        <v>569</v>
      </c>
      <c r="Y95" s="85" t="s">
        <v>437</v>
      </c>
      <c r="Z95" s="184" t="s">
        <v>2349</v>
      </c>
      <c r="AA95" s="185"/>
      <c r="AB95" s="173" t="s">
        <v>1090</v>
      </c>
      <c r="AC95" s="88" t="s">
        <v>850</v>
      </c>
      <c r="AD95" s="89" t="s">
        <v>1092</v>
      </c>
      <c r="AE95" s="88" t="s">
        <v>2350</v>
      </c>
      <c r="AF95" s="88" t="s">
        <v>507</v>
      </c>
      <c r="AG95" s="88" t="s">
        <v>442</v>
      </c>
      <c r="AH95" s="88" t="s">
        <v>374</v>
      </c>
      <c r="AI95" s="97">
        <v>3804.0</v>
      </c>
      <c r="AJ95" s="97">
        <v>442.0</v>
      </c>
      <c r="AK95" s="97">
        <v>269.0</v>
      </c>
      <c r="AL95" s="97">
        <v>245.0</v>
      </c>
      <c r="AM95" s="97">
        <v>340.0</v>
      </c>
      <c r="AN95" s="97">
        <v>186.0</v>
      </c>
      <c r="AO95" s="91"/>
      <c r="AP95" s="92" t="s">
        <v>899</v>
      </c>
      <c r="AQ95" s="93" t="s">
        <v>1841</v>
      </c>
      <c r="AR95" s="94" t="s">
        <v>2351</v>
      </c>
      <c r="AS95" s="118" t="s">
        <v>2352</v>
      </c>
      <c r="AT95" s="93" t="s">
        <v>445</v>
      </c>
      <c r="AU95" s="93" t="s">
        <v>444</v>
      </c>
      <c r="AV95" s="93" t="s">
        <v>169</v>
      </c>
      <c r="AW95" s="90">
        <v>4375.0</v>
      </c>
      <c r="AX95" s="90">
        <v>442.0</v>
      </c>
      <c r="AY95" s="90">
        <v>297.0</v>
      </c>
      <c r="AZ95" s="90">
        <v>306.0</v>
      </c>
      <c r="BA95" s="90">
        <v>371.0</v>
      </c>
      <c r="BB95" s="174">
        <v>144.0</v>
      </c>
      <c r="BC95" s="186"/>
      <c r="BD95" s="175" t="s">
        <v>1384</v>
      </c>
      <c r="BE95" s="97" t="s">
        <v>482</v>
      </c>
      <c r="BF95" s="98"/>
      <c r="BG95" s="97"/>
      <c r="BH95" s="97"/>
      <c r="BI95" s="97"/>
      <c r="BJ95" s="97"/>
      <c r="BK95" s="99"/>
      <c r="BL95" s="99"/>
      <c r="BM95" s="99"/>
      <c r="BN95" s="99"/>
      <c r="BO95" s="99"/>
      <c r="BP95" s="99"/>
      <c r="BQ95" s="182"/>
      <c r="BR95" s="100">
        <v>10.0</v>
      </c>
      <c r="BS95" s="100">
        <v>40.0</v>
      </c>
      <c r="BT95" s="100">
        <v>10.0</v>
      </c>
      <c r="BU95" s="100">
        <v>40.0</v>
      </c>
      <c r="BV95" s="101" t="s">
        <v>2353</v>
      </c>
      <c r="BW95" s="182"/>
      <c r="BX95" s="102" t="s">
        <v>276</v>
      </c>
      <c r="BY95" s="102" t="s">
        <v>174</v>
      </c>
      <c r="BZ95" s="102" t="s">
        <v>1902</v>
      </c>
      <c r="CA95" s="102" t="s">
        <v>1903</v>
      </c>
      <c r="CB95" s="102" t="s">
        <v>2354</v>
      </c>
      <c r="CC95" s="102" t="s">
        <v>1057</v>
      </c>
      <c r="CD95" s="120" t="s">
        <v>2355</v>
      </c>
      <c r="CE95" s="121" t="s">
        <v>2356</v>
      </c>
      <c r="CF95" s="121" t="s">
        <v>2357</v>
      </c>
      <c r="CG95" s="105" t="s">
        <v>458</v>
      </c>
      <c r="CH95" s="105" t="s">
        <v>211</v>
      </c>
      <c r="CI95" s="106"/>
      <c r="CJ95" s="182"/>
      <c r="CK95" s="107" t="s">
        <v>2358</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2359</v>
      </c>
      <c r="DG95" s="108" t="s">
        <v>2360</v>
      </c>
      <c r="DH95" s="108" t="s">
        <v>2361</v>
      </c>
      <c r="DI95" s="108" t="s">
        <v>2362</v>
      </c>
      <c r="DJ95" s="108" t="s">
        <v>2363</v>
      </c>
      <c r="DK95" s="108"/>
      <c r="DL95" s="109" t="s">
        <v>2364</v>
      </c>
      <c r="DM95" s="110" t="s">
        <v>394</v>
      </c>
      <c r="DN95" s="110">
        <v>5.0</v>
      </c>
      <c r="DO95" s="110" t="s">
        <v>285</v>
      </c>
      <c r="DP95" s="110" t="s">
        <v>255</v>
      </c>
      <c r="DQ95" s="111" t="s">
        <v>2365</v>
      </c>
      <c r="DR95" s="112">
        <v>0.0</v>
      </c>
      <c r="DS95" s="113"/>
    </row>
    <row r="96">
      <c r="A96" s="75" t="s">
        <v>629</v>
      </c>
      <c r="B96" s="66" t="s">
        <v>180</v>
      </c>
      <c r="C96" s="76" t="s">
        <v>2366</v>
      </c>
      <c r="D96" s="77" t="s">
        <v>2367</v>
      </c>
      <c r="E96" s="78" t="s">
        <v>152</v>
      </c>
      <c r="F96" s="78" t="s">
        <v>152</v>
      </c>
      <c r="G96" s="78" t="s">
        <v>2368</v>
      </c>
      <c r="H96" s="78" t="s">
        <v>2369</v>
      </c>
      <c r="I96" s="78" t="s">
        <v>2370</v>
      </c>
      <c r="J96" s="187"/>
      <c r="K96" s="80"/>
      <c r="L96" s="80"/>
      <c r="M96" s="81"/>
      <c r="N96" s="81"/>
      <c r="O96" s="81" t="s">
        <v>157</v>
      </c>
      <c r="P96" s="81"/>
      <c r="Q96" s="188"/>
      <c r="R96" s="189"/>
      <c r="S96" s="189"/>
      <c r="T96" s="189"/>
      <c r="U96" s="81" t="s">
        <v>157</v>
      </c>
      <c r="V96" s="82"/>
      <c r="W96" s="190"/>
      <c r="X96" s="84" t="s">
        <v>186</v>
      </c>
      <c r="Y96" s="85" t="s">
        <v>670</v>
      </c>
      <c r="Z96" s="85" t="s">
        <v>671</v>
      </c>
      <c r="AA96" s="191"/>
      <c r="AB96" s="87" t="s">
        <v>369</v>
      </c>
      <c r="AC96" s="88" t="s">
        <v>480</v>
      </c>
      <c r="AD96" s="89" t="s">
        <v>371</v>
      </c>
      <c r="AE96" s="88" t="s">
        <v>745</v>
      </c>
      <c r="AF96" s="88" t="s">
        <v>374</v>
      </c>
      <c r="AG96" s="88" t="s">
        <v>2001</v>
      </c>
      <c r="AH96" s="88" t="s">
        <v>540</v>
      </c>
      <c r="AI96" s="97"/>
      <c r="AJ96" s="97"/>
      <c r="AK96" s="97"/>
      <c r="AL96" s="97"/>
      <c r="AM96" s="97"/>
      <c r="AN96" s="97"/>
      <c r="AO96" s="192"/>
      <c r="AP96" s="92" t="s">
        <v>2371</v>
      </c>
      <c r="AQ96" s="93" t="s">
        <v>818</v>
      </c>
      <c r="AR96" s="94" t="s">
        <v>2372</v>
      </c>
      <c r="AS96" s="118" t="s">
        <v>2373</v>
      </c>
      <c r="AT96" s="93" t="s">
        <v>200</v>
      </c>
      <c r="AU96" s="93" t="s">
        <v>674</v>
      </c>
      <c r="AV96" s="93" t="s">
        <v>624</v>
      </c>
      <c r="AW96" s="90"/>
      <c r="AX96" s="90"/>
      <c r="AY96" s="90"/>
      <c r="AZ96" s="90"/>
      <c r="BA96" s="90"/>
      <c r="BB96" s="90"/>
      <c r="BC96" s="193"/>
      <c r="BD96" s="96" t="s">
        <v>1322</v>
      </c>
      <c r="BE96" s="97" t="s">
        <v>333</v>
      </c>
      <c r="BF96" s="98"/>
      <c r="BG96" s="97"/>
      <c r="BH96" s="97"/>
      <c r="BI96" s="97"/>
      <c r="BJ96" s="97"/>
      <c r="BK96" s="99"/>
      <c r="BL96" s="99"/>
      <c r="BM96" s="99"/>
      <c r="BN96" s="99"/>
      <c r="BO96" s="99"/>
      <c r="BP96" s="99"/>
      <c r="BQ96" s="187"/>
      <c r="BR96" s="100">
        <v>40.0</v>
      </c>
      <c r="BS96" s="100">
        <v>15.0</v>
      </c>
      <c r="BT96" s="100">
        <v>20.0</v>
      </c>
      <c r="BU96" s="100">
        <v>25.0</v>
      </c>
      <c r="BV96" s="101" t="s">
        <v>2374</v>
      </c>
      <c r="BW96" s="187"/>
      <c r="BX96" s="102" t="s">
        <v>276</v>
      </c>
      <c r="BY96" s="102" t="s">
        <v>174</v>
      </c>
      <c r="BZ96" s="102" t="s">
        <v>2042</v>
      </c>
      <c r="CA96" s="102" t="s">
        <v>2043</v>
      </c>
      <c r="CB96" s="102" t="s">
        <v>1235</v>
      </c>
      <c r="CC96" s="102" t="s">
        <v>612</v>
      </c>
      <c r="CD96" s="123"/>
      <c r="CE96" s="121"/>
      <c r="CF96" s="121"/>
      <c r="CG96" s="105" t="s">
        <v>382</v>
      </c>
      <c r="CH96" s="105"/>
      <c r="CI96" s="106"/>
      <c r="CJ96" s="187"/>
      <c r="CK96" s="107" t="s">
        <v>2375</v>
      </c>
      <c r="CL96" s="108" t="s">
        <v>245</v>
      </c>
      <c r="CM96" s="108" t="s">
        <v>1446</v>
      </c>
      <c r="CN96" s="108" t="s">
        <v>186</v>
      </c>
      <c r="CO96" s="108" t="s">
        <v>387</v>
      </c>
      <c r="CP96" s="108" t="s">
        <v>863</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2376</v>
      </c>
      <c r="DG96" s="108" t="s">
        <v>2377</v>
      </c>
      <c r="DH96" s="108" t="s">
        <v>2378</v>
      </c>
      <c r="DI96" s="108" t="s">
        <v>2379</v>
      </c>
      <c r="DJ96" s="108" t="s">
        <v>2380</v>
      </c>
      <c r="DK96" s="108"/>
      <c r="DL96" s="109" t="s">
        <v>2381</v>
      </c>
      <c r="DM96" s="110" t="s">
        <v>493</v>
      </c>
      <c r="DN96" s="110">
        <v>5.0</v>
      </c>
      <c r="DO96" s="110" t="s">
        <v>285</v>
      </c>
      <c r="DP96" s="110">
        <v>5.0</v>
      </c>
      <c r="DQ96" s="111" t="s">
        <v>2382</v>
      </c>
      <c r="DR96" s="194">
        <v>0.0</v>
      </c>
      <c r="DS96" s="113"/>
    </row>
    <row r="97">
      <c r="A97" s="75" t="s">
        <v>2323</v>
      </c>
      <c r="B97" s="66" t="s">
        <v>180</v>
      </c>
      <c r="C97" s="76" t="s">
        <v>2383</v>
      </c>
      <c r="D97" s="77" t="s">
        <v>2384</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2385</v>
      </c>
      <c r="AA97" s="191"/>
      <c r="AB97" s="87" t="s">
        <v>2386</v>
      </c>
      <c r="AC97" s="88" t="s">
        <v>1329</v>
      </c>
      <c r="AD97" s="89" t="s">
        <v>2387</v>
      </c>
      <c r="AE97" s="88" t="s">
        <v>2388</v>
      </c>
      <c r="AF97" s="88" t="s">
        <v>486</v>
      </c>
      <c r="AG97" s="88" t="s">
        <v>2000</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2389</v>
      </c>
      <c r="BE97" s="97" t="s">
        <v>2390</v>
      </c>
      <c r="BF97" s="98" t="s">
        <v>2391</v>
      </c>
      <c r="BG97" s="97" t="s">
        <v>2392</v>
      </c>
      <c r="BH97" s="97" t="s">
        <v>363</v>
      </c>
      <c r="BI97" s="97" t="s">
        <v>367</v>
      </c>
      <c r="BJ97" s="97" t="s">
        <v>342</v>
      </c>
      <c r="BK97" s="99"/>
      <c r="BL97" s="99"/>
      <c r="BM97" s="99"/>
      <c r="BN97" s="99"/>
      <c r="BO97" s="99"/>
      <c r="BP97" s="99"/>
      <c r="BQ97" s="187"/>
      <c r="BR97" s="100">
        <v>20.0</v>
      </c>
      <c r="BS97" s="100">
        <v>35.0</v>
      </c>
      <c r="BT97" s="100">
        <v>15.0</v>
      </c>
      <c r="BU97" s="100">
        <v>30.0</v>
      </c>
      <c r="BV97" s="101" t="s">
        <v>2393</v>
      </c>
      <c r="BW97" s="187"/>
      <c r="BX97" s="102" t="s">
        <v>276</v>
      </c>
      <c r="BY97" s="102" t="s">
        <v>174</v>
      </c>
      <c r="BZ97" s="102" t="s">
        <v>2394</v>
      </c>
      <c r="CA97" s="102" t="s">
        <v>1029</v>
      </c>
      <c r="CB97" s="102" t="s">
        <v>2395</v>
      </c>
      <c r="CC97" s="102" t="s">
        <v>2396</v>
      </c>
      <c r="CD97" s="123"/>
      <c r="CE97" s="121" t="s">
        <v>2397</v>
      </c>
      <c r="CF97" s="121" t="s">
        <v>2398</v>
      </c>
      <c r="CG97" s="105"/>
      <c r="CH97" s="105"/>
      <c r="CI97" s="106"/>
      <c r="CJ97" s="187"/>
      <c r="CK97" s="107" t="s">
        <v>2399</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2400</v>
      </c>
      <c r="DG97" s="108" t="s">
        <v>2401</v>
      </c>
      <c r="DH97" s="108" t="s">
        <v>2402</v>
      </c>
      <c r="DI97" s="108" t="s">
        <v>2403</v>
      </c>
      <c r="DJ97" s="108" t="s">
        <v>2404</v>
      </c>
      <c r="DK97" s="108"/>
      <c r="DL97" s="109" t="s">
        <v>2405</v>
      </c>
      <c r="DM97" s="110" t="s">
        <v>688</v>
      </c>
      <c r="DN97" s="110">
        <v>6.0</v>
      </c>
      <c r="DO97" s="110">
        <v>3.0</v>
      </c>
      <c r="DP97" s="110">
        <v>3.0</v>
      </c>
      <c r="DQ97" s="111" t="s">
        <v>2406</v>
      </c>
      <c r="DR97" s="194">
        <v>1.0</v>
      </c>
      <c r="DS97" s="113"/>
    </row>
    <row r="98">
      <c r="A98" s="140" t="s">
        <v>2407</v>
      </c>
      <c r="B98" s="196" t="s">
        <v>180</v>
      </c>
      <c r="C98" s="197" t="s">
        <v>2408</v>
      </c>
      <c r="D98" s="198" t="s">
        <v>2409</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2410</v>
      </c>
      <c r="Y98" s="149" t="s">
        <v>790</v>
      </c>
      <c r="Z98" s="208" t="s">
        <v>1089</v>
      </c>
      <c r="AA98" s="185"/>
      <c r="AB98" s="209" t="s">
        <v>369</v>
      </c>
      <c r="AC98" s="152" t="s">
        <v>538</v>
      </c>
      <c r="AD98" s="153"/>
      <c r="AE98" s="152"/>
      <c r="AF98" s="152"/>
      <c r="AG98" s="152"/>
      <c r="AH98" s="210"/>
      <c r="AI98" s="155"/>
      <c r="AJ98" s="155"/>
      <c r="AK98" s="155"/>
      <c r="AL98" s="155"/>
      <c r="AM98" s="155"/>
      <c r="AN98" s="211"/>
      <c r="AO98" s="212"/>
      <c r="AP98" s="213" t="s">
        <v>2411</v>
      </c>
      <c r="AQ98" s="157" t="s">
        <v>575</v>
      </c>
      <c r="AR98" s="158" t="s">
        <v>2412</v>
      </c>
      <c r="AS98" s="214" t="s">
        <v>1204</v>
      </c>
      <c r="AT98" s="157" t="s">
        <v>301</v>
      </c>
      <c r="AU98" s="157" t="s">
        <v>343</v>
      </c>
      <c r="AV98" s="215" t="s">
        <v>440</v>
      </c>
      <c r="AW98" s="159"/>
      <c r="AX98" s="159"/>
      <c r="AY98" s="159"/>
      <c r="AZ98" s="159"/>
      <c r="BA98" s="159"/>
      <c r="BB98" s="159"/>
      <c r="BC98" s="186"/>
      <c r="BD98" s="216" t="s">
        <v>2413</v>
      </c>
      <c r="BE98" s="155" t="s">
        <v>2318</v>
      </c>
      <c r="BF98" s="161" t="s">
        <v>2414</v>
      </c>
      <c r="BG98" s="155" t="s">
        <v>2415</v>
      </c>
      <c r="BH98" s="155" t="s">
        <v>540</v>
      </c>
      <c r="BI98" s="155" t="s">
        <v>2416</v>
      </c>
      <c r="BJ98" s="155" t="s">
        <v>653</v>
      </c>
      <c r="BK98" s="163"/>
      <c r="BL98" s="163"/>
      <c r="BM98" s="163"/>
      <c r="BN98" s="163"/>
      <c r="BO98" s="163"/>
      <c r="BP98" s="163"/>
      <c r="BQ98" s="79"/>
      <c r="BR98" s="217">
        <v>25.0</v>
      </c>
      <c r="BS98" s="217">
        <v>40.0</v>
      </c>
      <c r="BT98" s="217">
        <v>15.0</v>
      </c>
      <c r="BU98" s="217">
        <v>20.0</v>
      </c>
      <c r="BV98" s="218" t="s">
        <v>2417</v>
      </c>
      <c r="BW98" s="79"/>
      <c r="BX98" s="219" t="s">
        <v>276</v>
      </c>
      <c r="BY98" s="219" t="s">
        <v>2418</v>
      </c>
      <c r="BZ98" s="219" t="s">
        <v>2419</v>
      </c>
      <c r="CA98" s="219" t="s">
        <v>1138</v>
      </c>
      <c r="CB98" s="219" t="s">
        <v>2420</v>
      </c>
      <c r="CC98" s="219" t="s">
        <v>887</v>
      </c>
      <c r="CD98" s="220"/>
      <c r="CE98" s="221" t="s">
        <v>2421</v>
      </c>
      <c r="CF98" s="221" t="s">
        <v>2422</v>
      </c>
      <c r="CG98" s="222"/>
      <c r="CH98" s="222"/>
      <c r="CI98" s="223"/>
      <c r="CJ98" s="79"/>
      <c r="CK98" s="107" t="s">
        <v>2423</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2424</v>
      </c>
      <c r="DG98" s="108" t="s">
        <v>2425</v>
      </c>
      <c r="DH98" s="108" t="s">
        <v>2426</v>
      </c>
      <c r="DI98" s="108" t="s">
        <v>2427</v>
      </c>
      <c r="DJ98" s="108" t="s">
        <v>2428</v>
      </c>
      <c r="DK98" s="108"/>
      <c r="DL98" s="109" t="s">
        <v>2429</v>
      </c>
      <c r="DM98" s="110" t="s">
        <v>427</v>
      </c>
      <c r="DN98" s="110">
        <v>7.0</v>
      </c>
      <c r="DO98" s="110">
        <v>1.0</v>
      </c>
      <c r="DP98" s="110" t="s">
        <v>255</v>
      </c>
      <c r="DQ98" s="111" t="s">
        <v>2430</v>
      </c>
      <c r="DR98" s="112">
        <v>0.0</v>
      </c>
      <c r="DS98" s="113"/>
    </row>
    <row r="99">
      <c r="A99" s="224" t="s">
        <v>2431</v>
      </c>
      <c r="B99" s="225" t="s">
        <v>353</v>
      </c>
      <c r="C99" s="226" t="s">
        <v>2432</v>
      </c>
      <c r="D99" s="227" t="s">
        <v>2433</v>
      </c>
      <c r="E99" s="228" t="s">
        <v>2434</v>
      </c>
      <c r="F99" s="228" t="s">
        <v>2435</v>
      </c>
      <c r="G99" s="228" t="s">
        <v>2436</v>
      </c>
      <c r="H99" s="228" t="s">
        <v>814</v>
      </c>
      <c r="I99" s="229" t="s">
        <v>2437</v>
      </c>
      <c r="J99" s="230"/>
      <c r="K99" s="231" t="s">
        <v>435</v>
      </c>
      <c r="L99" s="231" t="s">
        <v>157</v>
      </c>
      <c r="M99" s="232"/>
      <c r="N99" s="232"/>
      <c r="O99" s="232"/>
      <c r="P99" s="232"/>
      <c r="Q99" s="233"/>
      <c r="R99" s="232"/>
      <c r="S99" s="232"/>
      <c r="T99" s="232"/>
      <c r="U99" s="232"/>
      <c r="V99" s="233"/>
      <c r="W99" s="207"/>
      <c r="X99" s="234" t="s">
        <v>2438</v>
      </c>
      <c r="Y99" s="235" t="s">
        <v>1231</v>
      </c>
      <c r="Z99" s="236" t="s">
        <v>618</v>
      </c>
      <c r="AA99" s="185"/>
      <c r="AB99" s="237" t="s">
        <v>879</v>
      </c>
      <c r="AC99" s="238" t="s">
        <v>878</v>
      </c>
      <c r="AD99" s="239" t="s">
        <v>880</v>
      </c>
      <c r="AE99" s="238" t="s">
        <v>850</v>
      </c>
      <c r="AF99" s="238" t="s">
        <v>233</v>
      </c>
      <c r="AG99" s="238" t="s">
        <v>851</v>
      </c>
      <c r="AH99" s="240" t="s">
        <v>235</v>
      </c>
      <c r="AI99" s="241">
        <v>3883.0</v>
      </c>
      <c r="AJ99" s="241">
        <v>517.0</v>
      </c>
      <c r="AK99" s="241">
        <v>211.0</v>
      </c>
      <c r="AL99" s="241">
        <v>273.0</v>
      </c>
      <c r="AM99" s="241">
        <v>241.0</v>
      </c>
      <c r="AN99" s="241">
        <v>129.0</v>
      </c>
      <c r="AO99" s="212"/>
      <c r="AP99" s="242" t="s">
        <v>1322</v>
      </c>
      <c r="AQ99" s="243" t="s">
        <v>902</v>
      </c>
      <c r="AR99" s="244"/>
      <c r="AS99" s="243"/>
      <c r="AT99" s="243"/>
      <c r="AU99" s="243"/>
      <c r="AV99" s="245"/>
      <c r="AW99" s="246"/>
      <c r="AX99" s="246"/>
      <c r="AY99" s="246"/>
      <c r="AZ99" s="246"/>
      <c r="BA99" s="246"/>
      <c r="BB99" s="246"/>
      <c r="BC99" s="186"/>
      <c r="BD99" s="247" t="s">
        <v>170</v>
      </c>
      <c r="BE99" s="241" t="s">
        <v>575</v>
      </c>
      <c r="BF99" s="248" t="s">
        <v>1149</v>
      </c>
      <c r="BG99" s="241" t="s">
        <v>2439</v>
      </c>
      <c r="BH99" s="241" t="s">
        <v>301</v>
      </c>
      <c r="BI99" s="241" t="s">
        <v>712</v>
      </c>
      <c r="BJ99" s="241" t="s">
        <v>167</v>
      </c>
      <c r="BK99" s="249">
        <v>4069.0</v>
      </c>
      <c r="BL99" s="249">
        <v>517.0</v>
      </c>
      <c r="BM99" s="249">
        <v>231.0</v>
      </c>
      <c r="BN99" s="249">
        <v>294.0</v>
      </c>
      <c r="BO99" s="249">
        <v>257.0</v>
      </c>
      <c r="BP99" s="249">
        <v>152.0</v>
      </c>
      <c r="BQ99" s="230"/>
      <c r="BR99" s="250">
        <v>15.0</v>
      </c>
      <c r="BS99" s="250">
        <v>35.0</v>
      </c>
      <c r="BT99" s="250">
        <v>30.0</v>
      </c>
      <c r="BU99" s="250">
        <v>15.0</v>
      </c>
      <c r="BV99" s="251" t="s">
        <v>2440</v>
      </c>
      <c r="BW99" s="230"/>
      <c r="BX99" s="252" t="s">
        <v>2441</v>
      </c>
      <c r="BY99" s="253"/>
      <c r="BZ99" s="253"/>
      <c r="CA99" s="253"/>
      <c r="CB99" s="253"/>
      <c r="CC99" s="254"/>
      <c r="CD99" s="255" t="s">
        <v>2152</v>
      </c>
      <c r="CE99" s="256" t="s">
        <v>2442</v>
      </c>
      <c r="CF99" s="256" t="s">
        <v>2443</v>
      </c>
      <c r="CG99" s="257" t="s">
        <v>178</v>
      </c>
      <c r="CH99" s="257" t="s">
        <v>459</v>
      </c>
      <c r="CI99" s="257"/>
      <c r="CJ99" s="230"/>
      <c r="CK99" s="258" t="s">
        <v>2444</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2445</v>
      </c>
      <c r="DG99" s="108" t="s">
        <v>2446</v>
      </c>
      <c r="DH99" s="108" t="s">
        <v>2447</v>
      </c>
      <c r="DI99" s="108" t="s">
        <v>2448</v>
      </c>
      <c r="DJ99" s="108" t="s">
        <v>2449</v>
      </c>
      <c r="DK99" s="108"/>
      <c r="DL99" s="260" t="s">
        <v>2450</v>
      </c>
      <c r="DM99" s="261" t="s">
        <v>1127</v>
      </c>
      <c r="DN99" s="261">
        <v>5.0</v>
      </c>
      <c r="DO99" s="261">
        <v>1.0</v>
      </c>
      <c r="DP99" s="261" t="s">
        <v>255</v>
      </c>
      <c r="DQ99" s="262" t="s">
        <v>2451</v>
      </c>
      <c r="DR99" s="112">
        <v>0.0</v>
      </c>
      <c r="DS99" s="113"/>
    </row>
    <row r="100">
      <c r="A100" s="75" t="s">
        <v>2452</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2350</v>
      </c>
      <c r="AD100" s="89"/>
      <c r="AE100" s="88"/>
      <c r="AF100" s="88"/>
      <c r="AG100" s="88"/>
      <c r="AH100" s="137"/>
      <c r="AI100" s="97"/>
      <c r="AJ100" s="97"/>
      <c r="AK100" s="97"/>
      <c r="AL100" s="97"/>
      <c r="AM100" s="97"/>
      <c r="AN100" s="97"/>
      <c r="AO100" s="212"/>
      <c r="AP100" s="264" t="s">
        <v>170</v>
      </c>
      <c r="AQ100" s="93" t="s">
        <v>575</v>
      </c>
      <c r="AR100" s="94" t="s">
        <v>1149</v>
      </c>
      <c r="AS100" s="118" t="s">
        <v>2439</v>
      </c>
      <c r="AT100" s="93" t="s">
        <v>301</v>
      </c>
      <c r="AU100" s="93" t="s">
        <v>712</v>
      </c>
      <c r="AV100" s="265" t="s">
        <v>167</v>
      </c>
      <c r="AW100" s="90">
        <v>4117.0</v>
      </c>
      <c r="AX100" s="90">
        <v>510.0</v>
      </c>
      <c r="AY100" s="90">
        <v>231.0</v>
      </c>
      <c r="AZ100" s="90">
        <v>294.0</v>
      </c>
      <c r="BA100" s="90">
        <v>257.0</v>
      </c>
      <c r="BB100" s="90">
        <v>152.0</v>
      </c>
      <c r="BC100" s="186"/>
      <c r="BD100" s="175" t="s">
        <v>441</v>
      </c>
      <c r="BE100" s="97" t="s">
        <v>620</v>
      </c>
      <c r="BF100" s="98" t="s">
        <v>443</v>
      </c>
      <c r="BG100" s="97" t="s">
        <v>444</v>
      </c>
      <c r="BH100" s="97" t="s">
        <v>445</v>
      </c>
      <c r="BI100" s="97" t="s">
        <v>2178</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2445</v>
      </c>
      <c r="DG100" s="108" t="s">
        <v>2446</v>
      </c>
      <c r="DH100" s="108" t="s">
        <v>2447</v>
      </c>
      <c r="DI100" s="108" t="s">
        <v>2448</v>
      </c>
      <c r="DJ100" s="108" t="s">
        <v>2449</v>
      </c>
      <c r="DK100" s="108"/>
      <c r="DL100" s="53"/>
      <c r="DM100" s="53"/>
      <c r="DN100" s="53"/>
      <c r="DO100" s="53"/>
      <c r="DP100" s="53"/>
      <c r="DQ100" s="53"/>
      <c r="DR100" s="112">
        <v>0.0</v>
      </c>
      <c r="DS100" s="113"/>
    </row>
    <row r="101">
      <c r="A101" s="75" t="s">
        <v>2453</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2350</v>
      </c>
      <c r="AD101" s="89" t="s">
        <v>511</v>
      </c>
      <c r="AE101" s="88" t="s">
        <v>508</v>
      </c>
      <c r="AF101" s="88" t="s">
        <v>374</v>
      </c>
      <c r="AG101" s="88" t="s">
        <v>1900</v>
      </c>
      <c r="AH101" s="137" t="s">
        <v>193</v>
      </c>
      <c r="AI101" s="97">
        <v>3512.0</v>
      </c>
      <c r="AJ101" s="97">
        <v>497.0</v>
      </c>
      <c r="AK101" s="97">
        <v>231.0</v>
      </c>
      <c r="AL101" s="97">
        <v>245.0</v>
      </c>
      <c r="AM101" s="97">
        <v>278.0</v>
      </c>
      <c r="AN101" s="97">
        <v>195.0</v>
      </c>
      <c r="AO101" s="212"/>
      <c r="AP101" s="264" t="s">
        <v>879</v>
      </c>
      <c r="AQ101" s="93" t="s">
        <v>878</v>
      </c>
      <c r="AR101" s="94"/>
      <c r="AS101" s="93"/>
      <c r="AT101" s="93"/>
      <c r="AU101" s="93"/>
      <c r="AV101" s="265"/>
      <c r="AW101" s="90"/>
      <c r="AX101" s="90"/>
      <c r="AY101" s="90"/>
      <c r="AZ101" s="90"/>
      <c r="BA101" s="90"/>
      <c r="BB101" s="90"/>
      <c r="BC101" s="186"/>
      <c r="BD101" s="175" t="s">
        <v>170</v>
      </c>
      <c r="BE101" s="97" t="s">
        <v>575</v>
      </c>
      <c r="BF101" s="98" t="s">
        <v>1149</v>
      </c>
      <c r="BG101" s="97" t="s">
        <v>2439</v>
      </c>
      <c r="BH101" s="97" t="s">
        <v>301</v>
      </c>
      <c r="BI101" s="97" t="s">
        <v>712</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2445</v>
      </c>
      <c r="DG101" s="108" t="s">
        <v>2446</v>
      </c>
      <c r="DH101" s="108" t="s">
        <v>2447</v>
      </c>
      <c r="DI101" s="108" t="s">
        <v>2448</v>
      </c>
      <c r="DJ101" s="108" t="s">
        <v>2449</v>
      </c>
      <c r="DK101" s="108"/>
      <c r="DL101" s="53"/>
      <c r="DM101" s="53"/>
      <c r="DN101" s="53"/>
      <c r="DO101" s="53"/>
      <c r="DP101" s="53"/>
      <c r="DQ101" s="53"/>
      <c r="DR101" s="112">
        <v>0.0</v>
      </c>
      <c r="DS101" s="113"/>
    </row>
    <row r="102">
      <c r="A102" s="267" t="s">
        <v>2454</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1322</v>
      </c>
      <c r="AC102" s="272" t="s">
        <v>902</v>
      </c>
      <c r="AD102" s="273" t="s">
        <v>1732</v>
      </c>
      <c r="AE102" s="272" t="s">
        <v>333</v>
      </c>
      <c r="AF102" s="272" t="s">
        <v>337</v>
      </c>
      <c r="AG102" s="272" t="s">
        <v>1727</v>
      </c>
      <c r="AH102" s="274" t="s">
        <v>195</v>
      </c>
      <c r="AI102" s="275">
        <v>3883.0</v>
      </c>
      <c r="AJ102" s="275">
        <v>470.0</v>
      </c>
      <c r="AK102" s="275">
        <v>231.0</v>
      </c>
      <c r="AL102" s="275">
        <v>262.0</v>
      </c>
      <c r="AM102" s="275">
        <v>231.0</v>
      </c>
      <c r="AN102" s="275">
        <v>279.0</v>
      </c>
      <c r="AO102" s="212"/>
      <c r="AP102" s="276" t="s">
        <v>170</v>
      </c>
      <c r="AQ102" s="277" t="s">
        <v>575</v>
      </c>
      <c r="AR102" s="278" t="s">
        <v>1149</v>
      </c>
      <c r="AS102" s="279" t="s">
        <v>2439</v>
      </c>
      <c r="AT102" s="277" t="s">
        <v>301</v>
      </c>
      <c r="AU102" s="277" t="s">
        <v>712</v>
      </c>
      <c r="AV102" s="280" t="s">
        <v>167</v>
      </c>
      <c r="AW102" s="281">
        <v>4069.0</v>
      </c>
      <c r="AX102" s="281">
        <v>495.0</v>
      </c>
      <c r="AY102" s="281">
        <v>231.0</v>
      </c>
      <c r="AZ102" s="281">
        <v>294.0</v>
      </c>
      <c r="BA102" s="281">
        <v>247.0</v>
      </c>
      <c r="BB102" s="281">
        <v>176.0</v>
      </c>
      <c r="BC102" s="186"/>
      <c r="BD102" s="282" t="s">
        <v>441</v>
      </c>
      <c r="BE102" s="275" t="s">
        <v>620</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2445</v>
      </c>
      <c r="DG102" s="108" t="s">
        <v>2446</v>
      </c>
      <c r="DH102" s="108" t="s">
        <v>2447</v>
      </c>
      <c r="DI102" s="108" t="s">
        <v>2448</v>
      </c>
      <c r="DJ102" s="108" t="s">
        <v>2449</v>
      </c>
      <c r="DK102" s="108"/>
      <c r="DL102" s="47"/>
      <c r="DM102" s="47"/>
      <c r="DN102" s="47"/>
      <c r="DO102" s="47"/>
      <c r="DP102" s="47"/>
      <c r="DQ102" s="47"/>
      <c r="DR102" s="112">
        <v>0.0</v>
      </c>
      <c r="DS102" s="113"/>
    </row>
    <row r="103">
      <c r="A103" s="140" t="s">
        <v>2455</v>
      </c>
      <c r="B103" s="287" t="s">
        <v>288</v>
      </c>
      <c r="C103" s="142" t="s">
        <v>2456</v>
      </c>
      <c r="D103" s="143" t="s">
        <v>2457</v>
      </c>
      <c r="E103" s="288" t="s">
        <v>152</v>
      </c>
      <c r="F103" s="144" t="s">
        <v>2458</v>
      </c>
      <c r="G103" s="144" t="s">
        <v>2459</v>
      </c>
      <c r="H103" s="144" t="s">
        <v>2460</v>
      </c>
      <c r="I103" s="144" t="s">
        <v>2461</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670</v>
      </c>
      <c r="AD103" s="153" t="s">
        <v>200</v>
      </c>
      <c r="AE103" s="152" t="s">
        <v>482</v>
      </c>
      <c r="AF103" s="152" t="s">
        <v>342</v>
      </c>
      <c r="AG103" s="152" t="s">
        <v>1639</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930</v>
      </c>
      <c r="BG103" s="155" t="s">
        <v>2462</v>
      </c>
      <c r="BH103" s="155" t="s">
        <v>363</v>
      </c>
      <c r="BI103" s="155" t="s">
        <v>1041</v>
      </c>
      <c r="BJ103" s="155" t="s">
        <v>540</v>
      </c>
      <c r="BK103" s="163"/>
      <c r="BL103" s="163"/>
      <c r="BM103" s="163"/>
      <c r="BN103" s="163"/>
      <c r="BO103" s="163"/>
      <c r="BP103" s="163"/>
      <c r="BQ103" s="182"/>
      <c r="BR103" s="164">
        <v>15.0</v>
      </c>
      <c r="BS103" s="164">
        <v>10.0</v>
      </c>
      <c r="BT103" s="164">
        <v>35.0</v>
      </c>
      <c r="BU103" s="164">
        <v>35.0</v>
      </c>
      <c r="BV103" s="293" t="s">
        <v>2463</v>
      </c>
      <c r="BW103" s="182"/>
      <c r="BX103" s="165" t="s">
        <v>173</v>
      </c>
      <c r="BY103" s="165" t="s">
        <v>174</v>
      </c>
      <c r="BZ103" s="165" t="s">
        <v>2464</v>
      </c>
      <c r="CA103" s="165" t="s">
        <v>1604</v>
      </c>
      <c r="CB103" s="165" t="s">
        <v>2465</v>
      </c>
      <c r="CC103" s="165" t="s">
        <v>563</v>
      </c>
      <c r="CD103" s="166"/>
      <c r="CE103" s="167"/>
      <c r="CF103" s="167"/>
      <c r="CG103" s="168"/>
      <c r="CH103" s="168"/>
      <c r="CI103" s="169"/>
      <c r="CJ103" s="182"/>
      <c r="CK103" s="107" t="s">
        <v>2466</v>
      </c>
      <c r="CL103" s="108" t="s">
        <v>245</v>
      </c>
      <c r="CM103" s="108" t="s">
        <v>1446</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2467</v>
      </c>
      <c r="DG103" s="108" t="s">
        <v>2468</v>
      </c>
      <c r="DH103" s="108" t="s">
        <v>2469</v>
      </c>
      <c r="DI103" s="108" t="s">
        <v>2470</v>
      </c>
      <c r="DJ103" s="108" t="s">
        <v>2471</v>
      </c>
      <c r="DK103" s="108"/>
      <c r="DL103" s="109" t="s">
        <v>2472</v>
      </c>
      <c r="DM103" s="110" t="s">
        <v>2473</v>
      </c>
      <c r="DN103" s="110">
        <v>1.0</v>
      </c>
      <c r="DO103" s="110">
        <v>3.0</v>
      </c>
      <c r="DP103" s="110">
        <v>4.0</v>
      </c>
      <c r="DQ103" s="111" t="s">
        <v>2474</v>
      </c>
      <c r="DR103" s="112">
        <v>0.0</v>
      </c>
      <c r="DS103" s="113"/>
    </row>
    <row r="104">
      <c r="A104" s="140" t="s">
        <v>2475</v>
      </c>
      <c r="B104" s="287" t="s">
        <v>180</v>
      </c>
      <c r="C104" s="142" t="s">
        <v>2476</v>
      </c>
      <c r="D104" s="143" t="s">
        <v>2477</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2478</v>
      </c>
      <c r="Y104" s="149" t="s">
        <v>2479</v>
      </c>
      <c r="Z104" s="208" t="s">
        <v>168</v>
      </c>
      <c r="AA104" s="86"/>
      <c r="AB104" s="209" t="s">
        <v>402</v>
      </c>
      <c r="AC104" s="152" t="s">
        <v>166</v>
      </c>
      <c r="AD104" s="153"/>
      <c r="AE104" s="152"/>
      <c r="AF104" s="152"/>
      <c r="AG104" s="152"/>
      <c r="AH104" s="210"/>
      <c r="AI104" s="155"/>
      <c r="AJ104" s="155"/>
      <c r="AK104" s="155"/>
      <c r="AL104" s="155"/>
      <c r="AM104" s="155"/>
      <c r="AN104" s="155"/>
      <c r="AO104" s="91"/>
      <c r="AP104" s="213" t="s">
        <v>2480</v>
      </c>
      <c r="AQ104" s="157" t="s">
        <v>160</v>
      </c>
      <c r="AR104" s="158" t="s">
        <v>2481</v>
      </c>
      <c r="AS104" s="157" t="s">
        <v>2482</v>
      </c>
      <c r="AT104" s="157" t="s">
        <v>167</v>
      </c>
      <c r="AU104" s="214" t="s">
        <v>794</v>
      </c>
      <c r="AV104" s="215" t="s">
        <v>228</v>
      </c>
      <c r="AW104" s="159"/>
      <c r="AX104" s="159"/>
      <c r="AY104" s="159"/>
      <c r="AZ104" s="159"/>
      <c r="BA104" s="159"/>
      <c r="BB104" s="159"/>
      <c r="BC104" s="186"/>
      <c r="BD104" s="216" t="s">
        <v>161</v>
      </c>
      <c r="BE104" s="155" t="s">
        <v>264</v>
      </c>
      <c r="BF104" s="161" t="s">
        <v>1245</v>
      </c>
      <c r="BG104" s="155" t="s">
        <v>407</v>
      </c>
      <c r="BH104" s="155" t="s">
        <v>301</v>
      </c>
      <c r="BI104" s="155" t="s">
        <v>2483</v>
      </c>
      <c r="BJ104" s="155" t="s">
        <v>269</v>
      </c>
      <c r="BK104" s="163"/>
      <c r="BL104" s="163"/>
      <c r="BM104" s="163"/>
      <c r="BN104" s="163"/>
      <c r="BO104" s="163"/>
      <c r="BP104" s="163"/>
      <c r="BQ104" s="79"/>
      <c r="BR104" s="164">
        <v>25.0</v>
      </c>
      <c r="BS104" s="164">
        <v>20.0</v>
      </c>
      <c r="BT104" s="164">
        <v>40.0</v>
      </c>
      <c r="BU104" s="164">
        <v>15.0</v>
      </c>
      <c r="BV104" s="293" t="s">
        <v>2484</v>
      </c>
      <c r="BW104" s="79"/>
      <c r="BX104" s="165" t="s">
        <v>173</v>
      </c>
      <c r="BY104" s="165" t="s">
        <v>2485</v>
      </c>
      <c r="BZ104" s="165" t="s">
        <v>2486</v>
      </c>
      <c r="CA104" s="165" t="s">
        <v>2487</v>
      </c>
      <c r="CB104" s="165" t="s">
        <v>2488</v>
      </c>
      <c r="CC104" s="165" t="s">
        <v>887</v>
      </c>
      <c r="CD104" s="178" t="s">
        <v>661</v>
      </c>
      <c r="CE104" s="167" t="s">
        <v>2489</v>
      </c>
      <c r="CF104" s="167" t="s">
        <v>2490</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2491</v>
      </c>
      <c r="DM104" s="110" t="s">
        <v>427</v>
      </c>
      <c r="DN104" s="110">
        <v>5.0</v>
      </c>
      <c r="DO104" s="110">
        <v>3.0</v>
      </c>
      <c r="DP104" s="110" t="s">
        <v>731</v>
      </c>
      <c r="DQ104" s="111" t="s">
        <v>2492</v>
      </c>
      <c r="DR104" s="112"/>
      <c r="DS104" s="113"/>
    </row>
    <row r="105">
      <c r="A105" s="140" t="s">
        <v>2493</v>
      </c>
      <c r="B105" s="287" t="s">
        <v>180</v>
      </c>
      <c r="C105" s="142" t="s">
        <v>2494</v>
      </c>
      <c r="D105" s="143" t="s">
        <v>2495</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670</v>
      </c>
      <c r="Z105" s="208" t="s">
        <v>2496</v>
      </c>
      <c r="AA105" s="86"/>
      <c r="AB105" s="209" t="s">
        <v>479</v>
      </c>
      <c r="AC105" s="152" t="s">
        <v>542</v>
      </c>
      <c r="AD105" s="153" t="s">
        <v>200</v>
      </c>
      <c r="AE105" s="152" t="s">
        <v>372</v>
      </c>
      <c r="AF105" s="152" t="s">
        <v>200</v>
      </c>
      <c r="AG105" s="152" t="s">
        <v>2497</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1997</v>
      </c>
      <c r="BE105" s="155" t="s">
        <v>370</v>
      </c>
      <c r="BF105" s="161" t="s">
        <v>1999</v>
      </c>
      <c r="BG105" s="155" t="s">
        <v>2498</v>
      </c>
      <c r="BH105" s="155" t="s">
        <v>363</v>
      </c>
      <c r="BI105" s="155" t="s">
        <v>2499</v>
      </c>
      <c r="BJ105" s="155" t="s">
        <v>653</v>
      </c>
      <c r="BK105" s="163"/>
      <c r="BL105" s="163"/>
      <c r="BM105" s="163"/>
      <c r="BN105" s="163"/>
      <c r="BO105" s="163"/>
      <c r="BP105" s="163"/>
      <c r="BQ105" s="79"/>
      <c r="BR105" s="164">
        <v>10.0</v>
      </c>
      <c r="BS105" s="164">
        <v>30.0</v>
      </c>
      <c r="BT105" s="164">
        <v>20.0</v>
      </c>
      <c r="BU105" s="164">
        <v>40.0</v>
      </c>
      <c r="BV105" s="101" t="s">
        <v>2500</v>
      </c>
      <c r="BW105" s="79"/>
      <c r="BX105" s="165" t="s">
        <v>173</v>
      </c>
      <c r="BY105" s="165" t="s">
        <v>2003</v>
      </c>
      <c r="BZ105" s="165" t="s">
        <v>2501</v>
      </c>
      <c r="CA105" s="165" t="s">
        <v>1254</v>
      </c>
      <c r="CB105" s="165" t="s">
        <v>2502</v>
      </c>
      <c r="CC105" s="165" t="s">
        <v>1442</v>
      </c>
      <c r="CD105" s="166"/>
      <c r="CE105" s="167" t="s">
        <v>2503</v>
      </c>
      <c r="CF105" s="167" t="s">
        <v>2504</v>
      </c>
      <c r="CG105" s="168"/>
      <c r="CH105" s="168"/>
      <c r="CI105" s="169"/>
      <c r="CJ105" s="79"/>
      <c r="CK105" s="107" t="s">
        <v>2505</v>
      </c>
      <c r="CL105" s="108" t="s">
        <v>461</v>
      </c>
      <c r="CM105" s="108" t="s">
        <v>555</v>
      </c>
      <c r="CN105" s="108" t="s">
        <v>186</v>
      </c>
      <c r="CO105" s="108" t="s">
        <v>387</v>
      </c>
      <c r="CP105" s="108" t="s">
        <v>835</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2506</v>
      </c>
      <c r="DG105" s="108" t="s">
        <v>2507</v>
      </c>
      <c r="DH105" s="108" t="s">
        <v>2508</v>
      </c>
      <c r="DI105" s="108" t="s">
        <v>2509</v>
      </c>
      <c r="DJ105" s="108" t="s">
        <v>2510</v>
      </c>
      <c r="DK105" s="108"/>
      <c r="DL105" s="109" t="s">
        <v>2511</v>
      </c>
      <c r="DM105" s="110" t="s">
        <v>493</v>
      </c>
      <c r="DN105" s="110">
        <v>4.0</v>
      </c>
      <c r="DO105" s="110">
        <v>2.0</v>
      </c>
      <c r="DP105" s="110" t="s">
        <v>255</v>
      </c>
      <c r="DQ105" s="111" t="s">
        <v>2512</v>
      </c>
      <c r="DR105" s="112">
        <v>0.0</v>
      </c>
      <c r="DS105" s="113"/>
    </row>
    <row r="106">
      <c r="A106" s="140" t="s">
        <v>2043</v>
      </c>
      <c r="B106" s="287" t="s">
        <v>288</v>
      </c>
      <c r="C106" s="142" t="s">
        <v>2513</v>
      </c>
      <c r="D106" s="143" t="s">
        <v>2514</v>
      </c>
      <c r="E106" s="144" t="s">
        <v>152</v>
      </c>
      <c r="F106" s="144" t="s">
        <v>2515</v>
      </c>
      <c r="G106" s="144" t="s">
        <v>2516</v>
      </c>
      <c r="H106" s="144" t="s">
        <v>2517</v>
      </c>
      <c r="I106" s="144" t="s">
        <v>2518</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1093</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2350</v>
      </c>
      <c r="AR106" s="158" t="s">
        <v>511</v>
      </c>
      <c r="AS106" s="157" t="s">
        <v>1900</v>
      </c>
      <c r="AT106" s="157" t="s">
        <v>374</v>
      </c>
      <c r="AU106" s="214" t="s">
        <v>2519</v>
      </c>
      <c r="AV106" s="157" t="s">
        <v>507</v>
      </c>
      <c r="AW106" s="159">
        <v>3124.0</v>
      </c>
      <c r="AX106" s="159">
        <v>449.0</v>
      </c>
      <c r="AY106" s="159">
        <v>222.0</v>
      </c>
      <c r="AZ106" s="159">
        <v>225.0</v>
      </c>
      <c r="BA106" s="159">
        <v>318.0</v>
      </c>
      <c r="BB106" s="159">
        <v>205.0</v>
      </c>
      <c r="BC106" s="186"/>
      <c r="BD106" s="160" t="s">
        <v>899</v>
      </c>
      <c r="BE106" s="155" t="s">
        <v>951</v>
      </c>
      <c r="BF106" s="161" t="s">
        <v>2351</v>
      </c>
      <c r="BG106" s="155" t="s">
        <v>297</v>
      </c>
      <c r="BH106" s="155" t="s">
        <v>488</v>
      </c>
      <c r="BI106" s="155" t="s">
        <v>2178</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2520</v>
      </c>
      <c r="BW106" s="79"/>
      <c r="BX106" s="165" t="s">
        <v>276</v>
      </c>
      <c r="BY106" s="165" t="s">
        <v>2521</v>
      </c>
      <c r="BZ106" s="165" t="s">
        <v>2522</v>
      </c>
      <c r="CA106" s="165" t="s">
        <v>800</v>
      </c>
      <c r="CB106" s="165" t="s">
        <v>934</v>
      </c>
      <c r="CC106" s="165" t="s">
        <v>935</v>
      </c>
      <c r="CD106" s="178" t="s">
        <v>2523</v>
      </c>
      <c r="CE106" s="167" t="s">
        <v>2524</v>
      </c>
      <c r="CF106" s="167" t="s">
        <v>2525</v>
      </c>
      <c r="CG106" s="168" t="s">
        <v>520</v>
      </c>
      <c r="CH106" s="168" t="s">
        <v>283</v>
      </c>
      <c r="CI106" s="169"/>
      <c r="CJ106" s="79"/>
      <c r="CK106" s="107" t="s">
        <v>2526</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2527</v>
      </c>
      <c r="DG106" s="108" t="s">
        <v>2528</v>
      </c>
      <c r="DH106" s="108" t="s">
        <v>2529</v>
      </c>
      <c r="DI106" s="108" t="s">
        <v>2530</v>
      </c>
      <c r="DJ106" s="108" t="s">
        <v>2531</v>
      </c>
      <c r="DK106" s="108"/>
      <c r="DL106" s="109" t="s">
        <v>2532</v>
      </c>
      <c r="DM106" s="110" t="s">
        <v>427</v>
      </c>
      <c r="DN106" s="110">
        <v>4.0</v>
      </c>
      <c r="DO106" s="110">
        <v>2.0</v>
      </c>
      <c r="DP106" s="110" t="s">
        <v>255</v>
      </c>
      <c r="DQ106" s="111" t="s">
        <v>2533</v>
      </c>
      <c r="DR106" s="112">
        <v>0.0</v>
      </c>
      <c r="DS106" s="113"/>
    </row>
    <row r="107">
      <c r="A107" s="140" t="s">
        <v>2487</v>
      </c>
      <c r="B107" s="287" t="s">
        <v>180</v>
      </c>
      <c r="C107" s="142" t="s">
        <v>2534</v>
      </c>
      <c r="D107" s="143" t="s">
        <v>2535</v>
      </c>
      <c r="E107" s="144" t="s">
        <v>152</v>
      </c>
      <c r="F107" s="144" t="s">
        <v>152</v>
      </c>
      <c r="G107" s="144" t="s">
        <v>2536</v>
      </c>
      <c r="H107" s="144" t="s">
        <v>2537</v>
      </c>
      <c r="I107" s="144" t="s">
        <v>2538</v>
      </c>
      <c r="J107" s="79"/>
      <c r="K107" s="146"/>
      <c r="L107" s="146" t="s">
        <v>157</v>
      </c>
      <c r="M107" s="146"/>
      <c r="N107" s="145"/>
      <c r="O107" s="146"/>
      <c r="P107" s="146"/>
      <c r="Q107" s="148"/>
      <c r="R107" s="146"/>
      <c r="S107" s="146"/>
      <c r="T107" s="146"/>
      <c r="U107" s="146" t="s">
        <v>157</v>
      </c>
      <c r="V107" s="148"/>
      <c r="W107" s="83"/>
      <c r="X107" s="128" t="s">
        <v>186</v>
      </c>
      <c r="Y107" s="149" t="s">
        <v>2539</v>
      </c>
      <c r="Z107" s="149" t="s">
        <v>1329</v>
      </c>
      <c r="AA107" s="86"/>
      <c r="AB107" s="151" t="s">
        <v>479</v>
      </c>
      <c r="AC107" s="152" t="s">
        <v>480</v>
      </c>
      <c r="AD107" s="153" t="s">
        <v>200</v>
      </c>
      <c r="AE107" s="152" t="s">
        <v>336</v>
      </c>
      <c r="AF107" s="152" t="s">
        <v>200</v>
      </c>
      <c r="AG107" s="152" t="s">
        <v>2540</v>
      </c>
      <c r="AH107" s="152" t="s">
        <v>342</v>
      </c>
      <c r="AI107" s="155"/>
      <c r="AJ107" s="155"/>
      <c r="AK107" s="155"/>
      <c r="AL107" s="155"/>
      <c r="AM107" s="155"/>
      <c r="AN107" s="155"/>
      <c r="AO107" s="91"/>
      <c r="AP107" s="156" t="s">
        <v>2534</v>
      </c>
      <c r="AQ107" s="157" t="s">
        <v>670</v>
      </c>
      <c r="AR107" s="158" t="s">
        <v>2541</v>
      </c>
      <c r="AS107" s="157" t="s">
        <v>2542</v>
      </c>
      <c r="AT107" s="157" t="s">
        <v>486</v>
      </c>
      <c r="AU107" s="157" t="s">
        <v>2543</v>
      </c>
      <c r="AV107" s="157" t="s">
        <v>363</v>
      </c>
      <c r="AW107" s="159"/>
      <c r="AX107" s="159"/>
      <c r="AY107" s="159"/>
      <c r="AZ107" s="159"/>
      <c r="BA107" s="159"/>
      <c r="BB107" s="159"/>
      <c r="BC107" s="95"/>
      <c r="BD107" s="160" t="s">
        <v>605</v>
      </c>
      <c r="BE107" s="155" t="s">
        <v>2544</v>
      </c>
      <c r="BF107" s="161"/>
      <c r="BG107" s="155"/>
      <c r="BH107" s="155"/>
      <c r="BI107" s="155"/>
      <c r="BJ107" s="155"/>
      <c r="BK107" s="294"/>
      <c r="BL107" s="294"/>
      <c r="BM107" s="294"/>
      <c r="BN107" s="294"/>
      <c r="BO107" s="294"/>
      <c r="BP107" s="294"/>
      <c r="BQ107" s="79"/>
      <c r="BR107" s="164">
        <v>20.0</v>
      </c>
      <c r="BS107" s="164">
        <v>40.0</v>
      </c>
      <c r="BT107" s="164">
        <v>15.0</v>
      </c>
      <c r="BU107" s="164">
        <v>25.0</v>
      </c>
      <c r="BV107" s="101" t="s">
        <v>2545</v>
      </c>
      <c r="BW107" s="79"/>
      <c r="BX107" s="165" t="s">
        <v>204</v>
      </c>
      <c r="BY107" s="165" t="s">
        <v>2546</v>
      </c>
      <c r="BZ107" s="165" t="s">
        <v>2547</v>
      </c>
      <c r="CA107" s="165" t="s">
        <v>1115</v>
      </c>
      <c r="CB107" s="165" t="s">
        <v>2548</v>
      </c>
      <c r="CC107" s="165" t="s">
        <v>1210</v>
      </c>
      <c r="CD107" s="166"/>
      <c r="CE107" s="167"/>
      <c r="CF107" s="167"/>
      <c r="CG107" s="168"/>
      <c r="CH107" s="168"/>
      <c r="CI107" s="169"/>
      <c r="CJ107" s="79"/>
      <c r="CK107" s="107" t="s">
        <v>2549</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2550</v>
      </c>
      <c r="DG107" s="108" t="s">
        <v>2551</v>
      </c>
      <c r="DH107" s="108" t="s">
        <v>2552</v>
      </c>
      <c r="DI107" s="108" t="s">
        <v>2553</v>
      </c>
      <c r="DJ107" s="108" t="s">
        <v>2554</v>
      </c>
      <c r="DK107" s="108"/>
      <c r="DL107" s="109" t="s">
        <v>2555</v>
      </c>
      <c r="DM107" s="110" t="s">
        <v>394</v>
      </c>
      <c r="DN107" s="110">
        <v>5.0</v>
      </c>
      <c r="DO107" s="110" t="s">
        <v>285</v>
      </c>
      <c r="DP107" s="110" t="s">
        <v>255</v>
      </c>
      <c r="DQ107" s="111" t="s">
        <v>2556</v>
      </c>
      <c r="DR107" s="112">
        <v>0.0</v>
      </c>
      <c r="DS107" s="113"/>
    </row>
    <row r="108">
      <c r="A108" s="140" t="s">
        <v>750</v>
      </c>
      <c r="B108" s="287" t="s">
        <v>180</v>
      </c>
      <c r="C108" s="142" t="s">
        <v>2557</v>
      </c>
      <c r="D108" s="143" t="s">
        <v>2558</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2559</v>
      </c>
      <c r="Y108" s="149" t="s">
        <v>2560</v>
      </c>
      <c r="Z108" s="149" t="s">
        <v>620</v>
      </c>
      <c r="AA108" s="86"/>
      <c r="AB108" s="151" t="s">
        <v>402</v>
      </c>
      <c r="AC108" s="152" t="s">
        <v>166</v>
      </c>
      <c r="AD108" s="153" t="s">
        <v>848</v>
      </c>
      <c r="AE108" s="152" t="s">
        <v>168</v>
      </c>
      <c r="AF108" s="152" t="s">
        <v>653</v>
      </c>
      <c r="AG108" s="152" t="s">
        <v>794</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2561</v>
      </c>
      <c r="BE108" s="155" t="s">
        <v>2562</v>
      </c>
      <c r="BF108" s="161" t="s">
        <v>2563</v>
      </c>
      <c r="BG108" s="155" t="s">
        <v>1823</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2564</v>
      </c>
      <c r="BW108" s="79"/>
      <c r="BX108" s="165" t="s">
        <v>173</v>
      </c>
      <c r="BY108" s="165" t="s">
        <v>2565</v>
      </c>
      <c r="BZ108" s="165" t="s">
        <v>2566</v>
      </c>
      <c r="CA108" s="165" t="s">
        <v>1222</v>
      </c>
      <c r="CB108" s="165" t="s">
        <v>2567</v>
      </c>
      <c r="CC108" s="165" t="s">
        <v>2323</v>
      </c>
      <c r="CD108" s="178" t="s">
        <v>241</v>
      </c>
      <c r="CE108" s="167" t="s">
        <v>2568</v>
      </c>
      <c r="CF108" s="167" t="s">
        <v>2569</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2570</v>
      </c>
      <c r="DM108" s="110" t="s">
        <v>427</v>
      </c>
      <c r="DN108" s="110">
        <v>5.0</v>
      </c>
      <c r="DO108" s="110">
        <v>1.0</v>
      </c>
      <c r="DP108" s="110" t="s">
        <v>255</v>
      </c>
      <c r="DQ108" s="111" t="s">
        <v>2571</v>
      </c>
      <c r="DR108" s="112"/>
      <c r="DS108" s="113"/>
    </row>
    <row r="109">
      <c r="A109" s="140" t="s">
        <v>1621</v>
      </c>
      <c r="B109" s="287" t="s">
        <v>288</v>
      </c>
      <c r="C109" s="142" t="s">
        <v>2317</v>
      </c>
      <c r="D109" s="143" t="s">
        <v>2572</v>
      </c>
      <c r="E109" s="144" t="s">
        <v>152</v>
      </c>
      <c r="F109" s="144" t="s">
        <v>2573</v>
      </c>
      <c r="G109" s="144" t="s">
        <v>2574</v>
      </c>
      <c r="H109" s="295" t="s">
        <v>2575</v>
      </c>
      <c r="I109" s="295" t="s">
        <v>2576</v>
      </c>
      <c r="J109" s="79"/>
      <c r="K109" s="145"/>
      <c r="L109" s="146" t="s">
        <v>157</v>
      </c>
      <c r="M109" s="146"/>
      <c r="N109" s="145"/>
      <c r="O109" s="146"/>
      <c r="P109" s="146"/>
      <c r="Q109" s="148"/>
      <c r="R109" s="146" t="s">
        <v>157</v>
      </c>
      <c r="S109" s="146" t="s">
        <v>157</v>
      </c>
      <c r="T109" s="146"/>
      <c r="U109" s="146"/>
      <c r="V109" s="148"/>
      <c r="W109" s="83"/>
      <c r="X109" s="128" t="s">
        <v>337</v>
      </c>
      <c r="Y109" s="149" t="s">
        <v>1321</v>
      </c>
      <c r="Z109" s="149" t="s">
        <v>333</v>
      </c>
      <c r="AA109" s="86"/>
      <c r="AB109" s="151" t="s">
        <v>309</v>
      </c>
      <c r="AC109" s="152" t="s">
        <v>1727</v>
      </c>
      <c r="AD109" s="153" t="s">
        <v>901</v>
      </c>
      <c r="AE109" s="152" t="s">
        <v>306</v>
      </c>
      <c r="AF109" s="152" t="s">
        <v>337</v>
      </c>
      <c r="AG109" s="152" t="s">
        <v>1596</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2577</v>
      </c>
      <c r="BE109" s="155" t="s">
        <v>850</v>
      </c>
      <c r="BF109" s="161" t="s">
        <v>2578</v>
      </c>
      <c r="BG109" s="155" t="s">
        <v>796</v>
      </c>
      <c r="BH109" s="155" t="s">
        <v>507</v>
      </c>
      <c r="BI109" s="155" t="s">
        <v>2579</v>
      </c>
      <c r="BJ109" s="155" t="s">
        <v>2580</v>
      </c>
      <c r="BK109" s="294"/>
      <c r="BL109" s="294"/>
      <c r="BM109" s="294"/>
      <c r="BN109" s="294"/>
      <c r="BO109" s="294"/>
      <c r="BP109" s="294"/>
      <c r="BQ109" s="79"/>
      <c r="BR109" s="164">
        <v>20.0</v>
      </c>
      <c r="BS109" s="164">
        <v>30.0</v>
      </c>
      <c r="BT109" s="164">
        <v>25.0</v>
      </c>
      <c r="BU109" s="164">
        <v>20.0</v>
      </c>
      <c r="BV109" s="101" t="s">
        <v>2581</v>
      </c>
      <c r="BW109" s="79"/>
      <c r="BX109" s="165" t="s">
        <v>276</v>
      </c>
      <c r="BY109" s="165" t="s">
        <v>2582</v>
      </c>
      <c r="BZ109" s="165" t="s">
        <v>2583</v>
      </c>
      <c r="CA109" s="165" t="s">
        <v>1619</v>
      </c>
      <c r="CB109" s="165" t="s">
        <v>2584</v>
      </c>
      <c r="CC109" s="165" t="s">
        <v>580</v>
      </c>
      <c r="CD109" s="166"/>
      <c r="CE109" s="167"/>
      <c r="CF109" s="167"/>
      <c r="CG109" s="168"/>
      <c r="CH109" s="168"/>
      <c r="CI109" s="169"/>
      <c r="CJ109" s="79"/>
      <c r="CK109" s="107" t="s">
        <v>2585</v>
      </c>
      <c r="CL109" s="108" t="s">
        <v>461</v>
      </c>
      <c r="CM109" s="108" t="s">
        <v>462</v>
      </c>
      <c r="CN109" s="108" t="s">
        <v>863</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2586</v>
      </c>
      <c r="DG109" s="108" t="s">
        <v>2587</v>
      </c>
      <c r="DH109" s="108" t="s">
        <v>2588</v>
      </c>
      <c r="DI109" s="108" t="s">
        <v>2589</v>
      </c>
      <c r="DJ109" s="108" t="s">
        <v>2590</v>
      </c>
      <c r="DK109" s="108"/>
      <c r="DL109" s="109" t="s">
        <v>2591</v>
      </c>
      <c r="DM109" s="110" t="s">
        <v>470</v>
      </c>
      <c r="DN109" s="110">
        <v>4.0</v>
      </c>
      <c r="DO109" s="110">
        <v>2.0</v>
      </c>
      <c r="DP109" s="110" t="s">
        <v>255</v>
      </c>
      <c r="DQ109" s="111" t="s">
        <v>2592</v>
      </c>
      <c r="DR109" s="112">
        <v>0.0</v>
      </c>
      <c r="DS109" s="113"/>
    </row>
    <row r="110">
      <c r="A110" s="75" t="s">
        <v>2593</v>
      </c>
      <c r="B110" s="66" t="s">
        <v>288</v>
      </c>
      <c r="C110" s="76" t="s">
        <v>2594</v>
      </c>
      <c r="D110" s="77" t="s">
        <v>2595</v>
      </c>
      <c r="E110" s="78" t="s">
        <v>152</v>
      </c>
      <c r="F110" s="78" t="s">
        <v>2596</v>
      </c>
      <c r="G110" s="78" t="s">
        <v>2597</v>
      </c>
      <c r="H110" s="78" t="s">
        <v>2598</v>
      </c>
      <c r="I110" s="78" t="s">
        <v>2599</v>
      </c>
      <c r="J110" s="79"/>
      <c r="K110" s="80"/>
      <c r="L110" s="80"/>
      <c r="M110" s="81"/>
      <c r="N110" s="80"/>
      <c r="O110" s="81" t="s">
        <v>157</v>
      </c>
      <c r="P110" s="81" t="s">
        <v>157</v>
      </c>
      <c r="Q110" s="82"/>
      <c r="R110" s="81"/>
      <c r="S110" s="81"/>
      <c r="T110" s="81"/>
      <c r="U110" s="81"/>
      <c r="V110" s="116" t="s">
        <v>157</v>
      </c>
      <c r="W110" s="83"/>
      <c r="X110" s="128" t="s">
        <v>501</v>
      </c>
      <c r="Y110" s="149" t="s">
        <v>1093</v>
      </c>
      <c r="Z110" s="129" t="s">
        <v>2600</v>
      </c>
      <c r="AA110" s="86"/>
      <c r="AB110" s="87" t="s">
        <v>2601</v>
      </c>
      <c r="AC110" s="152" t="s">
        <v>2350</v>
      </c>
      <c r="AD110" s="89" t="s">
        <v>2602</v>
      </c>
      <c r="AE110" s="88" t="s">
        <v>1089</v>
      </c>
      <c r="AF110" s="88" t="s">
        <v>1325</v>
      </c>
      <c r="AG110" s="117" t="s">
        <v>2603</v>
      </c>
      <c r="AH110" s="88" t="s">
        <v>624</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2604</v>
      </c>
      <c r="BE110" s="97" t="s">
        <v>343</v>
      </c>
      <c r="BF110" s="98" t="s">
        <v>2605</v>
      </c>
      <c r="BG110" s="155" t="s">
        <v>331</v>
      </c>
      <c r="BH110" s="155" t="s">
        <v>374</v>
      </c>
      <c r="BI110" s="119" t="s">
        <v>2606</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2607</v>
      </c>
      <c r="BW110" s="79"/>
      <c r="BX110" s="102" t="s">
        <v>204</v>
      </c>
      <c r="BY110" s="102" t="s">
        <v>174</v>
      </c>
      <c r="BZ110" s="102" t="s">
        <v>2608</v>
      </c>
      <c r="CA110" s="102" t="s">
        <v>152</v>
      </c>
      <c r="CB110" s="102" t="s">
        <v>2609</v>
      </c>
      <c r="CC110" s="102" t="s">
        <v>152</v>
      </c>
      <c r="CD110" s="120" t="s">
        <v>2325</v>
      </c>
      <c r="CE110" s="121" t="s">
        <v>2610</v>
      </c>
      <c r="CF110" s="121" t="s">
        <v>2611</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2612</v>
      </c>
      <c r="DM110" s="110" t="s">
        <v>470</v>
      </c>
      <c r="DN110" s="110">
        <v>5.0</v>
      </c>
      <c r="DO110" s="110">
        <v>3.0</v>
      </c>
      <c r="DP110" s="110">
        <v>4.0</v>
      </c>
      <c r="DQ110" s="111" t="s">
        <v>2613</v>
      </c>
      <c r="DR110" s="112">
        <v>0.0</v>
      </c>
      <c r="DS110" s="113"/>
    </row>
    <row r="111">
      <c r="A111" s="75" t="s">
        <v>1256</v>
      </c>
      <c r="B111" s="66" t="s">
        <v>180</v>
      </c>
      <c r="C111" s="76" t="s">
        <v>2614</v>
      </c>
      <c r="D111" s="77" t="s">
        <v>2615</v>
      </c>
      <c r="E111" s="78" t="s">
        <v>152</v>
      </c>
      <c r="F111" s="78" t="s">
        <v>152</v>
      </c>
      <c r="G111" s="78" t="s">
        <v>2616</v>
      </c>
      <c r="H111" s="78" t="s">
        <v>2617</v>
      </c>
      <c r="I111" s="78" t="s">
        <v>2618</v>
      </c>
      <c r="J111" s="79"/>
      <c r="K111" s="80"/>
      <c r="L111" s="80"/>
      <c r="M111" s="80"/>
      <c r="N111" s="81"/>
      <c r="O111" s="80"/>
      <c r="P111" s="80"/>
      <c r="Q111" s="116" t="s">
        <v>157</v>
      </c>
      <c r="R111" s="81" t="s">
        <v>157</v>
      </c>
      <c r="S111" s="81"/>
      <c r="T111" s="81"/>
      <c r="U111" s="81"/>
      <c r="V111" s="116"/>
      <c r="W111" s="83"/>
      <c r="X111" s="84" t="s">
        <v>337</v>
      </c>
      <c r="Y111" s="85" t="s">
        <v>2619</v>
      </c>
      <c r="Z111" s="149" t="s">
        <v>1900</v>
      </c>
      <c r="AA111" s="86"/>
      <c r="AB111" s="87" t="s">
        <v>509</v>
      </c>
      <c r="AC111" s="88" t="s">
        <v>339</v>
      </c>
      <c r="AD111" s="89" t="s">
        <v>511</v>
      </c>
      <c r="AE111" s="88" t="s">
        <v>481</v>
      </c>
      <c r="AF111" s="137" t="s">
        <v>193</v>
      </c>
      <c r="AG111" s="117" t="s">
        <v>2620</v>
      </c>
      <c r="AH111" s="88" t="s">
        <v>1433</v>
      </c>
      <c r="AI111" s="90">
        <v>3301.0</v>
      </c>
      <c r="AJ111" s="90">
        <v>506.0</v>
      </c>
      <c r="AK111" s="90">
        <v>222.0</v>
      </c>
      <c r="AL111" s="90">
        <v>236.0</v>
      </c>
      <c r="AM111" s="90">
        <v>299.0</v>
      </c>
      <c r="AN111" s="90">
        <v>231.0</v>
      </c>
      <c r="AO111" s="91"/>
      <c r="AP111" s="92" t="s">
        <v>309</v>
      </c>
      <c r="AQ111" s="93" t="s">
        <v>2579</v>
      </c>
      <c r="AR111" s="94" t="s">
        <v>901</v>
      </c>
      <c r="AS111" s="93" t="s">
        <v>903</v>
      </c>
      <c r="AT111" s="93" t="s">
        <v>337</v>
      </c>
      <c r="AU111" s="118" t="s">
        <v>2621</v>
      </c>
      <c r="AV111" s="93" t="s">
        <v>202</v>
      </c>
      <c r="AW111" s="90">
        <v>3732.0</v>
      </c>
      <c r="AX111" s="90">
        <v>506.0</v>
      </c>
      <c r="AY111" s="90">
        <v>222.0</v>
      </c>
      <c r="AZ111" s="90">
        <v>254.0</v>
      </c>
      <c r="BA111" s="90">
        <v>247.0</v>
      </c>
      <c r="BB111" s="90">
        <v>299.0</v>
      </c>
      <c r="BC111" s="95"/>
      <c r="BD111" s="296" t="s">
        <v>303</v>
      </c>
      <c r="BE111" s="97" t="s">
        <v>1177</v>
      </c>
      <c r="BF111" s="98"/>
      <c r="BG111" s="97"/>
      <c r="BH111" s="97"/>
      <c r="BI111" s="97"/>
      <c r="BJ111" s="97"/>
      <c r="BK111" s="139"/>
      <c r="BL111" s="139"/>
      <c r="BM111" s="139"/>
      <c r="BN111" s="139"/>
      <c r="BO111" s="139"/>
      <c r="BP111" s="139"/>
      <c r="BQ111" s="79"/>
      <c r="BR111" s="100">
        <v>15.0</v>
      </c>
      <c r="BS111" s="100">
        <v>40.0</v>
      </c>
      <c r="BT111" s="100">
        <v>20.0</v>
      </c>
      <c r="BU111" s="100">
        <v>25.0</v>
      </c>
      <c r="BV111" s="101" t="s">
        <v>2622</v>
      </c>
      <c r="BW111" s="79"/>
      <c r="BX111" s="102" t="s">
        <v>204</v>
      </c>
      <c r="BY111" s="102" t="s">
        <v>2521</v>
      </c>
      <c r="BZ111" s="102" t="s">
        <v>312</v>
      </c>
      <c r="CA111" s="102" t="s">
        <v>313</v>
      </c>
      <c r="CB111" s="102" t="s">
        <v>2623</v>
      </c>
      <c r="CC111" s="102" t="s">
        <v>1442</v>
      </c>
      <c r="CD111" s="120" t="s">
        <v>1072</v>
      </c>
      <c r="CE111" s="121" t="s">
        <v>2624</v>
      </c>
      <c r="CF111" s="121" t="s">
        <v>2625</v>
      </c>
      <c r="CG111" s="105" t="s">
        <v>520</v>
      </c>
      <c r="CH111" s="105" t="s">
        <v>283</v>
      </c>
      <c r="CI111" s="105"/>
      <c r="CJ111" s="79"/>
      <c r="CK111" s="107" t="s">
        <v>2626</v>
      </c>
      <c r="CL111" s="108" t="s">
        <v>461</v>
      </c>
      <c r="CM111" s="108" t="s">
        <v>462</v>
      </c>
      <c r="CN111" s="108" t="s">
        <v>863</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2627</v>
      </c>
      <c r="DG111" s="108" t="s">
        <v>2628</v>
      </c>
      <c r="DH111" s="108" t="s">
        <v>2629</v>
      </c>
      <c r="DI111" s="108" t="s">
        <v>2630</v>
      </c>
      <c r="DJ111" s="108" t="s">
        <v>2631</v>
      </c>
      <c r="DK111" s="108"/>
      <c r="DL111" s="109" t="s">
        <v>2632</v>
      </c>
      <c r="DM111" s="110" t="s">
        <v>394</v>
      </c>
      <c r="DN111" s="110">
        <v>2.0</v>
      </c>
      <c r="DO111" s="110" t="s">
        <v>285</v>
      </c>
      <c r="DP111" s="110" t="s">
        <v>255</v>
      </c>
      <c r="DQ111" s="111" t="s">
        <v>2633</v>
      </c>
      <c r="DR111" s="112">
        <v>0.0</v>
      </c>
      <c r="DS111" s="113"/>
    </row>
    <row r="112">
      <c r="A112" s="75" t="s">
        <v>2634</v>
      </c>
      <c r="B112" s="131" t="s">
        <v>2635</v>
      </c>
      <c r="C112" s="76" t="s">
        <v>1160</v>
      </c>
      <c r="D112" s="77" t="s">
        <v>2636</v>
      </c>
      <c r="E112" s="78" t="s">
        <v>152</v>
      </c>
      <c r="F112" s="78" t="s">
        <v>921</v>
      </c>
      <c r="G112" s="78" t="s">
        <v>2637</v>
      </c>
      <c r="H112" s="78" t="s">
        <v>2638</v>
      </c>
      <c r="I112" s="78" t="s">
        <v>2639</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1149</v>
      </c>
      <c r="AE112" s="88" t="s">
        <v>618</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2640</v>
      </c>
      <c r="BF112" s="98" t="s">
        <v>880</v>
      </c>
      <c r="BG112" s="97" t="s">
        <v>576</v>
      </c>
      <c r="BH112" s="97" t="s">
        <v>169</v>
      </c>
      <c r="BI112" s="97" t="s">
        <v>1094</v>
      </c>
      <c r="BJ112" s="97" t="s">
        <v>445</v>
      </c>
      <c r="BK112" s="99"/>
      <c r="BL112" s="99"/>
      <c r="BM112" s="99"/>
      <c r="BN112" s="99"/>
      <c r="BO112" s="99"/>
      <c r="BP112" s="99"/>
      <c r="BQ112" s="79"/>
      <c r="BR112" s="100">
        <v>15.0</v>
      </c>
      <c r="BS112" s="100">
        <v>35.0</v>
      </c>
      <c r="BT112" s="100">
        <v>30.0</v>
      </c>
      <c r="BU112" s="100">
        <v>15.0</v>
      </c>
      <c r="BV112" s="101" t="s">
        <v>2641</v>
      </c>
      <c r="BW112" s="79"/>
      <c r="BX112" s="102" t="s">
        <v>276</v>
      </c>
      <c r="BY112" s="102" t="s">
        <v>174</v>
      </c>
      <c r="BZ112" s="102" t="s">
        <v>2642</v>
      </c>
      <c r="CA112" s="102" t="s">
        <v>152</v>
      </c>
      <c r="CB112" s="102" t="s">
        <v>2643</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2644</v>
      </c>
      <c r="DM112" s="110" t="s">
        <v>470</v>
      </c>
      <c r="DN112" s="110">
        <v>3.0</v>
      </c>
      <c r="DO112" s="110">
        <v>1.0</v>
      </c>
      <c r="DP112" s="110" t="s">
        <v>255</v>
      </c>
      <c r="DQ112" s="111" t="s">
        <v>2645</v>
      </c>
      <c r="DR112" s="112">
        <v>0.0</v>
      </c>
      <c r="DS112" s="113"/>
    </row>
    <row r="113">
      <c r="A113" s="75" t="s">
        <v>1856</v>
      </c>
      <c r="B113" s="131" t="s">
        <v>180</v>
      </c>
      <c r="C113" s="76" t="s">
        <v>2646</v>
      </c>
      <c r="D113" s="77" t="s">
        <v>2647</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2648</v>
      </c>
      <c r="Y113" s="297" t="s">
        <v>673</v>
      </c>
      <c r="Z113" s="297" t="s">
        <v>1106</v>
      </c>
      <c r="AA113" s="298"/>
      <c r="AB113" s="173" t="s">
        <v>2649</v>
      </c>
      <c r="AC113" s="299" t="s">
        <v>187</v>
      </c>
      <c r="AD113" s="89"/>
      <c r="AE113" s="88"/>
      <c r="AF113" s="88"/>
      <c r="AG113" s="88"/>
      <c r="AH113" s="88"/>
      <c r="AI113" s="97"/>
      <c r="AJ113" s="97"/>
      <c r="AK113" s="97"/>
      <c r="AL113" s="97"/>
      <c r="AM113" s="97"/>
      <c r="AN113" s="97"/>
      <c r="AO113" s="91"/>
      <c r="AP113" s="92" t="s">
        <v>2650</v>
      </c>
      <c r="AQ113" s="304" t="s">
        <v>1329</v>
      </c>
      <c r="AR113" s="305" t="s">
        <v>2651</v>
      </c>
      <c r="AS113" s="304" t="s">
        <v>194</v>
      </c>
      <c r="AT113" s="304" t="s">
        <v>486</v>
      </c>
      <c r="AU113" s="304" t="s">
        <v>2652</v>
      </c>
      <c r="AV113" s="304" t="s">
        <v>228</v>
      </c>
      <c r="AW113" s="90"/>
      <c r="AX113" s="90"/>
      <c r="AY113" s="90"/>
      <c r="AZ113" s="90"/>
      <c r="BA113" s="90"/>
      <c r="BB113" s="90"/>
      <c r="BC113" s="95"/>
      <c r="BD113" s="96" t="s">
        <v>2653</v>
      </c>
      <c r="BE113" s="303" t="s">
        <v>2654</v>
      </c>
      <c r="BF113" s="98" t="s">
        <v>2655</v>
      </c>
      <c r="BG113" s="97" t="s">
        <v>2656</v>
      </c>
      <c r="BH113" s="97" t="s">
        <v>193</v>
      </c>
      <c r="BI113" s="97" t="s">
        <v>1111</v>
      </c>
      <c r="BJ113" s="97" t="s">
        <v>1325</v>
      </c>
      <c r="BK113" s="99"/>
      <c r="BL113" s="99"/>
      <c r="BM113" s="99"/>
      <c r="BN113" s="99"/>
      <c r="BO113" s="99"/>
      <c r="BP113" s="99"/>
      <c r="BQ113" s="79"/>
      <c r="BR113" s="100">
        <v>30.0</v>
      </c>
      <c r="BS113" s="100">
        <v>35.0</v>
      </c>
      <c r="BT113" s="100">
        <v>15.0</v>
      </c>
      <c r="BU113" s="100">
        <v>20.0</v>
      </c>
      <c r="BV113" s="101" t="s">
        <v>2657</v>
      </c>
      <c r="BW113" s="79"/>
      <c r="BX113" s="102" t="s">
        <v>276</v>
      </c>
      <c r="BY113" s="102" t="s">
        <v>2658</v>
      </c>
      <c r="BZ113" s="102" t="s">
        <v>2659</v>
      </c>
      <c r="CA113" s="102" t="s">
        <v>631</v>
      </c>
      <c r="CB113" s="102" t="s">
        <v>2660</v>
      </c>
      <c r="CC113" s="102" t="s">
        <v>1362</v>
      </c>
      <c r="CD113" s="123"/>
      <c r="CE113" s="121" t="s">
        <v>2661</v>
      </c>
      <c r="CF113" s="121" t="s">
        <v>2662</v>
      </c>
      <c r="CG113" s="105"/>
      <c r="CH113" s="105"/>
      <c r="CI113" s="105"/>
      <c r="CJ113" s="79"/>
      <c r="CK113" s="107" t="s">
        <v>2663</v>
      </c>
      <c r="CL113" s="108" t="s">
        <v>461</v>
      </c>
      <c r="CM113" s="108" t="s">
        <v>555</v>
      </c>
      <c r="CN113" s="108" t="s">
        <v>186</v>
      </c>
      <c r="CO113" s="108" t="s">
        <v>835</v>
      </c>
      <c r="CP113" s="108" t="s">
        <v>863</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2664</v>
      </c>
      <c r="DG113" s="108" t="s">
        <v>2665</v>
      </c>
      <c r="DH113" s="108" t="s">
        <v>2666</v>
      </c>
      <c r="DI113" s="108" t="s">
        <v>2667</v>
      </c>
      <c r="DJ113" s="108" t="s">
        <v>2668</v>
      </c>
      <c r="DK113" s="108"/>
      <c r="DL113" s="109" t="s">
        <v>2669</v>
      </c>
      <c r="DM113" s="110" t="s">
        <v>688</v>
      </c>
      <c r="DN113" s="110">
        <v>4.0</v>
      </c>
      <c r="DO113" s="110">
        <v>6.0</v>
      </c>
      <c r="DP113" s="110" t="s">
        <v>731</v>
      </c>
      <c r="DQ113" s="111" t="s">
        <v>2670</v>
      </c>
      <c r="DR113" s="112">
        <v>0.0</v>
      </c>
      <c r="DS113" s="113"/>
    </row>
    <row r="114">
      <c r="A114" s="75" t="s">
        <v>2253</v>
      </c>
      <c r="B114" s="66" t="s">
        <v>149</v>
      </c>
      <c r="C114" s="76" t="s">
        <v>2671</v>
      </c>
      <c r="D114" s="77" t="s">
        <v>2672</v>
      </c>
      <c r="E114" s="78" t="s">
        <v>152</v>
      </c>
      <c r="F114" s="78" t="s">
        <v>2673</v>
      </c>
      <c r="G114" s="78" t="s">
        <v>2674</v>
      </c>
      <c r="H114" s="78" t="s">
        <v>2675</v>
      </c>
      <c r="I114" s="78" t="s">
        <v>2676</v>
      </c>
      <c r="J114" s="79"/>
      <c r="K114" s="81"/>
      <c r="L114" s="80"/>
      <c r="M114" s="81" t="s">
        <v>157</v>
      </c>
      <c r="N114" s="80"/>
      <c r="O114" s="81"/>
      <c r="P114" s="80"/>
      <c r="Q114" s="82"/>
      <c r="R114" s="81" t="s">
        <v>157</v>
      </c>
      <c r="S114" s="81"/>
      <c r="T114" s="81"/>
      <c r="U114" s="81"/>
      <c r="V114" s="116"/>
      <c r="W114" s="83"/>
      <c r="X114" s="306" t="s">
        <v>158</v>
      </c>
      <c r="Y114" s="307" t="s">
        <v>1613</v>
      </c>
      <c r="Z114" s="307" t="s">
        <v>300</v>
      </c>
      <c r="AA114" s="308"/>
      <c r="AB114" s="309" t="s">
        <v>1276</v>
      </c>
      <c r="AC114" s="310" t="s">
        <v>849</v>
      </c>
      <c r="AD114" s="89"/>
      <c r="AE114" s="88"/>
      <c r="AF114" s="88"/>
      <c r="AG114" s="88"/>
      <c r="AH114" s="88"/>
      <c r="AI114" s="97"/>
      <c r="AJ114" s="97"/>
      <c r="AK114" s="97"/>
      <c r="AL114" s="97"/>
      <c r="AM114" s="97"/>
      <c r="AN114" s="97"/>
      <c r="AO114" s="91"/>
      <c r="AP114" s="300" t="s">
        <v>303</v>
      </c>
      <c r="AQ114" s="301" t="s">
        <v>1823</v>
      </c>
      <c r="AR114" s="302" t="s">
        <v>305</v>
      </c>
      <c r="AS114" s="301" t="s">
        <v>572</v>
      </c>
      <c r="AT114" s="301" t="s">
        <v>307</v>
      </c>
      <c r="AU114" s="301" t="s">
        <v>1023</v>
      </c>
      <c r="AV114" s="301" t="s">
        <v>574</v>
      </c>
      <c r="AW114" s="90">
        <v>2895.0</v>
      </c>
      <c r="AX114" s="90">
        <v>407.0</v>
      </c>
      <c r="AY114" s="90">
        <v>180.0</v>
      </c>
      <c r="AZ114" s="90">
        <v>255.0</v>
      </c>
      <c r="BA114" s="90">
        <v>173.0</v>
      </c>
      <c r="BB114" s="90">
        <v>90.0</v>
      </c>
      <c r="BC114" s="95"/>
      <c r="BD114" s="296" t="s">
        <v>309</v>
      </c>
      <c r="BE114" s="311" t="s">
        <v>1321</v>
      </c>
      <c r="BF114" s="98"/>
      <c r="BG114" s="97"/>
      <c r="BH114" s="97"/>
      <c r="BI114" s="97"/>
      <c r="BJ114" s="97"/>
      <c r="BK114" s="99"/>
      <c r="BL114" s="99"/>
      <c r="BM114" s="99"/>
      <c r="BN114" s="99"/>
      <c r="BO114" s="99"/>
      <c r="BP114" s="99"/>
      <c r="BQ114" s="79"/>
      <c r="BR114" s="100">
        <v>35.0</v>
      </c>
      <c r="BS114" s="100">
        <v>10.0</v>
      </c>
      <c r="BT114" s="100">
        <v>35.0</v>
      </c>
      <c r="BU114" s="100">
        <v>10.0</v>
      </c>
      <c r="BV114" s="101" t="s">
        <v>2677</v>
      </c>
      <c r="BW114" s="79"/>
      <c r="BX114" s="102" t="s">
        <v>276</v>
      </c>
      <c r="BY114" s="102" t="s">
        <v>1617</v>
      </c>
      <c r="BZ114" s="102" t="s">
        <v>1096</v>
      </c>
      <c r="CA114" s="102" t="s">
        <v>1097</v>
      </c>
      <c r="CB114" s="102" t="s">
        <v>2678</v>
      </c>
      <c r="CC114" s="102" t="s">
        <v>1741</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2679</v>
      </c>
      <c r="B115" s="131" t="s">
        <v>288</v>
      </c>
      <c r="C115" s="114" t="s">
        <v>2680</v>
      </c>
      <c r="D115" s="77" t="s">
        <v>2681</v>
      </c>
      <c r="E115" s="78" t="s">
        <v>152</v>
      </c>
      <c r="F115" s="78" t="s">
        <v>2682</v>
      </c>
      <c r="G115" s="78" t="s">
        <v>2683</v>
      </c>
      <c r="H115" s="78" t="s">
        <v>2684</v>
      </c>
      <c r="I115" s="78" t="s">
        <v>2685</v>
      </c>
      <c r="J115" s="79"/>
      <c r="K115" s="81"/>
      <c r="L115" s="80"/>
      <c r="M115" s="80"/>
      <c r="N115" s="80"/>
      <c r="O115" s="81"/>
      <c r="P115" s="80"/>
      <c r="Q115" s="116" t="s">
        <v>157</v>
      </c>
      <c r="R115" s="81" t="s">
        <v>157</v>
      </c>
      <c r="S115" s="81"/>
      <c r="T115" s="81"/>
      <c r="U115" s="81"/>
      <c r="V115" s="116" t="s">
        <v>157</v>
      </c>
      <c r="W115" s="83"/>
      <c r="X115" s="84" t="s">
        <v>337</v>
      </c>
      <c r="Y115" s="297" t="s">
        <v>1596</v>
      </c>
      <c r="Z115" s="297" t="s">
        <v>903</v>
      </c>
      <c r="AA115" s="86"/>
      <c r="AB115" s="173" t="s">
        <v>509</v>
      </c>
      <c r="AC115" s="299" t="s">
        <v>575</v>
      </c>
      <c r="AD115" s="89" t="s">
        <v>511</v>
      </c>
      <c r="AE115" s="88" t="s">
        <v>512</v>
      </c>
      <c r="AF115" s="88" t="s">
        <v>193</v>
      </c>
      <c r="AG115" s="88" t="s">
        <v>2686</v>
      </c>
      <c r="AH115" s="88" t="s">
        <v>1433</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2687</v>
      </c>
      <c r="BE115" s="303" t="s">
        <v>1321</v>
      </c>
      <c r="BF115" s="98" t="s">
        <v>2688</v>
      </c>
      <c r="BG115" s="97" t="s">
        <v>1323</v>
      </c>
      <c r="BH115" s="97" t="s">
        <v>1325</v>
      </c>
      <c r="BI115" s="97" t="s">
        <v>2689</v>
      </c>
      <c r="BJ115" s="97" t="s">
        <v>202</v>
      </c>
      <c r="BK115" s="99"/>
      <c r="BL115" s="99"/>
      <c r="BM115" s="99"/>
      <c r="BN115" s="99"/>
      <c r="BO115" s="99"/>
      <c r="BP115" s="99"/>
      <c r="BQ115" s="79"/>
      <c r="BR115" s="100">
        <v>20.0</v>
      </c>
      <c r="BS115" s="100">
        <v>30.0</v>
      </c>
      <c r="BT115" s="100">
        <v>10.0</v>
      </c>
      <c r="BU115" s="100">
        <v>35.0</v>
      </c>
      <c r="BV115" s="101" t="s">
        <v>2690</v>
      </c>
      <c r="BW115" s="79"/>
      <c r="BX115" s="102" t="s">
        <v>173</v>
      </c>
      <c r="BY115" s="102" t="s">
        <v>174</v>
      </c>
      <c r="BZ115" s="102" t="s">
        <v>2521</v>
      </c>
      <c r="CA115" s="102" t="s">
        <v>152</v>
      </c>
      <c r="CB115" s="102" t="s">
        <v>2691</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2692</v>
      </c>
      <c r="DM115" s="110" t="s">
        <v>808</v>
      </c>
      <c r="DN115" s="110">
        <v>3.0</v>
      </c>
      <c r="DO115" s="110">
        <v>3.0</v>
      </c>
      <c r="DP115" s="110" t="s">
        <v>255</v>
      </c>
      <c r="DQ115" s="111" t="s">
        <v>2693</v>
      </c>
      <c r="DR115" s="112">
        <v>0.0</v>
      </c>
      <c r="DS115" s="113"/>
    </row>
    <row r="116">
      <c r="A116" s="75" t="s">
        <v>2005</v>
      </c>
      <c r="B116" s="66" t="s">
        <v>180</v>
      </c>
      <c r="C116" s="76" t="s">
        <v>2694</v>
      </c>
      <c r="D116" s="77" t="s">
        <v>2695</v>
      </c>
      <c r="E116" s="78" t="s">
        <v>152</v>
      </c>
      <c r="F116" s="78" t="s">
        <v>152</v>
      </c>
      <c r="G116" s="78" t="s">
        <v>2696</v>
      </c>
      <c r="H116" s="78" t="s">
        <v>2697</v>
      </c>
      <c r="I116" s="78" t="s">
        <v>2698</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2694</v>
      </c>
      <c r="AC116" s="88" t="s">
        <v>194</v>
      </c>
      <c r="AD116" s="89" t="s">
        <v>2699</v>
      </c>
      <c r="AE116" s="88" t="s">
        <v>199</v>
      </c>
      <c r="AF116" s="88" t="s">
        <v>486</v>
      </c>
      <c r="AG116" s="117" t="s">
        <v>1784</v>
      </c>
      <c r="AH116" s="88" t="s">
        <v>488</v>
      </c>
      <c r="AI116" s="97">
        <v>3553.0</v>
      </c>
      <c r="AJ116" s="97">
        <v>243.0</v>
      </c>
      <c r="AK116" s="97">
        <v>476.0</v>
      </c>
      <c r="AL116" s="97">
        <v>220.0</v>
      </c>
      <c r="AM116" s="97">
        <v>394.0</v>
      </c>
      <c r="AN116" s="97">
        <v>115.0</v>
      </c>
      <c r="AO116" s="91"/>
      <c r="AP116" s="92" t="s">
        <v>363</v>
      </c>
      <c r="AQ116" s="93" t="s">
        <v>676</v>
      </c>
      <c r="AR116" s="94" t="s">
        <v>365</v>
      </c>
      <c r="AS116" s="93" t="s">
        <v>1204</v>
      </c>
      <c r="AT116" s="93" t="s">
        <v>363</v>
      </c>
      <c r="AU116" s="93" t="s">
        <v>1041</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2700</v>
      </c>
      <c r="BW116" s="79"/>
      <c r="BX116" s="102" t="s">
        <v>276</v>
      </c>
      <c r="BY116" s="102" t="s">
        <v>174</v>
      </c>
      <c r="BZ116" s="102" t="s">
        <v>2701</v>
      </c>
      <c r="CA116" s="102" t="s">
        <v>563</v>
      </c>
      <c r="CB116" s="102" t="s">
        <v>2702</v>
      </c>
      <c r="CC116" s="102" t="s">
        <v>1951</v>
      </c>
      <c r="CD116" s="120" t="s">
        <v>1642</v>
      </c>
      <c r="CE116" s="121" t="s">
        <v>2703</v>
      </c>
      <c r="CF116" s="121" t="s">
        <v>2704</v>
      </c>
      <c r="CG116" s="105" t="s">
        <v>210</v>
      </c>
      <c r="CH116" s="105" t="s">
        <v>383</v>
      </c>
      <c r="CI116" s="105"/>
      <c r="CJ116" s="79"/>
      <c r="CK116" s="107" t="s">
        <v>2705</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2706</v>
      </c>
      <c r="DG116" s="108" t="s">
        <v>2707</v>
      </c>
      <c r="DH116" s="108" t="s">
        <v>2708</v>
      </c>
      <c r="DI116" s="108" t="s">
        <v>2709</v>
      </c>
      <c r="DJ116" s="108" t="s">
        <v>2710</v>
      </c>
      <c r="DK116" s="108"/>
      <c r="DL116" s="109" t="s">
        <v>2711</v>
      </c>
      <c r="DM116" s="110" t="s">
        <v>493</v>
      </c>
      <c r="DN116" s="110">
        <v>5.0</v>
      </c>
      <c r="DO116" s="110" t="s">
        <v>285</v>
      </c>
      <c r="DP116" s="110">
        <v>5.0</v>
      </c>
      <c r="DQ116" s="111" t="s">
        <v>2712</v>
      </c>
      <c r="DR116" s="112">
        <v>0.0</v>
      </c>
      <c r="DS116" s="113"/>
    </row>
    <row r="117">
      <c r="A117" s="75" t="s">
        <v>858</v>
      </c>
      <c r="B117" s="66" t="s">
        <v>180</v>
      </c>
      <c r="C117" s="76" t="s">
        <v>2713</v>
      </c>
      <c r="D117" s="77" t="s">
        <v>2714</v>
      </c>
      <c r="E117" s="78" t="s">
        <v>152</v>
      </c>
      <c r="F117" s="78" t="s">
        <v>152</v>
      </c>
      <c r="G117" s="78" t="s">
        <v>2715</v>
      </c>
      <c r="H117" s="78" t="s">
        <v>2716</v>
      </c>
      <c r="I117" s="78" t="s">
        <v>2717</v>
      </c>
      <c r="J117" s="79"/>
      <c r="K117" s="80"/>
      <c r="L117" s="80"/>
      <c r="M117" s="80"/>
      <c r="N117" s="80"/>
      <c r="O117" s="81"/>
      <c r="P117" s="81" t="s">
        <v>157</v>
      </c>
      <c r="Q117" s="116"/>
      <c r="R117" s="81"/>
      <c r="S117" s="81" t="s">
        <v>157</v>
      </c>
      <c r="T117" s="81" t="s">
        <v>157</v>
      </c>
      <c r="U117" s="81"/>
      <c r="V117" s="116"/>
      <c r="W117" s="83"/>
      <c r="X117" s="84" t="s">
        <v>2718</v>
      </c>
      <c r="Y117" s="129" t="s">
        <v>2719</v>
      </c>
      <c r="Z117" s="85" t="s">
        <v>1323</v>
      </c>
      <c r="AA117" s="86"/>
      <c r="AB117" s="87" t="s">
        <v>170</v>
      </c>
      <c r="AC117" s="88" t="s">
        <v>1231</v>
      </c>
      <c r="AD117" s="89" t="s">
        <v>1898</v>
      </c>
      <c r="AE117" s="88" t="s">
        <v>1900</v>
      </c>
      <c r="AF117" s="88" t="s">
        <v>301</v>
      </c>
      <c r="AG117" s="88" t="s">
        <v>191</v>
      </c>
      <c r="AH117" s="88" t="s">
        <v>540</v>
      </c>
      <c r="AI117" s="97"/>
      <c r="AJ117" s="97"/>
      <c r="AK117" s="97"/>
      <c r="AL117" s="97"/>
      <c r="AM117" s="97"/>
      <c r="AN117" s="97"/>
      <c r="AO117" s="91"/>
      <c r="AP117" s="92" t="s">
        <v>2720</v>
      </c>
      <c r="AQ117" s="93" t="s">
        <v>1725</v>
      </c>
      <c r="AR117" s="94" t="s">
        <v>2721</v>
      </c>
      <c r="AS117" s="93" t="s">
        <v>510</v>
      </c>
      <c r="AT117" s="93" t="s">
        <v>337</v>
      </c>
      <c r="AU117" s="118" t="s">
        <v>2722</v>
      </c>
      <c r="AV117" s="93" t="s">
        <v>374</v>
      </c>
      <c r="AW117" s="90"/>
      <c r="AX117" s="90"/>
      <c r="AY117" s="90"/>
      <c r="AZ117" s="90"/>
      <c r="BA117" s="90"/>
      <c r="BB117" s="90"/>
      <c r="BC117" s="95"/>
      <c r="BD117" s="96" t="s">
        <v>509</v>
      </c>
      <c r="BE117" s="97" t="s">
        <v>898</v>
      </c>
      <c r="BF117" s="98"/>
      <c r="BG117" s="97"/>
      <c r="BH117" s="97"/>
      <c r="BI117" s="97"/>
      <c r="BJ117" s="97"/>
      <c r="BK117" s="139"/>
      <c r="BL117" s="139"/>
      <c r="BM117" s="139"/>
      <c r="BN117" s="139"/>
      <c r="BO117" s="139"/>
      <c r="BP117" s="139"/>
      <c r="BQ117" s="79"/>
      <c r="BR117" s="100">
        <v>20.0</v>
      </c>
      <c r="BS117" s="100">
        <v>20.0</v>
      </c>
      <c r="BT117" s="100">
        <v>35.0</v>
      </c>
      <c r="BU117" s="100">
        <v>25.0</v>
      </c>
      <c r="BV117" s="101" t="s">
        <v>2723</v>
      </c>
      <c r="BW117" s="79"/>
      <c r="BX117" s="102" t="s">
        <v>173</v>
      </c>
      <c r="BY117" s="102" t="s">
        <v>2724</v>
      </c>
      <c r="BZ117" s="102" t="s">
        <v>1253</v>
      </c>
      <c r="CA117" s="102" t="s">
        <v>1254</v>
      </c>
      <c r="CB117" s="102" t="s">
        <v>976</v>
      </c>
      <c r="CC117" s="102" t="s">
        <v>313</v>
      </c>
      <c r="CD117" s="123"/>
      <c r="CE117" s="121"/>
      <c r="CF117" s="121"/>
      <c r="CG117" s="105" t="s">
        <v>210</v>
      </c>
      <c r="CH117" s="105"/>
      <c r="CI117" s="105"/>
      <c r="CJ117" s="79"/>
      <c r="CK117" s="107" t="s">
        <v>2725</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2726</v>
      </c>
      <c r="DG117" s="108" t="s">
        <v>2727</v>
      </c>
      <c r="DH117" s="108" t="s">
        <v>2728</v>
      </c>
      <c r="DI117" s="108" t="s">
        <v>2729</v>
      </c>
      <c r="DJ117" s="108" t="s">
        <v>2730</v>
      </c>
      <c r="DK117" s="108"/>
      <c r="DL117" s="109" t="s">
        <v>2731</v>
      </c>
      <c r="DM117" s="110" t="s">
        <v>470</v>
      </c>
      <c r="DN117" s="110">
        <v>5.0</v>
      </c>
      <c r="DO117" s="110">
        <v>4.0</v>
      </c>
      <c r="DP117" s="110" t="s">
        <v>592</v>
      </c>
      <c r="DQ117" s="111" t="s">
        <v>2732</v>
      </c>
      <c r="DR117" s="112">
        <v>0.0</v>
      </c>
      <c r="DS117" s="113"/>
    </row>
    <row r="118">
      <c r="A118" s="122" t="s">
        <v>2733</v>
      </c>
      <c r="B118" s="66" t="s">
        <v>180</v>
      </c>
      <c r="C118" s="76" t="s">
        <v>2734</v>
      </c>
      <c r="D118" s="77" t="s">
        <v>2735</v>
      </c>
      <c r="E118" s="78" t="s">
        <v>152</v>
      </c>
      <c r="F118" s="78" t="s">
        <v>152</v>
      </c>
      <c r="G118" s="78" t="s">
        <v>2715</v>
      </c>
      <c r="H118" s="78" t="s">
        <v>2716</v>
      </c>
      <c r="I118" s="78" t="s">
        <v>2717</v>
      </c>
      <c r="J118" s="79"/>
      <c r="K118" s="81" t="s">
        <v>157</v>
      </c>
      <c r="L118" s="80"/>
      <c r="M118" s="80"/>
      <c r="N118" s="80"/>
      <c r="O118" s="81"/>
      <c r="P118" s="80"/>
      <c r="Q118" s="116"/>
      <c r="R118" s="81"/>
      <c r="S118" s="81"/>
      <c r="T118" s="81" t="s">
        <v>157</v>
      </c>
      <c r="U118" s="81"/>
      <c r="V118" s="116" t="s">
        <v>157</v>
      </c>
      <c r="W118" s="83"/>
      <c r="X118" s="84" t="s">
        <v>295</v>
      </c>
      <c r="Y118" s="129" t="s">
        <v>2736</v>
      </c>
      <c r="Z118" s="85" t="s">
        <v>407</v>
      </c>
      <c r="AA118" s="86"/>
      <c r="AB118" s="87" t="s">
        <v>170</v>
      </c>
      <c r="AC118" s="117" t="s">
        <v>2737</v>
      </c>
      <c r="AD118" s="89" t="s">
        <v>1898</v>
      </c>
      <c r="AE118" s="88" t="s">
        <v>793</v>
      </c>
      <c r="AF118" s="88" t="s">
        <v>301</v>
      </c>
      <c r="AG118" s="117" t="s">
        <v>2738</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2739</v>
      </c>
      <c r="BE118" s="97" t="s">
        <v>1899</v>
      </c>
      <c r="BF118" s="98" t="s">
        <v>2740</v>
      </c>
      <c r="BG118" s="97" t="s">
        <v>1897</v>
      </c>
      <c r="BH118" s="97" t="s">
        <v>1615</v>
      </c>
      <c r="BI118" s="119" t="s">
        <v>2741</v>
      </c>
      <c r="BJ118" s="97" t="s">
        <v>445</v>
      </c>
      <c r="BK118" s="139"/>
      <c r="BL118" s="139"/>
      <c r="BM118" s="139"/>
      <c r="BN118" s="139"/>
      <c r="BO118" s="139"/>
      <c r="BP118" s="139"/>
      <c r="BQ118" s="79"/>
      <c r="BR118" s="100">
        <v>15.0</v>
      </c>
      <c r="BS118" s="100">
        <v>25.0</v>
      </c>
      <c r="BT118" s="100">
        <v>30.0</v>
      </c>
      <c r="BU118" s="100">
        <v>30.0</v>
      </c>
      <c r="BV118" s="101" t="s">
        <v>2742</v>
      </c>
      <c r="BW118" s="79"/>
      <c r="BX118" s="102" t="s">
        <v>173</v>
      </c>
      <c r="BY118" s="102" t="s">
        <v>174</v>
      </c>
      <c r="BZ118" s="102" t="s">
        <v>2082</v>
      </c>
      <c r="CA118" s="102" t="s">
        <v>152</v>
      </c>
      <c r="CB118" s="102" t="s">
        <v>2743</v>
      </c>
      <c r="CC118" s="102" t="s">
        <v>152</v>
      </c>
      <c r="CD118" s="120" t="s">
        <v>2152</v>
      </c>
      <c r="CE118" s="121" t="s">
        <v>2744</v>
      </c>
      <c r="CF118" s="121" t="s">
        <v>2745</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2746</v>
      </c>
      <c r="DM118" s="110" t="s">
        <v>470</v>
      </c>
      <c r="DN118" s="110">
        <v>6.0</v>
      </c>
      <c r="DO118" s="110">
        <v>3.0</v>
      </c>
      <c r="DP118" s="110">
        <v>3.0</v>
      </c>
      <c r="DQ118" s="111" t="s">
        <v>2747</v>
      </c>
      <c r="DR118" s="112">
        <v>0.0</v>
      </c>
      <c r="DS118" s="113"/>
    </row>
    <row r="119">
      <c r="A119" s="75" t="s">
        <v>2748</v>
      </c>
      <c r="B119" s="66" t="s">
        <v>180</v>
      </c>
      <c r="C119" s="76" t="s">
        <v>2749</v>
      </c>
      <c r="D119" s="77" t="s">
        <v>2750</v>
      </c>
      <c r="E119" s="78" t="s">
        <v>152</v>
      </c>
      <c r="F119" s="78" t="s">
        <v>152</v>
      </c>
      <c r="G119" s="78" t="s">
        <v>2751</v>
      </c>
      <c r="H119" s="78" t="s">
        <v>2752</v>
      </c>
      <c r="I119" s="78" t="s">
        <v>2753</v>
      </c>
      <c r="J119" s="79"/>
      <c r="K119" s="80"/>
      <c r="L119" s="80"/>
      <c r="M119" s="80"/>
      <c r="N119" s="80"/>
      <c r="O119" s="81"/>
      <c r="P119" s="80"/>
      <c r="Q119" s="116" t="s">
        <v>157</v>
      </c>
      <c r="R119" s="81"/>
      <c r="S119" s="81"/>
      <c r="T119" s="81"/>
      <c r="U119" s="81" t="s">
        <v>157</v>
      </c>
      <c r="V119" s="116"/>
      <c r="W119" s="83"/>
      <c r="X119" s="84" t="s">
        <v>2754</v>
      </c>
      <c r="Y119" s="129" t="s">
        <v>570</v>
      </c>
      <c r="Z119" s="85" t="s">
        <v>339</v>
      </c>
      <c r="AA119" s="86"/>
      <c r="AB119" s="87" t="s">
        <v>402</v>
      </c>
      <c r="AC119" s="117" t="s">
        <v>790</v>
      </c>
      <c r="AD119" s="89" t="s">
        <v>848</v>
      </c>
      <c r="AE119" s="88" t="s">
        <v>266</v>
      </c>
      <c r="AF119" s="88" t="s">
        <v>195</v>
      </c>
      <c r="AG119" s="88" t="s">
        <v>297</v>
      </c>
      <c r="AH119" s="88" t="s">
        <v>228</v>
      </c>
      <c r="AI119" s="97"/>
      <c r="AJ119" s="97"/>
      <c r="AK119" s="97"/>
      <c r="AL119" s="97"/>
      <c r="AM119" s="97"/>
      <c r="AN119" s="97"/>
      <c r="AO119" s="91"/>
      <c r="AP119" s="92" t="s">
        <v>2755</v>
      </c>
      <c r="AQ119" s="93" t="s">
        <v>2756</v>
      </c>
      <c r="AR119" s="94" t="s">
        <v>2757</v>
      </c>
      <c r="AS119" s="93" t="s">
        <v>2758</v>
      </c>
      <c r="AT119" s="93" t="s">
        <v>235</v>
      </c>
      <c r="AU119" s="93" t="s">
        <v>2759</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2760</v>
      </c>
      <c r="BW119" s="79"/>
      <c r="BX119" s="102" t="s">
        <v>173</v>
      </c>
      <c r="BY119" s="102" t="s">
        <v>174</v>
      </c>
      <c r="BZ119" s="102" t="s">
        <v>2761</v>
      </c>
      <c r="CA119" s="102" t="s">
        <v>1362</v>
      </c>
      <c r="CB119" s="102" t="s">
        <v>2762</v>
      </c>
      <c r="CC119" s="102" t="s">
        <v>215</v>
      </c>
      <c r="CD119" s="123"/>
      <c r="CE119" s="121"/>
      <c r="CF119" s="121"/>
      <c r="CG119" s="105"/>
      <c r="CH119" s="105"/>
      <c r="CI119" s="105"/>
      <c r="CJ119" s="79"/>
      <c r="CK119" s="107" t="s">
        <v>2763</v>
      </c>
      <c r="CL119" s="108" t="s">
        <v>461</v>
      </c>
      <c r="CM119" s="108" t="s">
        <v>462</v>
      </c>
      <c r="CN119" s="108" t="s">
        <v>419</v>
      </c>
      <c r="CO119" s="108" t="s">
        <v>420</v>
      </c>
      <c r="CP119" s="108" t="s">
        <v>1768</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2764</v>
      </c>
      <c r="DG119" s="108" t="s">
        <v>2765</v>
      </c>
      <c r="DH119" s="108" t="s">
        <v>2766</v>
      </c>
      <c r="DI119" s="108" t="s">
        <v>2767</v>
      </c>
      <c r="DJ119" s="108" t="s">
        <v>2768</v>
      </c>
      <c r="DK119" s="108"/>
      <c r="DL119" s="109" t="s">
        <v>2769</v>
      </c>
      <c r="DM119" s="110" t="s">
        <v>470</v>
      </c>
      <c r="DN119" s="110">
        <v>4.0</v>
      </c>
      <c r="DO119" s="110">
        <v>1.0</v>
      </c>
      <c r="DP119" s="110" t="s">
        <v>255</v>
      </c>
      <c r="DQ119" s="111" t="s">
        <v>2770</v>
      </c>
      <c r="DR119" s="112">
        <v>0.0</v>
      </c>
      <c r="DS119" s="113"/>
    </row>
    <row r="120">
      <c r="A120" s="75" t="s">
        <v>2771</v>
      </c>
      <c r="B120" s="66" t="s">
        <v>180</v>
      </c>
      <c r="C120" s="76" t="s">
        <v>2772</v>
      </c>
      <c r="D120" s="77" t="s">
        <v>2773</v>
      </c>
      <c r="E120" s="78" t="s">
        <v>152</v>
      </c>
      <c r="F120" s="78" t="s">
        <v>152</v>
      </c>
      <c r="G120" s="78" t="s">
        <v>2774</v>
      </c>
      <c r="H120" s="78" t="s">
        <v>2775</v>
      </c>
      <c r="I120" s="78" t="s">
        <v>2776</v>
      </c>
      <c r="J120" s="79"/>
      <c r="K120" s="80"/>
      <c r="L120" s="80"/>
      <c r="M120" s="80"/>
      <c r="N120" s="80"/>
      <c r="O120" s="81"/>
      <c r="P120" s="80"/>
      <c r="Q120" s="116" t="s">
        <v>157</v>
      </c>
      <c r="R120" s="81"/>
      <c r="S120" s="81" t="s">
        <v>157</v>
      </c>
      <c r="T120" s="81"/>
      <c r="U120" s="81"/>
      <c r="V120" s="116" t="s">
        <v>157</v>
      </c>
      <c r="W120" s="83"/>
      <c r="X120" s="84" t="s">
        <v>186</v>
      </c>
      <c r="Y120" s="129" t="s">
        <v>2777</v>
      </c>
      <c r="Z120" s="85" t="s">
        <v>670</v>
      </c>
      <c r="AA120" s="86"/>
      <c r="AB120" s="87" t="s">
        <v>479</v>
      </c>
      <c r="AC120" s="117" t="s">
        <v>2778</v>
      </c>
      <c r="AD120" s="89" t="s">
        <v>200</v>
      </c>
      <c r="AE120" s="88" t="s">
        <v>673</v>
      </c>
      <c r="AF120" s="88" t="s">
        <v>200</v>
      </c>
      <c r="AG120" s="88" t="s">
        <v>818</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2779</v>
      </c>
      <c r="BE120" s="119" t="s">
        <v>2780</v>
      </c>
      <c r="BF120" s="98" t="s">
        <v>2772</v>
      </c>
      <c r="BG120" s="97" t="s">
        <v>542</v>
      </c>
      <c r="BH120" s="97" t="s">
        <v>486</v>
      </c>
      <c r="BI120" s="119" t="s">
        <v>2781</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2782</v>
      </c>
      <c r="BW120" s="79"/>
      <c r="BX120" s="102" t="s">
        <v>276</v>
      </c>
      <c r="BY120" s="102" t="s">
        <v>174</v>
      </c>
      <c r="BZ120" s="102" t="s">
        <v>1507</v>
      </c>
      <c r="CA120" s="102" t="s">
        <v>152</v>
      </c>
      <c r="CB120" s="102" t="s">
        <v>2783</v>
      </c>
      <c r="CC120" s="102" t="s">
        <v>152</v>
      </c>
      <c r="CD120" s="120" t="s">
        <v>2784</v>
      </c>
      <c r="CE120" s="121" t="s">
        <v>2785</v>
      </c>
      <c r="CF120" s="121" t="s">
        <v>2786</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2787</v>
      </c>
      <c r="DM120" s="110" t="s">
        <v>493</v>
      </c>
      <c r="DN120" s="110">
        <v>5.0</v>
      </c>
      <c r="DO120" s="110">
        <v>6.0</v>
      </c>
      <c r="DP120" s="110" t="s">
        <v>592</v>
      </c>
      <c r="DQ120" s="111" t="s">
        <v>2788</v>
      </c>
      <c r="DR120" s="112">
        <v>0.0</v>
      </c>
      <c r="DS120" s="113"/>
    </row>
    <row r="121">
      <c r="A121" s="75" t="s">
        <v>2789</v>
      </c>
      <c r="B121" s="66" t="s">
        <v>149</v>
      </c>
      <c r="C121" s="76" t="s">
        <v>2790</v>
      </c>
      <c r="D121" s="77" t="s">
        <v>2791</v>
      </c>
      <c r="E121" s="78" t="s">
        <v>152</v>
      </c>
      <c r="F121" s="78" t="s">
        <v>2792</v>
      </c>
      <c r="G121" s="78" t="s">
        <v>2793</v>
      </c>
      <c r="H121" s="78" t="s">
        <v>2794</v>
      </c>
      <c r="I121" s="78" t="s">
        <v>2795</v>
      </c>
      <c r="J121" s="79"/>
      <c r="K121" s="80"/>
      <c r="L121" s="80"/>
      <c r="M121" s="80"/>
      <c r="N121" s="80"/>
      <c r="O121" s="81" t="s">
        <v>157</v>
      </c>
      <c r="P121" s="80"/>
      <c r="Q121" s="82"/>
      <c r="R121" s="81" t="s">
        <v>157</v>
      </c>
      <c r="S121" s="81"/>
      <c r="T121" s="81"/>
      <c r="U121" s="81"/>
      <c r="V121" s="116"/>
      <c r="W121" s="83"/>
      <c r="X121" s="84" t="s">
        <v>337</v>
      </c>
      <c r="Y121" s="85" t="s">
        <v>1321</v>
      </c>
      <c r="Z121" s="85" t="s">
        <v>903</v>
      </c>
      <c r="AA121" s="86"/>
      <c r="AB121" s="87" t="s">
        <v>161</v>
      </c>
      <c r="AC121" s="88" t="s">
        <v>272</v>
      </c>
      <c r="AD121" s="89"/>
      <c r="AE121" s="88"/>
      <c r="AF121" s="88"/>
      <c r="AG121" s="88"/>
      <c r="AH121" s="88"/>
      <c r="AI121" s="97"/>
      <c r="AJ121" s="97"/>
      <c r="AK121" s="97"/>
      <c r="AL121" s="97"/>
      <c r="AM121" s="97"/>
      <c r="AN121" s="97"/>
      <c r="AO121" s="91"/>
      <c r="AP121" s="92" t="s">
        <v>309</v>
      </c>
      <c r="AQ121" s="93" t="s">
        <v>1727</v>
      </c>
      <c r="AR121" s="94" t="s">
        <v>901</v>
      </c>
      <c r="AS121" s="93" t="s">
        <v>1900</v>
      </c>
      <c r="AT121" s="93" t="s">
        <v>337</v>
      </c>
      <c r="AU121" s="93" t="s">
        <v>2619</v>
      </c>
      <c r="AV121" s="93" t="s">
        <v>374</v>
      </c>
      <c r="AW121" s="90">
        <v>2478.0</v>
      </c>
      <c r="AX121" s="90">
        <v>412.0</v>
      </c>
      <c r="AY121" s="90">
        <v>210.0</v>
      </c>
      <c r="AZ121" s="90">
        <v>199.0</v>
      </c>
      <c r="BA121" s="90">
        <v>173.0</v>
      </c>
      <c r="BB121" s="90">
        <v>260.0</v>
      </c>
      <c r="BC121" s="95"/>
      <c r="BD121" s="96" t="s">
        <v>163</v>
      </c>
      <c r="BE121" s="97" t="s">
        <v>1823</v>
      </c>
      <c r="BF121" s="98"/>
      <c r="BG121" s="97"/>
      <c r="BH121" s="97"/>
      <c r="BI121" s="97"/>
      <c r="BJ121" s="97"/>
      <c r="BK121" s="99"/>
      <c r="BL121" s="99"/>
      <c r="BM121" s="99"/>
      <c r="BN121" s="99"/>
      <c r="BO121" s="99"/>
      <c r="BP121" s="99"/>
      <c r="BQ121" s="79"/>
      <c r="BR121" s="100">
        <v>35.0</v>
      </c>
      <c r="BS121" s="100">
        <v>35.0</v>
      </c>
      <c r="BT121" s="100">
        <v>10.0</v>
      </c>
      <c r="BU121" s="100">
        <v>10.0</v>
      </c>
      <c r="BV121" s="101" t="s">
        <v>2796</v>
      </c>
      <c r="BW121" s="79"/>
      <c r="BX121" s="102" t="s">
        <v>276</v>
      </c>
      <c r="BY121" s="102" t="s">
        <v>2797</v>
      </c>
      <c r="BZ121" s="102" t="s">
        <v>2798</v>
      </c>
      <c r="CA121" s="102" t="s">
        <v>2799</v>
      </c>
      <c r="CB121" s="102" t="s">
        <v>2800</v>
      </c>
      <c r="CC121" s="102" t="s">
        <v>769</v>
      </c>
      <c r="CD121" s="123"/>
      <c r="CE121" s="121"/>
      <c r="CF121" s="121"/>
      <c r="CG121" s="105" t="s">
        <v>520</v>
      </c>
      <c r="CH121" s="105"/>
      <c r="CI121" s="105" t="s">
        <v>2801</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2802</v>
      </c>
      <c r="B122" s="66" t="s">
        <v>180</v>
      </c>
      <c r="C122" s="76" t="s">
        <v>2803</v>
      </c>
      <c r="D122" s="77" t="s">
        <v>2804</v>
      </c>
      <c r="E122" s="78"/>
      <c r="F122" s="78"/>
      <c r="G122" s="78"/>
      <c r="H122" s="78"/>
      <c r="I122" s="78"/>
      <c r="J122" s="79"/>
      <c r="K122" s="80"/>
      <c r="L122" s="80"/>
      <c r="M122" s="80"/>
      <c r="N122" s="81" t="s">
        <v>157</v>
      </c>
      <c r="O122" s="81"/>
      <c r="P122" s="125" t="s">
        <v>157</v>
      </c>
      <c r="Q122" s="82"/>
      <c r="R122" s="81" t="s">
        <v>157</v>
      </c>
      <c r="S122" s="81"/>
      <c r="T122" s="81"/>
      <c r="U122" s="81"/>
      <c r="V122" s="116"/>
      <c r="W122" s="83"/>
      <c r="X122" s="84" t="s">
        <v>295</v>
      </c>
      <c r="Y122" s="85" t="s">
        <v>1231</v>
      </c>
      <c r="Z122" s="85" t="s">
        <v>618</v>
      </c>
      <c r="AA122" s="86"/>
      <c r="AB122" s="87" t="s">
        <v>170</v>
      </c>
      <c r="AC122" s="88" t="s">
        <v>1020</v>
      </c>
      <c r="AD122" s="89" t="s">
        <v>2805</v>
      </c>
      <c r="AE122" s="88" t="s">
        <v>1823</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2806</v>
      </c>
      <c r="BE122" s="97" t="s">
        <v>2807</v>
      </c>
      <c r="BF122" s="98" t="s">
        <v>2808</v>
      </c>
      <c r="BG122" s="97" t="s">
        <v>1596</v>
      </c>
      <c r="BH122" s="97" t="s">
        <v>337</v>
      </c>
      <c r="BI122" s="97" t="s">
        <v>2809</v>
      </c>
      <c r="BJ122" s="97" t="s">
        <v>193</v>
      </c>
      <c r="BK122" s="99"/>
      <c r="BL122" s="99"/>
      <c r="BM122" s="99"/>
      <c r="BN122" s="99"/>
      <c r="BO122" s="99"/>
      <c r="BP122" s="99"/>
      <c r="BQ122" s="79"/>
      <c r="BR122" s="100">
        <v>35.0</v>
      </c>
      <c r="BS122" s="100">
        <v>35.0</v>
      </c>
      <c r="BT122" s="100">
        <v>20.0</v>
      </c>
      <c r="BU122" s="100">
        <v>10.0</v>
      </c>
      <c r="BV122" s="101" t="s">
        <v>2810</v>
      </c>
      <c r="BW122" s="79"/>
      <c r="BX122" s="102" t="s">
        <v>204</v>
      </c>
      <c r="BY122" s="102" t="s">
        <v>2811</v>
      </c>
      <c r="BZ122" s="102" t="s">
        <v>2812</v>
      </c>
      <c r="CA122" s="102" t="s">
        <v>666</v>
      </c>
      <c r="CB122" s="102" t="s">
        <v>2813</v>
      </c>
      <c r="CC122" s="102" t="s">
        <v>885</v>
      </c>
      <c r="CD122" s="120" t="s">
        <v>2814</v>
      </c>
      <c r="CE122" s="121" t="s">
        <v>2815</v>
      </c>
      <c r="CF122" s="121" t="s">
        <v>2816</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2817</v>
      </c>
      <c r="DM122" s="110" t="s">
        <v>427</v>
      </c>
      <c r="DN122" s="110">
        <v>3.0</v>
      </c>
      <c r="DO122" s="110">
        <v>2.0</v>
      </c>
      <c r="DP122" s="110" t="s">
        <v>255</v>
      </c>
      <c r="DQ122" s="111" t="s">
        <v>2818</v>
      </c>
      <c r="DR122" s="112"/>
      <c r="DS122" s="113"/>
    </row>
    <row r="123">
      <c r="A123" s="75" t="s">
        <v>887</v>
      </c>
      <c r="B123" s="66" t="s">
        <v>180</v>
      </c>
      <c r="C123" s="76" t="s">
        <v>2819</v>
      </c>
      <c r="D123" s="77" t="s">
        <v>2820</v>
      </c>
      <c r="E123" s="78" t="s">
        <v>152</v>
      </c>
      <c r="F123" s="78" t="s">
        <v>152</v>
      </c>
      <c r="G123" s="78" t="s">
        <v>2821</v>
      </c>
      <c r="H123" s="78" t="s">
        <v>2822</v>
      </c>
      <c r="I123" s="78" t="s">
        <v>2823</v>
      </c>
      <c r="J123" s="79"/>
      <c r="K123" s="81"/>
      <c r="L123" s="81" t="s">
        <v>157</v>
      </c>
      <c r="M123" s="80"/>
      <c r="N123" s="81" t="s">
        <v>157</v>
      </c>
      <c r="O123" s="81"/>
      <c r="P123" s="80"/>
      <c r="Q123" s="116"/>
      <c r="R123" s="81"/>
      <c r="S123" s="81"/>
      <c r="T123" s="81"/>
      <c r="U123" s="81" t="s">
        <v>157</v>
      </c>
      <c r="V123" s="116"/>
      <c r="W123" s="83"/>
      <c r="X123" s="84" t="s">
        <v>696</v>
      </c>
      <c r="Y123" s="85" t="s">
        <v>700</v>
      </c>
      <c r="Z123" s="85" t="s">
        <v>698</v>
      </c>
      <c r="AA123" s="86"/>
      <c r="AB123" s="87" t="s">
        <v>447</v>
      </c>
      <c r="AC123" s="88" t="s">
        <v>1530</v>
      </c>
      <c r="AD123" s="89" t="s">
        <v>701</v>
      </c>
      <c r="AE123" s="88" t="s">
        <v>448</v>
      </c>
      <c r="AF123" s="88" t="s">
        <v>269</v>
      </c>
      <c r="AG123" s="117" t="s">
        <v>881</v>
      </c>
      <c r="AH123" s="88" t="s">
        <v>445</v>
      </c>
      <c r="AI123" s="97"/>
      <c r="AJ123" s="97"/>
      <c r="AK123" s="97"/>
      <c r="AL123" s="97"/>
      <c r="AM123" s="97"/>
      <c r="AN123" s="97"/>
      <c r="AO123" s="91"/>
      <c r="AP123" s="92" t="s">
        <v>2824</v>
      </c>
      <c r="AQ123" s="93" t="s">
        <v>2825</v>
      </c>
      <c r="AR123" s="94" t="s">
        <v>2826</v>
      </c>
      <c r="AS123" s="93" t="s">
        <v>2827</v>
      </c>
      <c r="AT123" s="93" t="s">
        <v>169</v>
      </c>
      <c r="AU123" s="93" t="s">
        <v>2828</v>
      </c>
      <c r="AV123" s="93" t="s">
        <v>540</v>
      </c>
      <c r="AW123" s="90"/>
      <c r="AX123" s="90"/>
      <c r="AY123" s="90"/>
      <c r="AZ123" s="90"/>
      <c r="BA123" s="90"/>
      <c r="BB123" s="90"/>
      <c r="BC123" s="95"/>
      <c r="BD123" s="96" t="s">
        <v>170</v>
      </c>
      <c r="BE123" s="119" t="s">
        <v>1089</v>
      </c>
      <c r="BF123" s="98"/>
      <c r="BG123" s="97"/>
      <c r="BH123" s="97"/>
      <c r="BI123" s="97"/>
      <c r="BJ123" s="97"/>
      <c r="BK123" s="139"/>
      <c r="BL123" s="139"/>
      <c r="BM123" s="139"/>
      <c r="BN123" s="139"/>
      <c r="BO123" s="139"/>
      <c r="BP123" s="139"/>
      <c r="BQ123" s="79"/>
      <c r="BR123" s="100">
        <v>20.0</v>
      </c>
      <c r="BS123" s="100">
        <v>40.0</v>
      </c>
      <c r="BT123" s="100">
        <v>15.0</v>
      </c>
      <c r="BU123" s="100">
        <v>25.0</v>
      </c>
      <c r="BV123" s="101" t="s">
        <v>2829</v>
      </c>
      <c r="BW123" s="79"/>
      <c r="BX123" s="102" t="s">
        <v>173</v>
      </c>
      <c r="BY123" s="102" t="s">
        <v>174</v>
      </c>
      <c r="BZ123" s="102" t="s">
        <v>2830</v>
      </c>
      <c r="CA123" s="102" t="s">
        <v>629</v>
      </c>
      <c r="CB123" s="102" t="s">
        <v>2831</v>
      </c>
      <c r="CC123" s="102" t="s">
        <v>612</v>
      </c>
      <c r="CD123" s="123"/>
      <c r="CE123" s="121"/>
      <c r="CF123" s="121"/>
      <c r="CG123" s="105"/>
      <c r="CH123" s="105"/>
      <c r="CI123" s="105"/>
      <c r="CJ123" s="79"/>
      <c r="CK123" s="107" t="s">
        <v>2832</v>
      </c>
      <c r="CL123" s="108" t="s">
        <v>245</v>
      </c>
      <c r="CM123" s="108" t="s">
        <v>1161</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2833</v>
      </c>
      <c r="DG123" s="108" t="s">
        <v>2834</v>
      </c>
      <c r="DH123" s="108" t="s">
        <v>2835</v>
      </c>
      <c r="DI123" s="108" t="s">
        <v>2836</v>
      </c>
      <c r="DJ123" s="108" t="s">
        <v>2837</v>
      </c>
      <c r="DK123" s="108"/>
      <c r="DL123" s="109" t="s">
        <v>2838</v>
      </c>
      <c r="DM123" s="110" t="s">
        <v>470</v>
      </c>
      <c r="DN123" s="110">
        <v>6.0</v>
      </c>
      <c r="DO123" s="110">
        <v>1.0</v>
      </c>
      <c r="DP123" s="110" t="s">
        <v>255</v>
      </c>
      <c r="DQ123" s="111" t="s">
        <v>2839</v>
      </c>
      <c r="DR123" s="112">
        <v>0.0</v>
      </c>
      <c r="DS123" s="113"/>
    </row>
    <row r="124">
      <c r="A124" s="75" t="s">
        <v>1008</v>
      </c>
      <c r="B124" s="66" t="s">
        <v>180</v>
      </c>
      <c r="C124" s="76" t="s">
        <v>2840</v>
      </c>
      <c r="D124" s="77" t="s">
        <v>2841</v>
      </c>
      <c r="E124" s="78" t="s">
        <v>152</v>
      </c>
      <c r="F124" s="78" t="s">
        <v>152</v>
      </c>
      <c r="G124" s="78" t="s">
        <v>2842</v>
      </c>
      <c r="H124" s="78" t="s">
        <v>2843</v>
      </c>
      <c r="I124" s="78" t="s">
        <v>2844</v>
      </c>
      <c r="J124" s="79"/>
      <c r="K124" s="81"/>
      <c r="L124" s="80"/>
      <c r="M124" s="80"/>
      <c r="N124" s="81" t="s">
        <v>157</v>
      </c>
      <c r="O124" s="81" t="s">
        <v>435</v>
      </c>
      <c r="P124" s="80"/>
      <c r="Q124" s="116"/>
      <c r="R124" s="81"/>
      <c r="S124" s="81"/>
      <c r="T124" s="81" t="s">
        <v>157</v>
      </c>
      <c r="U124" s="81"/>
      <c r="V124" s="116"/>
      <c r="W124" s="83"/>
      <c r="X124" s="84" t="s">
        <v>2845</v>
      </c>
      <c r="Y124" s="85" t="s">
        <v>670</v>
      </c>
      <c r="Z124" s="85" t="s">
        <v>671</v>
      </c>
      <c r="AA124" s="86"/>
      <c r="AB124" s="87" t="s">
        <v>2846</v>
      </c>
      <c r="AC124" s="88" t="s">
        <v>2847</v>
      </c>
      <c r="AD124" s="89" t="s">
        <v>2848</v>
      </c>
      <c r="AE124" s="88" t="s">
        <v>2849</v>
      </c>
      <c r="AF124" s="88" t="s">
        <v>363</v>
      </c>
      <c r="AG124" s="117" t="s">
        <v>2850</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2851</v>
      </c>
      <c r="BE124" s="119" t="s">
        <v>304</v>
      </c>
      <c r="BF124" s="98" t="s">
        <v>2852</v>
      </c>
      <c r="BG124" s="97" t="s">
        <v>2853</v>
      </c>
      <c r="BH124" s="97" t="s">
        <v>486</v>
      </c>
      <c r="BI124" s="97" t="s">
        <v>674</v>
      </c>
      <c r="BJ124" s="97" t="s">
        <v>342</v>
      </c>
      <c r="BK124" s="139"/>
      <c r="BL124" s="139"/>
      <c r="BM124" s="139"/>
      <c r="BN124" s="139"/>
      <c r="BO124" s="139"/>
      <c r="BP124" s="139"/>
      <c r="BQ124" s="79"/>
      <c r="BR124" s="100">
        <v>20.0</v>
      </c>
      <c r="BS124" s="100">
        <v>10.0</v>
      </c>
      <c r="BT124" s="100">
        <v>35.0</v>
      </c>
      <c r="BU124" s="100">
        <v>35.0</v>
      </c>
      <c r="BV124" s="101" t="s">
        <v>2854</v>
      </c>
      <c r="BW124" s="79"/>
      <c r="BX124" s="102" t="s">
        <v>1252</v>
      </c>
      <c r="BY124" s="102" t="s">
        <v>174</v>
      </c>
      <c r="BZ124" s="102" t="s">
        <v>1948</v>
      </c>
      <c r="CA124" s="102" t="s">
        <v>1949</v>
      </c>
      <c r="CB124" s="102" t="s">
        <v>2855</v>
      </c>
      <c r="CC124" s="102" t="s">
        <v>988</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2856</v>
      </c>
      <c r="DM124" s="110" t="s">
        <v>1422</v>
      </c>
      <c r="DN124" s="110">
        <v>5.0</v>
      </c>
      <c r="DO124" s="110" t="s">
        <v>285</v>
      </c>
      <c r="DP124" s="110">
        <v>4.0</v>
      </c>
      <c r="DQ124" s="111" t="s">
        <v>2857</v>
      </c>
      <c r="DR124" s="112">
        <v>0.0</v>
      </c>
      <c r="DS124" s="113"/>
    </row>
    <row r="125">
      <c r="A125" s="75" t="s">
        <v>2858</v>
      </c>
      <c r="B125" s="66" t="s">
        <v>180</v>
      </c>
      <c r="C125" s="76" t="s">
        <v>2859</v>
      </c>
      <c r="D125" s="77" t="s">
        <v>2860</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2861</v>
      </c>
      <c r="Y125" s="85" t="s">
        <v>1231</v>
      </c>
      <c r="Z125" s="85" t="s">
        <v>331</v>
      </c>
      <c r="AA125" s="86"/>
      <c r="AB125" s="87" t="s">
        <v>2862</v>
      </c>
      <c r="AC125" s="88" t="s">
        <v>1020</v>
      </c>
      <c r="AD125" s="89" t="s">
        <v>2863</v>
      </c>
      <c r="AE125" s="88" t="s">
        <v>343</v>
      </c>
      <c r="AF125" s="88" t="s">
        <v>301</v>
      </c>
      <c r="AG125" s="117" t="s">
        <v>2864</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2865</v>
      </c>
      <c r="BE125" s="119" t="s">
        <v>339</v>
      </c>
      <c r="BF125" s="98" t="s">
        <v>2859</v>
      </c>
      <c r="BG125" s="97" t="s">
        <v>2866</v>
      </c>
      <c r="BH125" s="97" t="s">
        <v>624</v>
      </c>
      <c r="BI125" s="97" t="s">
        <v>2867</v>
      </c>
      <c r="BJ125" s="97" t="s">
        <v>540</v>
      </c>
      <c r="BK125" s="139"/>
      <c r="BL125" s="139"/>
      <c r="BM125" s="139"/>
      <c r="BN125" s="139"/>
      <c r="BO125" s="139"/>
      <c r="BP125" s="139"/>
      <c r="BQ125" s="79"/>
      <c r="BR125" s="100">
        <v>40.0</v>
      </c>
      <c r="BS125" s="100">
        <v>40.0</v>
      </c>
      <c r="BT125" s="100">
        <v>10.0</v>
      </c>
      <c r="BU125" s="100">
        <v>10.0</v>
      </c>
      <c r="BV125" s="101" t="s">
        <v>2868</v>
      </c>
      <c r="BW125" s="79"/>
      <c r="BX125" s="102" t="s">
        <v>1252</v>
      </c>
      <c r="BY125" s="102" t="s">
        <v>174</v>
      </c>
      <c r="BZ125" s="102" t="s">
        <v>2869</v>
      </c>
      <c r="CA125" s="102" t="s">
        <v>152</v>
      </c>
      <c r="CB125" s="102" t="s">
        <v>2870</v>
      </c>
      <c r="CC125" s="102" t="s">
        <v>152</v>
      </c>
      <c r="CD125" s="123"/>
      <c r="CE125" s="121" t="s">
        <v>2871</v>
      </c>
      <c r="CF125" s="121" t="s">
        <v>2872</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2873</v>
      </c>
      <c r="DM125" s="110" t="s">
        <v>427</v>
      </c>
      <c r="DN125" s="110">
        <v>3.0</v>
      </c>
      <c r="DO125" s="110">
        <v>1.0</v>
      </c>
      <c r="DP125" s="110" t="s">
        <v>255</v>
      </c>
      <c r="DQ125" s="111" t="s">
        <v>2874</v>
      </c>
      <c r="DR125" s="112">
        <v>0.0</v>
      </c>
      <c r="DS125" s="113"/>
    </row>
    <row r="126">
      <c r="A126" s="75" t="s">
        <v>2396</v>
      </c>
      <c r="B126" s="66" t="s">
        <v>180</v>
      </c>
      <c r="C126" s="76" t="s">
        <v>2875</v>
      </c>
      <c r="D126" s="77" t="s">
        <v>2876</v>
      </c>
      <c r="E126" s="78" t="s">
        <v>152</v>
      </c>
      <c r="F126" s="78" t="s">
        <v>152</v>
      </c>
      <c r="G126" s="78" t="s">
        <v>2877</v>
      </c>
      <c r="H126" s="78" t="s">
        <v>2878</v>
      </c>
      <c r="I126" s="78" t="s">
        <v>2879</v>
      </c>
      <c r="J126" s="79"/>
      <c r="K126" s="81"/>
      <c r="L126" s="80"/>
      <c r="M126" s="80"/>
      <c r="N126" s="80"/>
      <c r="O126" s="81"/>
      <c r="P126" s="80"/>
      <c r="Q126" s="116"/>
      <c r="R126" s="81"/>
      <c r="S126" s="81" t="s">
        <v>157</v>
      </c>
      <c r="T126" s="81" t="s">
        <v>435</v>
      </c>
      <c r="U126" s="81"/>
      <c r="V126" s="116"/>
      <c r="W126" s="83"/>
      <c r="X126" s="84" t="s">
        <v>186</v>
      </c>
      <c r="Y126" s="85" t="s">
        <v>187</v>
      </c>
      <c r="Z126" s="85" t="s">
        <v>849</v>
      </c>
      <c r="AA126" s="86"/>
      <c r="AB126" s="87" t="s">
        <v>479</v>
      </c>
      <c r="AC126" s="88" t="s">
        <v>2880</v>
      </c>
      <c r="AD126" s="89" t="s">
        <v>200</v>
      </c>
      <c r="AE126" s="88" t="s">
        <v>2881</v>
      </c>
      <c r="AF126" s="88" t="s">
        <v>200</v>
      </c>
      <c r="AG126" s="117" t="s">
        <v>1437</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2882</v>
      </c>
      <c r="BG126" s="97" t="s">
        <v>1225</v>
      </c>
      <c r="BH126" s="97" t="s">
        <v>342</v>
      </c>
      <c r="BI126" s="97" t="s">
        <v>2883</v>
      </c>
      <c r="BJ126" s="97" t="s">
        <v>540</v>
      </c>
      <c r="BK126" s="139"/>
      <c r="BL126" s="139"/>
      <c r="BM126" s="139"/>
      <c r="BN126" s="139"/>
      <c r="BO126" s="139"/>
      <c r="BP126" s="139"/>
      <c r="BQ126" s="79"/>
      <c r="BR126" s="100">
        <v>20.0</v>
      </c>
      <c r="BS126" s="100">
        <v>15.0</v>
      </c>
      <c r="BT126" s="100">
        <v>35.0</v>
      </c>
      <c r="BU126" s="100">
        <v>30.0</v>
      </c>
      <c r="BV126" s="101" t="s">
        <v>2884</v>
      </c>
      <c r="BW126" s="79"/>
      <c r="BX126" s="102" t="s">
        <v>173</v>
      </c>
      <c r="BY126" s="102" t="s">
        <v>174</v>
      </c>
      <c r="BZ126" s="102" t="s">
        <v>1618</v>
      </c>
      <c r="CA126" s="102" t="s">
        <v>1619</v>
      </c>
      <c r="CB126" s="102" t="s">
        <v>2885</v>
      </c>
      <c r="CC126" s="102" t="s">
        <v>2283</v>
      </c>
      <c r="CD126" s="123"/>
      <c r="CE126" s="121"/>
      <c r="CF126" s="121"/>
      <c r="CG126" s="105"/>
      <c r="CH126" s="105"/>
      <c r="CI126" s="105"/>
      <c r="CJ126" s="79"/>
      <c r="CK126" s="107" t="s">
        <v>2886</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2887</v>
      </c>
      <c r="DG126" s="108" t="s">
        <v>2888</v>
      </c>
      <c r="DH126" s="108" t="s">
        <v>2889</v>
      </c>
      <c r="DI126" s="108" t="s">
        <v>2890</v>
      </c>
      <c r="DJ126" s="108" t="s">
        <v>2891</v>
      </c>
      <c r="DK126" s="108"/>
      <c r="DL126" s="109" t="s">
        <v>2892</v>
      </c>
      <c r="DM126" s="110" t="s">
        <v>493</v>
      </c>
      <c r="DN126" s="110">
        <v>5.0</v>
      </c>
      <c r="DO126" s="110">
        <v>5.0</v>
      </c>
      <c r="DP126" s="110" t="s">
        <v>592</v>
      </c>
      <c r="DQ126" s="111" t="s">
        <v>2893</v>
      </c>
      <c r="DR126" s="112">
        <v>0.0</v>
      </c>
      <c r="DS126" s="113"/>
    </row>
    <row r="127">
      <c r="A127" s="75" t="s">
        <v>2894</v>
      </c>
      <c r="B127" s="66" t="s">
        <v>180</v>
      </c>
      <c r="C127" s="76" t="s">
        <v>2895</v>
      </c>
      <c r="D127" s="77" t="s">
        <v>2896</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670</v>
      </c>
      <c r="Z127" s="85" t="s">
        <v>2897</v>
      </c>
      <c r="AA127" s="86"/>
      <c r="AB127" s="87" t="s">
        <v>479</v>
      </c>
      <c r="AC127" s="88" t="s">
        <v>194</v>
      </c>
      <c r="AD127" s="89" t="s">
        <v>200</v>
      </c>
      <c r="AE127" s="88" t="s">
        <v>1111</v>
      </c>
      <c r="AF127" s="88" t="s">
        <v>486</v>
      </c>
      <c r="AG127" s="117" t="s">
        <v>816</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2898</v>
      </c>
      <c r="BE127" s="119" t="s">
        <v>1105</v>
      </c>
      <c r="BF127" s="98" t="s">
        <v>2899</v>
      </c>
      <c r="BG127" s="97" t="s">
        <v>2900</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2901</v>
      </c>
      <c r="BW127" s="79"/>
      <c r="BX127" s="102" t="s">
        <v>276</v>
      </c>
      <c r="BY127" s="102" t="s">
        <v>174</v>
      </c>
      <c r="BZ127" s="102" t="s">
        <v>2761</v>
      </c>
      <c r="CA127" s="102" t="s">
        <v>1362</v>
      </c>
      <c r="CB127" s="102" t="s">
        <v>2902</v>
      </c>
      <c r="CC127" s="102" t="s">
        <v>684</v>
      </c>
      <c r="CD127" s="123"/>
      <c r="CE127" s="121" t="s">
        <v>2903</v>
      </c>
      <c r="CF127" s="312" t="s">
        <v>2904</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2905</v>
      </c>
      <c r="DM127" s="110" t="s">
        <v>2906</v>
      </c>
      <c r="DN127" s="110">
        <v>6.0</v>
      </c>
      <c r="DO127" s="110">
        <v>5.0</v>
      </c>
      <c r="DP127" s="110" t="s">
        <v>2907</v>
      </c>
      <c r="DQ127" s="111" t="s">
        <v>2908</v>
      </c>
      <c r="DR127" s="112"/>
      <c r="DS127" s="113"/>
    </row>
    <row r="128">
      <c r="A128" s="75" t="s">
        <v>2909</v>
      </c>
      <c r="B128" s="66" t="s">
        <v>180</v>
      </c>
      <c r="C128" s="76" t="s">
        <v>2910</v>
      </c>
      <c r="D128" s="77" t="s">
        <v>2911</v>
      </c>
      <c r="E128" s="78" t="s">
        <v>152</v>
      </c>
      <c r="F128" s="78" t="s">
        <v>152</v>
      </c>
      <c r="G128" s="78" t="s">
        <v>2912</v>
      </c>
      <c r="H128" s="78" t="s">
        <v>2076</v>
      </c>
      <c r="I128" s="78" t="s">
        <v>2913</v>
      </c>
      <c r="J128" s="79"/>
      <c r="K128" s="81" t="s">
        <v>157</v>
      </c>
      <c r="L128" s="80"/>
      <c r="M128" s="80"/>
      <c r="N128" s="80"/>
      <c r="O128" s="81" t="s">
        <v>157</v>
      </c>
      <c r="P128" s="80"/>
      <c r="Q128" s="116"/>
      <c r="R128" s="81"/>
      <c r="S128" s="81"/>
      <c r="T128" s="81"/>
      <c r="U128" s="81"/>
      <c r="V128" s="116" t="s">
        <v>157</v>
      </c>
      <c r="W128" s="83"/>
      <c r="X128" s="84" t="s">
        <v>295</v>
      </c>
      <c r="Y128" s="85" t="s">
        <v>1823</v>
      </c>
      <c r="Z128" s="85" t="s">
        <v>407</v>
      </c>
      <c r="AA128" s="86"/>
      <c r="AB128" s="87" t="s">
        <v>2914</v>
      </c>
      <c r="AC128" s="88" t="s">
        <v>700</v>
      </c>
      <c r="AD128" s="89" t="s">
        <v>2915</v>
      </c>
      <c r="AE128" s="88" t="s">
        <v>448</v>
      </c>
      <c r="AF128" s="88" t="s">
        <v>169</v>
      </c>
      <c r="AG128" s="117" t="s">
        <v>2916</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2917</v>
      </c>
      <c r="BE128" s="119" t="s">
        <v>2918</v>
      </c>
      <c r="BF128" s="98" t="s">
        <v>2919</v>
      </c>
      <c r="BG128" s="97" t="s">
        <v>618</v>
      </c>
      <c r="BH128" s="97" t="s">
        <v>301</v>
      </c>
      <c r="BI128" s="97" t="s">
        <v>2164</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2920</v>
      </c>
      <c r="BW128" s="79"/>
      <c r="BX128" s="102" t="s">
        <v>204</v>
      </c>
      <c r="BY128" s="102" t="s">
        <v>174</v>
      </c>
      <c r="BZ128" s="102" t="s">
        <v>2921</v>
      </c>
      <c r="CA128" s="102" t="s">
        <v>152</v>
      </c>
      <c r="CB128" s="102" t="s">
        <v>2922</v>
      </c>
      <c r="CC128" s="102" t="s">
        <v>152</v>
      </c>
      <c r="CD128" s="120" t="s">
        <v>2083</v>
      </c>
      <c r="CE128" s="121" t="s">
        <v>2923</v>
      </c>
      <c r="CF128" s="121" t="s">
        <v>2924</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2925</v>
      </c>
      <c r="DM128" s="110" t="s">
        <v>470</v>
      </c>
      <c r="DN128" s="110">
        <v>5.0</v>
      </c>
      <c r="DO128" s="110" t="s">
        <v>285</v>
      </c>
      <c r="DP128" s="110" t="s">
        <v>2926</v>
      </c>
      <c r="DQ128" s="111" t="s">
        <v>2927</v>
      </c>
      <c r="DR128" s="112">
        <v>0.0</v>
      </c>
      <c r="DS128" s="113"/>
    </row>
    <row r="129">
      <c r="A129" s="75" t="s">
        <v>2928</v>
      </c>
      <c r="B129" s="66" t="s">
        <v>149</v>
      </c>
      <c r="C129" s="76" t="s">
        <v>2929</v>
      </c>
      <c r="D129" s="77" t="s">
        <v>2930</v>
      </c>
      <c r="E129" s="78" t="s">
        <v>152</v>
      </c>
      <c r="F129" s="78" t="s">
        <v>1837</v>
      </c>
      <c r="G129" s="78" t="s">
        <v>1838</v>
      </c>
      <c r="H129" s="78" t="s">
        <v>1839</v>
      </c>
      <c r="I129" s="78" t="s">
        <v>1840</v>
      </c>
      <c r="J129" s="79"/>
      <c r="K129" s="80"/>
      <c r="L129" s="81" t="s">
        <v>157</v>
      </c>
      <c r="M129" s="80"/>
      <c r="N129" s="80"/>
      <c r="O129" s="80"/>
      <c r="P129" s="81" t="s">
        <v>157</v>
      </c>
      <c r="Q129" s="82"/>
      <c r="R129" s="80"/>
      <c r="S129" s="80"/>
      <c r="T129" s="80"/>
      <c r="U129" s="80"/>
      <c r="V129" s="82"/>
      <c r="W129" s="83"/>
      <c r="X129" s="84" t="s">
        <v>696</v>
      </c>
      <c r="Y129" s="85" t="s">
        <v>576</v>
      </c>
      <c r="Z129" s="85" t="s">
        <v>1176</v>
      </c>
      <c r="AA129" s="86"/>
      <c r="AB129" s="87" t="s">
        <v>879</v>
      </c>
      <c r="AC129" s="88" t="s">
        <v>698</v>
      </c>
      <c r="AD129" s="89"/>
      <c r="AE129" s="88"/>
      <c r="AF129" s="88"/>
      <c r="AG129" s="88"/>
      <c r="AH129" s="88"/>
      <c r="AI129" s="97"/>
      <c r="AJ129" s="97"/>
      <c r="AK129" s="97"/>
      <c r="AL129" s="97"/>
      <c r="AM129" s="97"/>
      <c r="AN129" s="97"/>
      <c r="AO129" s="91"/>
      <c r="AP129" s="92" t="s">
        <v>447</v>
      </c>
      <c r="AQ129" s="93" t="s">
        <v>878</v>
      </c>
      <c r="AR129" s="94" t="s">
        <v>1175</v>
      </c>
      <c r="AS129" s="93" t="s">
        <v>850</v>
      </c>
      <c r="AT129" s="93" t="s">
        <v>169</v>
      </c>
      <c r="AU129" s="93" t="s">
        <v>538</v>
      </c>
      <c r="AV129" s="93" t="s">
        <v>445</v>
      </c>
      <c r="AW129" s="90">
        <v>2740.0</v>
      </c>
      <c r="AX129" s="90">
        <v>411.0</v>
      </c>
      <c r="AY129" s="90">
        <v>216.0</v>
      </c>
      <c r="AZ129" s="90">
        <v>223.0</v>
      </c>
      <c r="BA129" s="90">
        <v>174.0</v>
      </c>
      <c r="BB129" s="90">
        <v>100.0</v>
      </c>
      <c r="BC129" s="95"/>
      <c r="BD129" s="96" t="s">
        <v>1276</v>
      </c>
      <c r="BE129" s="97" t="s">
        <v>1381</v>
      </c>
      <c r="BF129" s="98"/>
      <c r="BG129" s="97"/>
      <c r="BH129" s="97"/>
      <c r="BI129" s="97"/>
      <c r="BJ129" s="97"/>
      <c r="BK129" s="99"/>
      <c r="BL129" s="99"/>
      <c r="BM129" s="99"/>
      <c r="BN129" s="99"/>
      <c r="BO129" s="99"/>
      <c r="BP129" s="99"/>
      <c r="BQ129" s="79"/>
      <c r="BR129" s="100">
        <v>15.0</v>
      </c>
      <c r="BS129" s="100">
        <v>30.0</v>
      </c>
      <c r="BT129" s="100">
        <v>35.0</v>
      </c>
      <c r="BU129" s="100">
        <v>10.0</v>
      </c>
      <c r="BV129" s="101" t="s">
        <v>2931</v>
      </c>
      <c r="BW129" s="79"/>
      <c r="BX129" s="102" t="s">
        <v>173</v>
      </c>
      <c r="BY129" s="102" t="s">
        <v>174</v>
      </c>
      <c r="BZ129" s="102" t="s">
        <v>1470</v>
      </c>
      <c r="CA129" s="102" t="s">
        <v>551</v>
      </c>
      <c r="CB129" s="102" t="s">
        <v>2932</v>
      </c>
      <c r="CC129" s="102" t="s">
        <v>1156</v>
      </c>
      <c r="CD129" s="120" t="s">
        <v>2933</v>
      </c>
      <c r="CE129" s="121" t="s">
        <v>2934</v>
      </c>
      <c r="CF129" s="121" t="s">
        <v>2935</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2936</v>
      </c>
      <c r="B130" s="66" t="s">
        <v>180</v>
      </c>
      <c r="C130" s="76" t="s">
        <v>2937</v>
      </c>
      <c r="D130" s="77" t="s">
        <v>2938</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2939</v>
      </c>
      <c r="Y130" s="85" t="s">
        <v>2940</v>
      </c>
      <c r="Z130" s="85" t="s">
        <v>333</v>
      </c>
      <c r="AA130" s="86"/>
      <c r="AB130" s="87" t="s">
        <v>2941</v>
      </c>
      <c r="AC130" s="88" t="s">
        <v>1231</v>
      </c>
      <c r="AD130" s="89" t="s">
        <v>2942</v>
      </c>
      <c r="AE130" s="88" t="s">
        <v>2943</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2944</v>
      </c>
      <c r="BE130" s="97" t="s">
        <v>2350</v>
      </c>
      <c r="BF130" s="98" t="s">
        <v>2945</v>
      </c>
      <c r="BG130" s="97" t="s">
        <v>1091</v>
      </c>
      <c r="BH130" s="97" t="s">
        <v>337</v>
      </c>
      <c r="BI130" s="97" t="s">
        <v>2946</v>
      </c>
      <c r="BJ130" s="97" t="s">
        <v>193</v>
      </c>
      <c r="BK130" s="99"/>
      <c r="BL130" s="99"/>
      <c r="BM130" s="99"/>
      <c r="BN130" s="99"/>
      <c r="BO130" s="99"/>
      <c r="BP130" s="99"/>
      <c r="BQ130" s="79"/>
      <c r="BR130" s="100">
        <v>10.0</v>
      </c>
      <c r="BS130" s="100">
        <v>30.0</v>
      </c>
      <c r="BT130" s="100">
        <v>25.0</v>
      </c>
      <c r="BU130" s="100">
        <v>35.0</v>
      </c>
      <c r="BV130" s="101" t="s">
        <v>2947</v>
      </c>
      <c r="BW130" s="79"/>
      <c r="BX130" s="102" t="s">
        <v>204</v>
      </c>
      <c r="BY130" s="102" t="s">
        <v>174</v>
      </c>
      <c r="BZ130" s="102" t="s">
        <v>2948</v>
      </c>
      <c r="CA130" s="102" t="s">
        <v>152</v>
      </c>
      <c r="CB130" s="102" t="s">
        <v>2949</v>
      </c>
      <c r="CC130" s="102" t="s">
        <v>152</v>
      </c>
      <c r="CD130" s="120" t="s">
        <v>2950</v>
      </c>
      <c r="CE130" s="121" t="s">
        <v>2951</v>
      </c>
      <c r="CF130" s="121" t="s">
        <v>2952</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2953</v>
      </c>
      <c r="DM130" s="110" t="s">
        <v>213</v>
      </c>
      <c r="DN130" s="110" t="s">
        <v>152</v>
      </c>
      <c r="DO130" s="110" t="s">
        <v>285</v>
      </c>
      <c r="DP130" s="110" t="s">
        <v>255</v>
      </c>
      <c r="DQ130" s="111" t="s">
        <v>2954</v>
      </c>
      <c r="DR130" s="112"/>
      <c r="DS130" s="113"/>
    </row>
    <row r="131">
      <c r="A131" s="75" t="s">
        <v>2955</v>
      </c>
      <c r="B131" s="66" t="s">
        <v>288</v>
      </c>
      <c r="C131" s="76" t="s">
        <v>2956</v>
      </c>
      <c r="D131" s="77" t="s">
        <v>2957</v>
      </c>
      <c r="E131" s="78" t="s">
        <v>152</v>
      </c>
      <c r="F131" s="78" t="s">
        <v>2958</v>
      </c>
      <c r="G131" s="78" t="s">
        <v>2959</v>
      </c>
      <c r="H131" s="78" t="s">
        <v>2960</v>
      </c>
      <c r="I131" s="78" t="s">
        <v>2961</v>
      </c>
      <c r="J131" s="79"/>
      <c r="K131" s="81"/>
      <c r="L131" s="80"/>
      <c r="M131" s="81"/>
      <c r="N131" s="80"/>
      <c r="O131" s="80"/>
      <c r="P131" s="81" t="s">
        <v>157</v>
      </c>
      <c r="Q131" s="82"/>
      <c r="R131" s="81"/>
      <c r="S131" s="81" t="s">
        <v>157</v>
      </c>
      <c r="T131" s="81"/>
      <c r="U131" s="81"/>
      <c r="V131" s="116"/>
      <c r="W131" s="83"/>
      <c r="X131" s="306" t="s">
        <v>158</v>
      </c>
      <c r="Y131" s="85" t="s">
        <v>264</v>
      </c>
      <c r="Z131" s="85" t="s">
        <v>795</v>
      </c>
      <c r="AA131" s="86"/>
      <c r="AB131" s="87" t="s">
        <v>161</v>
      </c>
      <c r="AC131" s="88" t="s">
        <v>162</v>
      </c>
      <c r="AD131" s="89" t="s">
        <v>2962</v>
      </c>
      <c r="AE131" s="88" t="s">
        <v>849</v>
      </c>
      <c r="AF131" s="88" t="s">
        <v>301</v>
      </c>
      <c r="AG131" s="117" t="s">
        <v>2963</v>
      </c>
      <c r="AH131" s="88" t="s">
        <v>169</v>
      </c>
      <c r="AI131" s="97">
        <v>4596.0</v>
      </c>
      <c r="AJ131" s="97">
        <v>428.0</v>
      </c>
      <c r="AK131" s="97">
        <v>222.0</v>
      </c>
      <c r="AL131" s="97">
        <v>363.0</v>
      </c>
      <c r="AM131" s="97">
        <v>248.0</v>
      </c>
      <c r="AN131" s="97">
        <v>93.0</v>
      </c>
      <c r="AO131" s="91"/>
      <c r="AP131" s="92" t="s">
        <v>1276</v>
      </c>
      <c r="AQ131" s="93" t="s">
        <v>159</v>
      </c>
      <c r="AR131" s="94" t="s">
        <v>1382</v>
      </c>
      <c r="AS131" s="93" t="s">
        <v>1152</v>
      </c>
      <c r="AT131" s="93" t="s">
        <v>653</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2964</v>
      </c>
      <c r="BW131" s="79"/>
      <c r="BX131" s="102" t="s">
        <v>204</v>
      </c>
      <c r="BY131" s="102" t="s">
        <v>174</v>
      </c>
      <c r="BZ131" s="102" t="s">
        <v>2965</v>
      </c>
      <c r="CA131" s="102" t="s">
        <v>2966</v>
      </c>
      <c r="CB131" s="102" t="s">
        <v>2967</v>
      </c>
      <c r="CC131" s="102" t="s">
        <v>580</v>
      </c>
      <c r="CD131" s="120" t="s">
        <v>2968</v>
      </c>
      <c r="CE131" s="121" t="s">
        <v>2969</v>
      </c>
      <c r="CF131" s="121" t="s">
        <v>2970</v>
      </c>
      <c r="CG131" s="105"/>
      <c r="CH131" s="105"/>
      <c r="CI131" s="106"/>
      <c r="CJ131" s="79"/>
      <c r="CK131" s="107" t="s">
        <v>2971</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2972</v>
      </c>
      <c r="DG131" s="108" t="s">
        <v>2973</v>
      </c>
      <c r="DH131" s="108" t="s">
        <v>2974</v>
      </c>
      <c r="DI131" s="108" t="s">
        <v>2975</v>
      </c>
      <c r="DJ131" s="108" t="s">
        <v>2976</v>
      </c>
      <c r="DK131" s="108"/>
      <c r="DL131" s="109" t="s">
        <v>2977</v>
      </c>
      <c r="DM131" s="110" t="s">
        <v>2093</v>
      </c>
      <c r="DN131" s="110">
        <v>3.0</v>
      </c>
      <c r="DO131" s="110">
        <v>2.0</v>
      </c>
      <c r="DP131" s="110" t="s">
        <v>255</v>
      </c>
      <c r="DQ131" s="111" t="s">
        <v>2978</v>
      </c>
      <c r="DR131" s="112">
        <v>0.0</v>
      </c>
      <c r="DS131" s="113"/>
    </row>
    <row r="132">
      <c r="A132" s="75" t="s">
        <v>2979</v>
      </c>
      <c r="B132" s="66" t="s">
        <v>180</v>
      </c>
      <c r="C132" s="76" t="s">
        <v>2980</v>
      </c>
      <c r="D132" s="77" t="s">
        <v>2981</v>
      </c>
      <c r="E132" s="78" t="s">
        <v>152</v>
      </c>
      <c r="F132" s="78" t="s">
        <v>152</v>
      </c>
      <c r="G132" s="78" t="s">
        <v>2982</v>
      </c>
      <c r="H132" s="78" t="s">
        <v>2983</v>
      </c>
      <c r="I132" s="78" t="s">
        <v>2984</v>
      </c>
      <c r="J132" s="79"/>
      <c r="K132" s="80"/>
      <c r="L132" s="80"/>
      <c r="M132" s="81"/>
      <c r="N132" s="81"/>
      <c r="O132" s="80"/>
      <c r="P132" s="80"/>
      <c r="Q132" s="116" t="s">
        <v>157</v>
      </c>
      <c r="R132" s="81" t="s">
        <v>157</v>
      </c>
      <c r="S132" s="81"/>
      <c r="T132" s="81"/>
      <c r="U132" s="81"/>
      <c r="V132" s="116" t="s">
        <v>157</v>
      </c>
      <c r="W132" s="83"/>
      <c r="X132" s="84" t="s">
        <v>2985</v>
      </c>
      <c r="Y132" s="85" t="s">
        <v>2986</v>
      </c>
      <c r="Z132" s="85" t="s">
        <v>336</v>
      </c>
      <c r="AA132" s="86"/>
      <c r="AB132" s="87" t="s">
        <v>2987</v>
      </c>
      <c r="AC132" s="88" t="s">
        <v>796</v>
      </c>
      <c r="AD132" s="89" t="s">
        <v>2988</v>
      </c>
      <c r="AE132" s="88" t="s">
        <v>343</v>
      </c>
      <c r="AF132" s="88" t="s">
        <v>228</v>
      </c>
      <c r="AG132" s="88" t="s">
        <v>2989</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2990</v>
      </c>
      <c r="BE132" s="97" t="s">
        <v>168</v>
      </c>
      <c r="BF132" s="98" t="s">
        <v>2991</v>
      </c>
      <c r="BG132" s="97" t="s">
        <v>2992</v>
      </c>
      <c r="BH132" s="97" t="s">
        <v>440</v>
      </c>
      <c r="BI132" s="97" t="s">
        <v>166</v>
      </c>
      <c r="BJ132" s="97" t="s">
        <v>202</v>
      </c>
      <c r="BK132" s="99"/>
      <c r="BL132" s="99"/>
      <c r="BM132" s="99"/>
      <c r="BN132" s="99"/>
      <c r="BO132" s="99"/>
      <c r="BP132" s="99"/>
      <c r="BQ132" s="79"/>
      <c r="BR132" s="100">
        <v>30.0</v>
      </c>
      <c r="BS132" s="100">
        <v>35.0</v>
      </c>
      <c r="BT132" s="100">
        <v>20.0</v>
      </c>
      <c r="BU132" s="100">
        <v>15.0</v>
      </c>
      <c r="BV132" s="101" t="s">
        <v>2993</v>
      </c>
      <c r="BW132" s="79"/>
      <c r="BX132" s="102" t="s">
        <v>173</v>
      </c>
      <c r="BY132" s="102" t="s">
        <v>174</v>
      </c>
      <c r="BZ132" s="102" t="s">
        <v>2994</v>
      </c>
      <c r="CA132" s="102" t="s">
        <v>152</v>
      </c>
      <c r="CB132" s="102" t="s">
        <v>2995</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2996</v>
      </c>
      <c r="DM132" s="110" t="s">
        <v>808</v>
      </c>
      <c r="DN132" s="110">
        <v>5.0</v>
      </c>
      <c r="DO132" s="110">
        <v>1.0</v>
      </c>
      <c r="DP132" s="110" t="s">
        <v>255</v>
      </c>
      <c r="DQ132" s="111" t="s">
        <v>2997</v>
      </c>
      <c r="DR132" s="112">
        <v>0.0</v>
      </c>
      <c r="DS132" s="113"/>
    </row>
    <row r="133">
      <c r="A133" s="75" t="s">
        <v>580</v>
      </c>
      <c r="B133" s="66" t="s">
        <v>180</v>
      </c>
      <c r="C133" s="76" t="s">
        <v>2998</v>
      </c>
      <c r="D133" s="77" t="s">
        <v>2999</v>
      </c>
      <c r="E133" s="78" t="s">
        <v>152</v>
      </c>
      <c r="F133" s="78" t="s">
        <v>152</v>
      </c>
      <c r="G133" s="78" t="s">
        <v>3000</v>
      </c>
      <c r="H133" s="78" t="s">
        <v>3001</v>
      </c>
      <c r="I133" s="78" t="s">
        <v>3002</v>
      </c>
      <c r="J133" s="79"/>
      <c r="K133" s="80"/>
      <c r="L133" s="80"/>
      <c r="M133" s="81"/>
      <c r="N133" s="81" t="s">
        <v>435</v>
      </c>
      <c r="O133" s="80"/>
      <c r="P133" s="80"/>
      <c r="Q133" s="82"/>
      <c r="R133" s="80"/>
      <c r="S133" s="81" t="s">
        <v>157</v>
      </c>
      <c r="T133" s="81"/>
      <c r="U133" s="81"/>
      <c r="V133" s="116"/>
      <c r="W133" s="83"/>
      <c r="X133" s="84" t="s">
        <v>186</v>
      </c>
      <c r="Y133" s="85" t="s">
        <v>480</v>
      </c>
      <c r="Z133" s="85" t="s">
        <v>671</v>
      </c>
      <c r="AA133" s="86"/>
      <c r="AB133" s="87" t="s">
        <v>479</v>
      </c>
      <c r="AC133" s="88" t="s">
        <v>1109</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676</v>
      </c>
      <c r="AR133" s="94" t="s">
        <v>3003</v>
      </c>
      <c r="AS133" s="118" t="s">
        <v>3004</v>
      </c>
      <c r="AT133" s="93" t="s">
        <v>363</v>
      </c>
      <c r="AU133" s="93" t="s">
        <v>1787</v>
      </c>
      <c r="AV133" s="93" t="s">
        <v>374</v>
      </c>
      <c r="AW133" s="90">
        <v>3109.0</v>
      </c>
      <c r="AX133" s="90">
        <v>280.0</v>
      </c>
      <c r="AY133" s="90">
        <v>496.0</v>
      </c>
      <c r="AZ133" s="90">
        <v>210.0</v>
      </c>
      <c r="BA133" s="90">
        <v>376.0</v>
      </c>
      <c r="BB133" s="90">
        <v>98.0</v>
      </c>
      <c r="BC133" s="95"/>
      <c r="BD133" s="96" t="s">
        <v>363</v>
      </c>
      <c r="BE133" s="97" t="s">
        <v>849</v>
      </c>
      <c r="BF133" s="98"/>
      <c r="BG133" s="97"/>
      <c r="BH133" s="97"/>
      <c r="BI133" s="97"/>
      <c r="BJ133" s="97"/>
      <c r="BK133" s="99"/>
      <c r="BL133" s="99"/>
      <c r="BM133" s="99"/>
      <c r="BN133" s="99"/>
      <c r="BO133" s="99"/>
      <c r="BP133" s="99"/>
      <c r="BQ133" s="79"/>
      <c r="BR133" s="100">
        <v>20.0</v>
      </c>
      <c r="BS133" s="100">
        <v>20.0</v>
      </c>
      <c r="BT133" s="100">
        <v>25.0</v>
      </c>
      <c r="BU133" s="100">
        <v>35.0</v>
      </c>
      <c r="BV133" s="101" t="s">
        <v>3005</v>
      </c>
      <c r="BW133" s="79"/>
      <c r="BX133" s="102" t="s">
        <v>173</v>
      </c>
      <c r="BY133" s="102" t="s">
        <v>3006</v>
      </c>
      <c r="BZ133" s="102" t="s">
        <v>3007</v>
      </c>
      <c r="CA133" s="102" t="s">
        <v>352</v>
      </c>
      <c r="CB133" s="102" t="s">
        <v>2701</v>
      </c>
      <c r="CC133" s="102" t="s">
        <v>563</v>
      </c>
      <c r="CD133" s="120" t="s">
        <v>3008</v>
      </c>
      <c r="CE133" s="121" t="s">
        <v>3009</v>
      </c>
      <c r="CF133" s="121" t="s">
        <v>3010</v>
      </c>
      <c r="CG133" s="105" t="s">
        <v>382</v>
      </c>
      <c r="CH133" s="105" t="s">
        <v>283</v>
      </c>
      <c r="CI133" s="106"/>
      <c r="CJ133" s="79"/>
      <c r="CK133" s="107" t="s">
        <v>3011</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3012</v>
      </c>
      <c r="DG133" s="108" t="s">
        <v>3013</v>
      </c>
      <c r="DH133" s="108" t="s">
        <v>3014</v>
      </c>
      <c r="DI133" s="108" t="s">
        <v>3015</v>
      </c>
      <c r="DJ133" s="108" t="s">
        <v>3016</v>
      </c>
      <c r="DK133" s="108"/>
      <c r="DL133" s="109" t="s">
        <v>3017</v>
      </c>
      <c r="DM133" s="110" t="s">
        <v>493</v>
      </c>
      <c r="DN133" s="110">
        <v>5.0</v>
      </c>
      <c r="DO133" s="110" t="s">
        <v>285</v>
      </c>
      <c r="DP133" s="110">
        <v>5.0</v>
      </c>
      <c r="DQ133" s="111" t="s">
        <v>3018</v>
      </c>
      <c r="DR133" s="112">
        <v>0.0</v>
      </c>
      <c r="DS133" s="113"/>
    </row>
    <row r="134">
      <c r="A134" s="75" t="s">
        <v>3019</v>
      </c>
      <c r="B134" s="66" t="s">
        <v>288</v>
      </c>
      <c r="C134" s="76" t="s">
        <v>3020</v>
      </c>
      <c r="D134" s="77" t="s">
        <v>3021</v>
      </c>
      <c r="E134" s="171" t="s">
        <v>152</v>
      </c>
      <c r="F134" s="78" t="s">
        <v>3022</v>
      </c>
      <c r="G134" s="78" t="s">
        <v>3023</v>
      </c>
      <c r="H134" s="78" t="s">
        <v>3024</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1897</v>
      </c>
      <c r="AD134" s="89" t="s">
        <v>1898</v>
      </c>
      <c r="AE134" s="88" t="s">
        <v>1020</v>
      </c>
      <c r="AF134" s="88" t="s">
        <v>301</v>
      </c>
      <c r="AG134" s="88" t="s">
        <v>3025</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3026</v>
      </c>
      <c r="BE134" s="97" t="s">
        <v>168</v>
      </c>
      <c r="BF134" s="98" t="s">
        <v>3027</v>
      </c>
      <c r="BG134" s="97" t="s">
        <v>272</v>
      </c>
      <c r="BH134" s="97" t="s">
        <v>653</v>
      </c>
      <c r="BI134" s="97" t="s">
        <v>3028</v>
      </c>
      <c r="BJ134" s="97" t="s">
        <v>445</v>
      </c>
      <c r="BK134" s="99"/>
      <c r="BL134" s="99"/>
      <c r="BM134" s="99"/>
      <c r="BN134" s="99"/>
      <c r="BO134" s="99"/>
      <c r="BP134" s="99"/>
      <c r="BQ134" s="79"/>
      <c r="BR134" s="100">
        <v>15.0</v>
      </c>
      <c r="BS134" s="100">
        <v>40.0</v>
      </c>
      <c r="BT134" s="100">
        <v>25.0</v>
      </c>
      <c r="BU134" s="100">
        <v>15.0</v>
      </c>
      <c r="BV134" s="101" t="s">
        <v>3029</v>
      </c>
      <c r="BW134" s="79"/>
      <c r="BX134" s="102" t="s">
        <v>173</v>
      </c>
      <c r="BY134" s="102" t="s">
        <v>174</v>
      </c>
      <c r="BZ134" s="102" t="s">
        <v>2082</v>
      </c>
      <c r="CA134" s="102" t="s">
        <v>152</v>
      </c>
      <c r="CB134" s="102" t="s">
        <v>3030</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3031</v>
      </c>
      <c r="DM134" s="110" t="s">
        <v>470</v>
      </c>
      <c r="DN134" s="110">
        <v>5.0</v>
      </c>
      <c r="DO134" s="110">
        <v>1.0</v>
      </c>
      <c r="DP134" s="110" t="s">
        <v>255</v>
      </c>
      <c r="DQ134" s="111" t="s">
        <v>3032</v>
      </c>
      <c r="DR134" s="112">
        <v>0.0</v>
      </c>
      <c r="DS134" s="113"/>
    </row>
    <row r="135">
      <c r="A135" s="75" t="s">
        <v>1303</v>
      </c>
      <c r="B135" s="131" t="s">
        <v>180</v>
      </c>
      <c r="C135" s="76" t="s">
        <v>3033</v>
      </c>
      <c r="D135" s="77" t="s">
        <v>3034</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1231</v>
      </c>
      <c r="Z135" s="129" t="s">
        <v>3035</v>
      </c>
      <c r="AA135" s="86"/>
      <c r="AB135" s="87" t="s">
        <v>3036</v>
      </c>
      <c r="AC135" s="88" t="s">
        <v>2350</v>
      </c>
      <c r="AD135" s="89" t="s">
        <v>3037</v>
      </c>
      <c r="AE135" s="88" t="s">
        <v>1823</v>
      </c>
      <c r="AF135" s="88" t="s">
        <v>342</v>
      </c>
      <c r="AG135" s="117" t="s">
        <v>3038</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1898</v>
      </c>
      <c r="BG135" s="97" t="s">
        <v>331</v>
      </c>
      <c r="BH135" s="97" t="s">
        <v>301</v>
      </c>
      <c r="BI135" s="119" t="s">
        <v>3039</v>
      </c>
      <c r="BJ135" s="97" t="s">
        <v>202</v>
      </c>
      <c r="BK135" s="139"/>
      <c r="BL135" s="139"/>
      <c r="BM135" s="139"/>
      <c r="BN135" s="139"/>
      <c r="BO135" s="139"/>
      <c r="BP135" s="139"/>
      <c r="BQ135" s="79"/>
      <c r="BR135" s="100">
        <v>25.0</v>
      </c>
      <c r="BS135" s="100">
        <v>35.0</v>
      </c>
      <c r="BT135" s="100">
        <v>25.0</v>
      </c>
      <c r="BU135" s="100">
        <v>15.0</v>
      </c>
      <c r="BV135" s="101" t="s">
        <v>3040</v>
      </c>
      <c r="BW135" s="79"/>
      <c r="BX135" s="102" t="s">
        <v>204</v>
      </c>
      <c r="BY135" s="102" t="s">
        <v>3041</v>
      </c>
      <c r="BZ135" s="102" t="s">
        <v>1532</v>
      </c>
      <c r="CA135" s="102" t="s">
        <v>682</v>
      </c>
      <c r="CB135" s="102" t="s">
        <v>3042</v>
      </c>
      <c r="CC135" s="102" t="s">
        <v>858</v>
      </c>
      <c r="CD135" s="103"/>
      <c r="CE135" s="104"/>
      <c r="CF135" s="104"/>
      <c r="CG135" s="105"/>
      <c r="CH135" s="105"/>
      <c r="CI135" s="106"/>
      <c r="CJ135" s="79"/>
      <c r="CK135" s="107" t="s">
        <v>3043</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3044</v>
      </c>
      <c r="DG135" s="108" t="s">
        <v>3045</v>
      </c>
      <c r="DH135" s="108" t="s">
        <v>3046</v>
      </c>
      <c r="DI135" s="108" t="s">
        <v>3047</v>
      </c>
      <c r="DJ135" s="108" t="s">
        <v>3048</v>
      </c>
      <c r="DK135" s="108"/>
      <c r="DL135" s="109" t="s">
        <v>3049</v>
      </c>
      <c r="DM135" s="110" t="s">
        <v>470</v>
      </c>
      <c r="DN135" s="110">
        <v>5.0</v>
      </c>
      <c r="DO135" s="110">
        <v>2.0</v>
      </c>
      <c r="DP135" s="110" t="s">
        <v>255</v>
      </c>
      <c r="DQ135" s="111" t="s">
        <v>3050</v>
      </c>
      <c r="DR135" s="112">
        <v>0.0</v>
      </c>
      <c r="DS135" s="113"/>
    </row>
    <row r="136">
      <c r="A136" s="75" t="s">
        <v>313</v>
      </c>
      <c r="B136" s="66" t="s">
        <v>180</v>
      </c>
      <c r="C136" s="76" t="s">
        <v>3051</v>
      </c>
      <c r="D136" s="77" t="s">
        <v>3052</v>
      </c>
      <c r="E136" s="78" t="s">
        <v>152</v>
      </c>
      <c r="F136" s="78" t="s">
        <v>152</v>
      </c>
      <c r="G136" s="78" t="s">
        <v>3053</v>
      </c>
      <c r="H136" s="78" t="s">
        <v>3054</v>
      </c>
      <c r="I136" s="78" t="s">
        <v>3055</v>
      </c>
      <c r="J136" s="79"/>
      <c r="K136" s="81" t="s">
        <v>157</v>
      </c>
      <c r="L136" s="80"/>
      <c r="M136" s="81"/>
      <c r="N136" s="80"/>
      <c r="O136" s="80"/>
      <c r="P136" s="80"/>
      <c r="Q136" s="82"/>
      <c r="R136" s="81" t="s">
        <v>157</v>
      </c>
      <c r="S136" s="81" t="s">
        <v>435</v>
      </c>
      <c r="T136" s="81"/>
      <c r="U136" s="81"/>
      <c r="V136" s="116"/>
      <c r="W136" s="83"/>
      <c r="X136" s="128" t="s">
        <v>501</v>
      </c>
      <c r="Y136" s="85" t="s">
        <v>502</v>
      </c>
      <c r="Z136" s="85" t="s">
        <v>3056</v>
      </c>
      <c r="AA136" s="86"/>
      <c r="AB136" s="87" t="s">
        <v>161</v>
      </c>
      <c r="AC136" s="88" t="s">
        <v>790</v>
      </c>
      <c r="AD136" s="89" t="s">
        <v>1245</v>
      </c>
      <c r="AE136" s="117" t="s">
        <v>3057</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1823</v>
      </c>
      <c r="AT136" s="93" t="s">
        <v>374</v>
      </c>
      <c r="AU136" s="118" t="s">
        <v>3058</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3059</v>
      </c>
      <c r="BW136" s="79"/>
      <c r="BX136" s="102" t="s">
        <v>173</v>
      </c>
      <c r="BY136" s="102" t="s">
        <v>174</v>
      </c>
      <c r="BZ136" s="102" t="s">
        <v>3060</v>
      </c>
      <c r="CA136" s="102" t="s">
        <v>610</v>
      </c>
      <c r="CB136" s="102" t="s">
        <v>611</v>
      </c>
      <c r="CC136" s="102" t="s">
        <v>429</v>
      </c>
      <c r="CD136" s="103"/>
      <c r="CE136" s="104"/>
      <c r="CF136" s="104"/>
      <c r="CG136" s="105" t="s">
        <v>178</v>
      </c>
      <c r="CH136" s="105" t="s">
        <v>383</v>
      </c>
      <c r="CI136" s="106"/>
      <c r="CJ136" s="79"/>
      <c r="CK136" s="107" t="s">
        <v>3061</v>
      </c>
      <c r="CL136" s="108" t="s">
        <v>461</v>
      </c>
      <c r="CM136" s="108" t="s">
        <v>462</v>
      </c>
      <c r="CN136" s="108" t="s">
        <v>420</v>
      </c>
      <c r="CO136" s="108" t="s">
        <v>501</v>
      </c>
      <c r="CP136" s="108" t="s">
        <v>863</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3062</v>
      </c>
      <c r="DG136" s="108" t="s">
        <v>3063</v>
      </c>
      <c r="DH136" s="108" t="s">
        <v>3064</v>
      </c>
      <c r="DI136" s="108" t="s">
        <v>3065</v>
      </c>
      <c r="DJ136" s="108" t="s">
        <v>3066</v>
      </c>
      <c r="DK136" s="108"/>
      <c r="DL136" s="109" t="s">
        <v>3067</v>
      </c>
      <c r="DM136" s="110" t="s">
        <v>213</v>
      </c>
      <c r="DN136" s="110">
        <v>4.0</v>
      </c>
      <c r="DO136" s="110" t="s">
        <v>318</v>
      </c>
      <c r="DP136" s="110" t="s">
        <v>255</v>
      </c>
      <c r="DQ136" s="111" t="s">
        <v>3068</v>
      </c>
      <c r="DR136" s="112">
        <v>0.0</v>
      </c>
      <c r="DS136" s="113"/>
    </row>
    <row r="137">
      <c r="A137" s="75" t="s">
        <v>1097</v>
      </c>
      <c r="B137" s="66" t="s">
        <v>288</v>
      </c>
      <c r="C137" s="76" t="s">
        <v>3069</v>
      </c>
      <c r="D137" s="77" t="s">
        <v>3070</v>
      </c>
      <c r="E137" s="78" t="s">
        <v>152</v>
      </c>
      <c r="F137" s="78" t="s">
        <v>3071</v>
      </c>
      <c r="G137" s="78" t="s">
        <v>3072</v>
      </c>
      <c r="H137" s="78" t="s">
        <v>3073</v>
      </c>
      <c r="I137" s="78" t="s">
        <v>3074</v>
      </c>
      <c r="J137" s="79"/>
      <c r="K137" s="80"/>
      <c r="L137" s="80"/>
      <c r="M137" s="81" t="s">
        <v>157</v>
      </c>
      <c r="N137" s="80"/>
      <c r="O137" s="80"/>
      <c r="P137" s="80"/>
      <c r="Q137" s="82"/>
      <c r="R137" s="81" t="s">
        <v>157</v>
      </c>
      <c r="S137" s="81"/>
      <c r="T137" s="81"/>
      <c r="U137" s="81"/>
      <c r="V137" s="116"/>
      <c r="W137" s="83"/>
      <c r="X137" s="84" t="s">
        <v>337</v>
      </c>
      <c r="Y137" s="85" t="s">
        <v>2619</v>
      </c>
      <c r="Z137" s="85" t="s">
        <v>1063</v>
      </c>
      <c r="AA137" s="86"/>
      <c r="AB137" s="87" t="s">
        <v>170</v>
      </c>
      <c r="AC137" s="88" t="s">
        <v>171</v>
      </c>
      <c r="AD137" s="89"/>
      <c r="AE137" s="88"/>
      <c r="AF137" s="88"/>
      <c r="AG137" s="88"/>
      <c r="AH137" s="88"/>
      <c r="AI137" s="97"/>
      <c r="AJ137" s="97"/>
      <c r="AK137" s="97"/>
      <c r="AL137" s="97"/>
      <c r="AM137" s="97"/>
      <c r="AN137" s="97"/>
      <c r="AO137" s="91"/>
      <c r="AP137" s="92" t="s">
        <v>1322</v>
      </c>
      <c r="AQ137" s="93" t="s">
        <v>1596</v>
      </c>
      <c r="AR137" s="94" t="s">
        <v>1732</v>
      </c>
      <c r="AS137" s="93" t="s">
        <v>547</v>
      </c>
      <c r="AT137" s="93" t="s">
        <v>337</v>
      </c>
      <c r="AU137" s="93" t="s">
        <v>1725</v>
      </c>
      <c r="AV137" s="93" t="s">
        <v>193</v>
      </c>
      <c r="AW137" s="90">
        <v>3362.0</v>
      </c>
      <c r="AX137" s="90">
        <v>476.0</v>
      </c>
      <c r="AY137" s="90">
        <v>212.0</v>
      </c>
      <c r="AZ137" s="90">
        <v>233.0</v>
      </c>
      <c r="BA137" s="90">
        <v>239.0</v>
      </c>
      <c r="BB137" s="90">
        <v>302.0</v>
      </c>
      <c r="BC137" s="95"/>
      <c r="BD137" s="96" t="s">
        <v>509</v>
      </c>
      <c r="BE137" s="97" t="s">
        <v>1323</v>
      </c>
      <c r="BF137" s="98" t="s">
        <v>511</v>
      </c>
      <c r="BG137" s="97" t="s">
        <v>1091</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3075</v>
      </c>
      <c r="BW137" s="79"/>
      <c r="BX137" s="102" t="s">
        <v>173</v>
      </c>
      <c r="BY137" s="102" t="s">
        <v>174</v>
      </c>
      <c r="BZ137" s="102" t="s">
        <v>3076</v>
      </c>
      <c r="CA137" s="102" t="s">
        <v>1372</v>
      </c>
      <c r="CB137" s="102" t="s">
        <v>1388</v>
      </c>
      <c r="CC137" s="102" t="s">
        <v>1057</v>
      </c>
      <c r="CD137" s="120" t="s">
        <v>1335</v>
      </c>
      <c r="CE137" s="121" t="s">
        <v>3077</v>
      </c>
      <c r="CF137" s="121" t="s">
        <v>3078</v>
      </c>
      <c r="CG137" s="105" t="s">
        <v>520</v>
      </c>
      <c r="CH137" s="105" t="s">
        <v>383</v>
      </c>
      <c r="CI137" s="106"/>
      <c r="CJ137" s="79"/>
      <c r="CK137" s="107" t="s">
        <v>3079</v>
      </c>
      <c r="CL137" s="108" t="s">
        <v>461</v>
      </c>
      <c r="CM137" s="108" t="s">
        <v>462</v>
      </c>
      <c r="CN137" s="108" t="s">
        <v>420</v>
      </c>
      <c r="CO137" s="108" t="s">
        <v>501</v>
      </c>
      <c r="CP137" s="108" t="s">
        <v>863</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3080</v>
      </c>
      <c r="DG137" s="108" t="s">
        <v>3081</v>
      </c>
      <c r="DH137" s="108" t="s">
        <v>3082</v>
      </c>
      <c r="DI137" s="108" t="s">
        <v>3083</v>
      </c>
      <c r="DJ137" s="108" t="s">
        <v>3084</v>
      </c>
      <c r="DK137" s="108"/>
      <c r="DL137" s="109" t="s">
        <v>3085</v>
      </c>
      <c r="DM137" s="110" t="s">
        <v>470</v>
      </c>
      <c r="DN137" s="110">
        <v>3.0</v>
      </c>
      <c r="DO137" s="110">
        <v>2.0</v>
      </c>
      <c r="DP137" s="110" t="s">
        <v>255</v>
      </c>
      <c r="DQ137" s="111" t="s">
        <v>3086</v>
      </c>
      <c r="DR137" s="112">
        <v>0.0</v>
      </c>
      <c r="DS137" s="113"/>
    </row>
    <row r="138">
      <c r="A138" s="75" t="s">
        <v>1791</v>
      </c>
      <c r="B138" s="66" t="s">
        <v>180</v>
      </c>
      <c r="C138" s="76" t="s">
        <v>3087</v>
      </c>
      <c r="D138" s="77" t="s">
        <v>3088</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1351</v>
      </c>
      <c r="Y138" s="85" t="s">
        <v>362</v>
      </c>
      <c r="Z138" s="85" t="s">
        <v>3089</v>
      </c>
      <c r="AA138" s="86"/>
      <c r="AB138" s="87" t="s">
        <v>1352</v>
      </c>
      <c r="AC138" s="88" t="s">
        <v>366</v>
      </c>
      <c r="AD138" s="89" t="s">
        <v>1353</v>
      </c>
      <c r="AE138" s="88" t="s">
        <v>481</v>
      </c>
      <c r="AF138" s="88" t="s">
        <v>363</v>
      </c>
      <c r="AG138" s="88" t="s">
        <v>3090</v>
      </c>
      <c r="AH138" s="88" t="s">
        <v>2335</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1107</v>
      </c>
      <c r="BG138" s="97" t="s">
        <v>538</v>
      </c>
      <c r="BH138" s="97" t="s">
        <v>486</v>
      </c>
      <c r="BI138" s="97" t="s">
        <v>3091</v>
      </c>
      <c r="BJ138" s="97" t="s">
        <v>167</v>
      </c>
      <c r="BK138" s="99"/>
      <c r="BL138" s="99"/>
      <c r="BM138" s="99"/>
      <c r="BN138" s="99"/>
      <c r="BO138" s="99"/>
      <c r="BP138" s="99"/>
      <c r="BQ138" s="79"/>
      <c r="BR138" s="100">
        <v>30.0</v>
      </c>
      <c r="BS138" s="100">
        <v>20.0</v>
      </c>
      <c r="BT138" s="100">
        <v>35.0</v>
      </c>
      <c r="BU138" s="100">
        <v>35.0</v>
      </c>
      <c r="BV138" s="101" t="s">
        <v>3092</v>
      </c>
      <c r="BW138" s="79"/>
      <c r="BX138" s="102" t="s">
        <v>204</v>
      </c>
      <c r="BY138" s="102" t="s">
        <v>174</v>
      </c>
      <c r="BZ138" s="102" t="s">
        <v>3093</v>
      </c>
      <c r="CA138" s="102" t="s">
        <v>352</v>
      </c>
      <c r="CB138" s="102" t="s">
        <v>3094</v>
      </c>
      <c r="CC138" s="102" t="s">
        <v>495</v>
      </c>
      <c r="CD138" s="123"/>
      <c r="CE138" s="121" t="s">
        <v>3095</v>
      </c>
      <c r="CF138" s="121" t="s">
        <v>3096</v>
      </c>
      <c r="CG138" s="105"/>
      <c r="CH138" s="105"/>
      <c r="CI138" s="106"/>
      <c r="CJ138" s="79"/>
      <c r="CK138" s="107" t="s">
        <v>3097</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3098</v>
      </c>
      <c r="DG138" s="108" t="s">
        <v>3099</v>
      </c>
      <c r="DH138" s="108" t="s">
        <v>3100</v>
      </c>
      <c r="DI138" s="108" t="s">
        <v>3101</v>
      </c>
      <c r="DJ138" s="108" t="s">
        <v>3102</v>
      </c>
      <c r="DK138" s="108"/>
      <c r="DL138" s="109" t="s">
        <v>3103</v>
      </c>
      <c r="DM138" s="110" t="s">
        <v>3104</v>
      </c>
      <c r="DN138" s="110" t="s">
        <v>152</v>
      </c>
      <c r="DO138" s="110" t="s">
        <v>152</v>
      </c>
      <c r="DP138" s="110" t="s">
        <v>152</v>
      </c>
      <c r="DQ138" s="111" t="s">
        <v>3105</v>
      </c>
      <c r="DR138" s="112">
        <v>0.0</v>
      </c>
      <c r="DS138" s="113"/>
    </row>
    <row r="139">
      <c r="A139" s="75" t="s">
        <v>2799</v>
      </c>
      <c r="B139" s="66" t="s">
        <v>288</v>
      </c>
      <c r="C139" s="76" t="s">
        <v>3106</v>
      </c>
      <c r="D139" s="77" t="s">
        <v>3107</v>
      </c>
      <c r="E139" s="78" t="s">
        <v>152</v>
      </c>
      <c r="F139" s="78" t="s">
        <v>3108</v>
      </c>
      <c r="G139" s="78" t="s">
        <v>3109</v>
      </c>
      <c r="H139" s="78" t="s">
        <v>3110</v>
      </c>
      <c r="I139" s="78" t="s">
        <v>3111</v>
      </c>
      <c r="J139" s="79"/>
      <c r="K139" s="80"/>
      <c r="L139" s="80"/>
      <c r="M139" s="80"/>
      <c r="N139" s="81" t="s">
        <v>157</v>
      </c>
      <c r="O139" s="81" t="s">
        <v>157</v>
      </c>
      <c r="P139" s="80"/>
      <c r="Q139" s="116" t="s">
        <v>157</v>
      </c>
      <c r="R139" s="81"/>
      <c r="S139" s="81"/>
      <c r="T139" s="81"/>
      <c r="U139" s="81"/>
      <c r="V139" s="116"/>
      <c r="W139" s="83"/>
      <c r="X139" s="84" t="s">
        <v>696</v>
      </c>
      <c r="Y139" s="85" t="s">
        <v>851</v>
      </c>
      <c r="Z139" s="85" t="s">
        <v>698</v>
      </c>
      <c r="AA139" s="86"/>
      <c r="AB139" s="87" t="s">
        <v>1384</v>
      </c>
      <c r="AC139" s="88" t="s">
        <v>603</v>
      </c>
      <c r="AD139" s="89" t="s">
        <v>1944</v>
      </c>
      <c r="AE139" s="88" t="s">
        <v>547</v>
      </c>
      <c r="AF139" s="88" t="s">
        <v>507</v>
      </c>
      <c r="AG139" s="88" t="s">
        <v>343</v>
      </c>
      <c r="AH139" s="88" t="s">
        <v>193</v>
      </c>
      <c r="AI139" s="97">
        <v>3274.0</v>
      </c>
      <c r="AJ139" s="97">
        <v>356.0</v>
      </c>
      <c r="AK139" s="97">
        <v>350.0</v>
      </c>
      <c r="AL139" s="97">
        <v>271.0</v>
      </c>
      <c r="AM139" s="97">
        <v>266.0</v>
      </c>
      <c r="AN139" s="97">
        <v>117.0</v>
      </c>
      <c r="AO139" s="91"/>
      <c r="AP139" s="92" t="s">
        <v>879</v>
      </c>
      <c r="AQ139" s="93" t="s">
        <v>878</v>
      </c>
      <c r="AR139" s="94" t="s">
        <v>3112</v>
      </c>
      <c r="AS139" s="93" t="s">
        <v>2164</v>
      </c>
      <c r="AT139" s="93" t="s">
        <v>233</v>
      </c>
      <c r="AU139" s="93" t="s">
        <v>1094</v>
      </c>
      <c r="AV139" s="93" t="s">
        <v>235</v>
      </c>
      <c r="AW139" s="97">
        <v>3274.0</v>
      </c>
      <c r="AX139" s="97">
        <v>516.0</v>
      </c>
      <c r="AY139" s="97">
        <v>239.0</v>
      </c>
      <c r="AZ139" s="97">
        <v>261.0</v>
      </c>
      <c r="BA139" s="97">
        <v>241.0</v>
      </c>
      <c r="BB139" s="97">
        <v>117.0</v>
      </c>
      <c r="BC139" s="95"/>
      <c r="BD139" s="96" t="s">
        <v>1322</v>
      </c>
      <c r="BE139" s="97" t="s">
        <v>1727</v>
      </c>
      <c r="BF139" s="98"/>
      <c r="BG139" s="97"/>
      <c r="BH139" s="97"/>
      <c r="BI139" s="97"/>
      <c r="BJ139" s="97"/>
      <c r="BK139" s="180"/>
      <c r="BL139" s="180"/>
      <c r="BM139" s="180"/>
      <c r="BN139" s="180"/>
      <c r="BO139" s="180"/>
      <c r="BP139" s="180"/>
      <c r="BQ139" s="79"/>
      <c r="BR139" s="100">
        <v>35.0</v>
      </c>
      <c r="BS139" s="100">
        <v>40.0</v>
      </c>
      <c r="BT139" s="100">
        <v>10.0</v>
      </c>
      <c r="BU139" s="100">
        <v>10.0</v>
      </c>
      <c r="BV139" s="101" t="s">
        <v>3113</v>
      </c>
      <c r="BW139" s="79"/>
      <c r="BX139" s="102" t="s">
        <v>276</v>
      </c>
      <c r="BY139" s="102" t="s">
        <v>174</v>
      </c>
      <c r="BZ139" s="102" t="s">
        <v>3114</v>
      </c>
      <c r="CA139" s="102" t="s">
        <v>2789</v>
      </c>
      <c r="CB139" s="102" t="s">
        <v>3115</v>
      </c>
      <c r="CC139" s="102" t="s">
        <v>2017</v>
      </c>
      <c r="CD139" s="120" t="s">
        <v>517</v>
      </c>
      <c r="CE139" s="121" t="s">
        <v>3116</v>
      </c>
      <c r="CF139" s="121" t="s">
        <v>3117</v>
      </c>
      <c r="CG139" s="105" t="s">
        <v>282</v>
      </c>
      <c r="CH139" s="105" t="s">
        <v>383</v>
      </c>
      <c r="CI139" s="105" t="s">
        <v>3118</v>
      </c>
      <c r="CJ139" s="79"/>
      <c r="CK139" s="107" t="s">
        <v>3119</v>
      </c>
      <c r="CL139" s="108" t="s">
        <v>245</v>
      </c>
      <c r="CM139" s="108" t="s">
        <v>246</v>
      </c>
      <c r="CN139" s="108" t="s">
        <v>247</v>
      </c>
      <c r="CO139" s="108" t="s">
        <v>186</v>
      </c>
      <c r="CP139" s="108" t="s">
        <v>863</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3120</v>
      </c>
      <c r="DG139" s="108" t="s">
        <v>3121</v>
      </c>
      <c r="DH139" s="108" t="s">
        <v>3122</v>
      </c>
      <c r="DI139" s="108" t="s">
        <v>3123</v>
      </c>
      <c r="DJ139" s="108" t="s">
        <v>3124</v>
      </c>
      <c r="DK139" s="108"/>
      <c r="DL139" s="109" t="s">
        <v>3125</v>
      </c>
      <c r="DM139" s="110" t="s">
        <v>470</v>
      </c>
      <c r="DN139" s="110">
        <v>5.0</v>
      </c>
      <c r="DO139" s="110">
        <v>2.0</v>
      </c>
      <c r="DP139" s="110" t="s">
        <v>255</v>
      </c>
      <c r="DQ139" s="111" t="s">
        <v>3126</v>
      </c>
      <c r="DR139" s="112">
        <v>0.0</v>
      </c>
      <c r="DS139" s="113"/>
    </row>
    <row r="140">
      <c r="A140" s="75" t="s">
        <v>238</v>
      </c>
      <c r="B140" s="66" t="s">
        <v>288</v>
      </c>
      <c r="C140" s="76" t="s">
        <v>3127</v>
      </c>
      <c r="D140" s="77" t="s">
        <v>3128</v>
      </c>
      <c r="E140" s="78" t="s">
        <v>152</v>
      </c>
      <c r="F140" s="78" t="s">
        <v>3129</v>
      </c>
      <c r="G140" s="78" t="s">
        <v>3130</v>
      </c>
      <c r="H140" s="78" t="s">
        <v>3131</v>
      </c>
      <c r="I140" s="78" t="s">
        <v>3132</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2206</v>
      </c>
      <c r="AS140" s="93" t="s">
        <v>3133</v>
      </c>
      <c r="AT140" s="93" t="s">
        <v>363</v>
      </c>
      <c r="AU140" s="93" t="s">
        <v>601</v>
      </c>
      <c r="AV140" s="93" t="s">
        <v>374</v>
      </c>
      <c r="AW140" s="90">
        <v>2931.0</v>
      </c>
      <c r="AX140" s="90">
        <v>277.0</v>
      </c>
      <c r="AY140" s="90">
        <v>398.0</v>
      </c>
      <c r="AZ140" s="90">
        <v>224.0</v>
      </c>
      <c r="BA140" s="90">
        <v>380.0</v>
      </c>
      <c r="BB140" s="90">
        <v>76.0</v>
      </c>
      <c r="BC140" s="95"/>
      <c r="BD140" s="96" t="s">
        <v>369</v>
      </c>
      <c r="BE140" s="97" t="s">
        <v>1435</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3134</v>
      </c>
      <c r="BW140" s="79"/>
      <c r="BX140" s="102" t="s">
        <v>204</v>
      </c>
      <c r="BY140" s="102" t="s">
        <v>2210</v>
      </c>
      <c r="BZ140" s="102" t="s">
        <v>3135</v>
      </c>
      <c r="CA140" s="102" t="s">
        <v>1741</v>
      </c>
      <c r="CB140" s="102" t="s">
        <v>1388</v>
      </c>
      <c r="CC140" s="102" t="s">
        <v>1057</v>
      </c>
      <c r="CD140" s="120" t="s">
        <v>2233</v>
      </c>
      <c r="CE140" s="121" t="s">
        <v>3136</v>
      </c>
      <c r="CF140" s="121" t="s">
        <v>3137</v>
      </c>
      <c r="CG140" s="105" t="s">
        <v>382</v>
      </c>
      <c r="CH140" s="105" t="s">
        <v>283</v>
      </c>
      <c r="CI140" s="106"/>
      <c r="CJ140" s="79"/>
      <c r="CK140" s="107" t="s">
        <v>3138</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3139</v>
      </c>
      <c r="DG140" s="108" t="s">
        <v>3140</v>
      </c>
      <c r="DH140" s="108" t="s">
        <v>3141</v>
      </c>
      <c r="DI140" s="108" t="s">
        <v>3142</v>
      </c>
      <c r="DJ140" s="108" t="s">
        <v>3143</v>
      </c>
      <c r="DK140" s="108"/>
      <c r="DL140" s="109" t="s">
        <v>3144</v>
      </c>
      <c r="DM140" s="110" t="s">
        <v>1931</v>
      </c>
      <c r="DN140" s="110">
        <v>1.0</v>
      </c>
      <c r="DO140" s="110">
        <v>3.0</v>
      </c>
      <c r="DP140" s="110">
        <v>3.0</v>
      </c>
      <c r="DQ140" s="111" t="s">
        <v>3145</v>
      </c>
      <c r="DR140" s="112">
        <v>0.0</v>
      </c>
      <c r="DS140" s="113"/>
    </row>
    <row r="141">
      <c r="A141" s="75" t="s">
        <v>3146</v>
      </c>
      <c r="B141" s="66" t="s">
        <v>180</v>
      </c>
      <c r="C141" s="76" t="s">
        <v>3147</v>
      </c>
      <c r="D141" s="77" t="s">
        <v>3148</v>
      </c>
      <c r="E141" s="78" t="s">
        <v>152</v>
      </c>
      <c r="F141" s="78" t="s">
        <v>152</v>
      </c>
      <c r="G141" s="78" t="s">
        <v>3149</v>
      </c>
      <c r="H141" s="78" t="s">
        <v>3150</v>
      </c>
      <c r="I141" s="78" t="s">
        <v>3151</v>
      </c>
      <c r="J141" s="79"/>
      <c r="K141" s="80"/>
      <c r="L141" s="80"/>
      <c r="M141" s="80"/>
      <c r="N141" s="81" t="s">
        <v>157</v>
      </c>
      <c r="O141" s="81" t="s">
        <v>157</v>
      </c>
      <c r="P141" s="80"/>
      <c r="Q141" s="116"/>
      <c r="R141" s="81"/>
      <c r="S141" s="81"/>
      <c r="T141" s="81"/>
      <c r="U141" s="81"/>
      <c r="V141" s="116" t="s">
        <v>157</v>
      </c>
      <c r="W141" s="83"/>
      <c r="X141" s="84" t="s">
        <v>158</v>
      </c>
      <c r="Y141" s="85" t="s">
        <v>339</v>
      </c>
      <c r="Z141" s="85" t="s">
        <v>791</v>
      </c>
      <c r="AA141" s="86"/>
      <c r="AB141" s="87" t="s">
        <v>2914</v>
      </c>
      <c r="AC141" s="88" t="s">
        <v>851</v>
      </c>
      <c r="AD141" s="89" t="s">
        <v>2915</v>
      </c>
      <c r="AE141" s="88" t="s">
        <v>481</v>
      </c>
      <c r="AF141" s="88" t="s">
        <v>269</v>
      </c>
      <c r="AG141" s="117" t="s">
        <v>3152</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3153</v>
      </c>
      <c r="BE141" s="119" t="s">
        <v>3153</v>
      </c>
      <c r="BF141" s="98" t="s">
        <v>3152</v>
      </c>
      <c r="BG141" s="97" t="s">
        <v>168</v>
      </c>
      <c r="BH141" s="97" t="s">
        <v>167</v>
      </c>
      <c r="BI141" s="97" t="s">
        <v>794</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3154</v>
      </c>
      <c r="BW141" s="79"/>
      <c r="BX141" s="102" t="s">
        <v>276</v>
      </c>
      <c r="BY141" s="102" t="s">
        <v>174</v>
      </c>
      <c r="BZ141" s="102" t="s">
        <v>3155</v>
      </c>
      <c r="CA141" s="102" t="s">
        <v>152</v>
      </c>
      <c r="CB141" s="102" t="s">
        <v>3156</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3157</v>
      </c>
      <c r="DM141" s="110" t="s">
        <v>470</v>
      </c>
      <c r="DN141" s="110">
        <v>5.0</v>
      </c>
      <c r="DO141" s="110" t="s">
        <v>285</v>
      </c>
      <c r="DP141" s="110" t="s">
        <v>2926</v>
      </c>
      <c r="DQ141" s="111" t="s">
        <v>3158</v>
      </c>
      <c r="DR141" s="112">
        <v>0.0</v>
      </c>
      <c r="DS141" s="113"/>
    </row>
    <row r="142">
      <c r="A142" s="75" t="s">
        <v>3159</v>
      </c>
      <c r="B142" s="66" t="s">
        <v>180</v>
      </c>
      <c r="C142" s="76" t="s">
        <v>3160</v>
      </c>
      <c r="D142" s="77" t="s">
        <v>3161</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3162</v>
      </c>
      <c r="Y142" s="85" t="s">
        <v>502</v>
      </c>
      <c r="Z142" s="85" t="s">
        <v>3163</v>
      </c>
      <c r="AA142" s="86"/>
      <c r="AB142" s="87" t="s">
        <v>309</v>
      </c>
      <c r="AC142" s="88" t="s">
        <v>1596</v>
      </c>
      <c r="AD142" s="89" t="s">
        <v>901</v>
      </c>
      <c r="AE142" s="88" t="s">
        <v>171</v>
      </c>
      <c r="AF142" s="88" t="s">
        <v>337</v>
      </c>
      <c r="AG142" s="117" t="s">
        <v>1725</v>
      </c>
      <c r="AH142" s="88" t="s">
        <v>301</v>
      </c>
      <c r="AI142" s="97"/>
      <c r="AJ142" s="97"/>
      <c r="AK142" s="97"/>
      <c r="AL142" s="97"/>
      <c r="AM142" s="97"/>
      <c r="AN142" s="97"/>
      <c r="AO142" s="91"/>
      <c r="AP142" s="92" t="s">
        <v>3164</v>
      </c>
      <c r="AQ142" s="93" t="s">
        <v>3165</v>
      </c>
      <c r="AR142" s="94" t="s">
        <v>3166</v>
      </c>
      <c r="AS142" s="93" t="s">
        <v>796</v>
      </c>
      <c r="AT142" s="93" t="s">
        <v>342</v>
      </c>
      <c r="AU142" s="93" t="s">
        <v>3167</v>
      </c>
      <c r="AV142" s="93" t="s">
        <v>193</v>
      </c>
      <c r="AW142" s="90"/>
      <c r="AX142" s="90"/>
      <c r="AY142" s="90"/>
      <c r="AZ142" s="90"/>
      <c r="BA142" s="90"/>
      <c r="BB142" s="90"/>
      <c r="BC142" s="95"/>
      <c r="BD142" s="96" t="s">
        <v>509</v>
      </c>
      <c r="BE142" s="119" t="s">
        <v>2319</v>
      </c>
      <c r="BF142" s="98"/>
      <c r="BG142" s="97"/>
      <c r="BH142" s="97"/>
      <c r="BI142" s="97"/>
      <c r="BJ142" s="97"/>
      <c r="BK142" s="139"/>
      <c r="BL142" s="139"/>
      <c r="BM142" s="139"/>
      <c r="BN142" s="139"/>
      <c r="BO142" s="139"/>
      <c r="BP142" s="139"/>
      <c r="BQ142" s="79"/>
      <c r="BR142" s="100">
        <v>20.0</v>
      </c>
      <c r="BS142" s="100">
        <v>40.0</v>
      </c>
      <c r="BT142" s="100">
        <v>15.0</v>
      </c>
      <c r="BU142" s="100">
        <v>25.0</v>
      </c>
      <c r="BV142" s="101" t="s">
        <v>3168</v>
      </c>
      <c r="BW142" s="79"/>
      <c r="BX142" s="102" t="s">
        <v>276</v>
      </c>
      <c r="BY142" s="102" t="s">
        <v>3169</v>
      </c>
      <c r="BZ142" s="102" t="s">
        <v>3170</v>
      </c>
      <c r="CA142" s="102" t="s">
        <v>2407</v>
      </c>
      <c r="CB142" s="102" t="s">
        <v>3171</v>
      </c>
      <c r="CC142" s="102" t="s">
        <v>1138</v>
      </c>
      <c r="CD142" s="123"/>
      <c r="CE142" s="121"/>
      <c r="CF142" s="121"/>
      <c r="CG142" s="105"/>
      <c r="CH142" s="105"/>
      <c r="CI142" s="105"/>
      <c r="CJ142" s="79"/>
      <c r="CK142" s="107" t="s">
        <v>3172</v>
      </c>
      <c r="CL142" s="108" t="s">
        <v>245</v>
      </c>
      <c r="CM142" s="108" t="s">
        <v>3173</v>
      </c>
      <c r="CN142" s="108" t="s">
        <v>501</v>
      </c>
      <c r="CO142" s="108" t="s">
        <v>863</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3174</v>
      </c>
      <c r="DG142" s="108" t="s">
        <v>3175</v>
      </c>
      <c r="DH142" s="108" t="s">
        <v>3176</v>
      </c>
      <c r="DI142" s="108" t="s">
        <v>3177</v>
      </c>
      <c r="DJ142" s="108" t="s">
        <v>3178</v>
      </c>
      <c r="DK142" s="108"/>
      <c r="DL142" s="109" t="s">
        <v>3179</v>
      </c>
      <c r="DM142" s="110" t="s">
        <v>470</v>
      </c>
      <c r="DN142" s="110">
        <v>6.0</v>
      </c>
      <c r="DO142" s="110">
        <v>5.0</v>
      </c>
      <c r="DP142" s="110" t="s">
        <v>3180</v>
      </c>
      <c r="DQ142" s="111" t="s">
        <v>3181</v>
      </c>
      <c r="DR142" s="112">
        <v>0.0</v>
      </c>
      <c r="DS142" s="113"/>
    </row>
    <row r="143">
      <c r="A143" s="75" t="s">
        <v>1071</v>
      </c>
      <c r="B143" s="66" t="s">
        <v>180</v>
      </c>
      <c r="C143" s="76" t="s">
        <v>3182</v>
      </c>
      <c r="D143" s="77" t="s">
        <v>3183</v>
      </c>
      <c r="E143" s="78" t="s">
        <v>152</v>
      </c>
      <c r="F143" s="78" t="s">
        <v>152</v>
      </c>
      <c r="G143" s="78" t="s">
        <v>813</v>
      </c>
      <c r="H143" s="78" t="s">
        <v>814</v>
      </c>
      <c r="I143" s="78" t="s">
        <v>815</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3184</v>
      </c>
      <c r="AQ143" s="93" t="s">
        <v>366</v>
      </c>
      <c r="AR143" s="94" t="s">
        <v>3185</v>
      </c>
      <c r="AS143" s="93" t="s">
        <v>3186</v>
      </c>
      <c r="AT143" s="93" t="s">
        <v>3184</v>
      </c>
      <c r="AU143" s="118" t="s">
        <v>2850</v>
      </c>
      <c r="AV143" s="93" t="s">
        <v>363</v>
      </c>
      <c r="AW143" s="90">
        <v>3088.0</v>
      </c>
      <c r="AX143" s="90">
        <v>305.0</v>
      </c>
      <c r="AY143" s="90">
        <v>407.0</v>
      </c>
      <c r="AZ143" s="90">
        <v>243.0</v>
      </c>
      <c r="BA143" s="90">
        <v>380.0</v>
      </c>
      <c r="BB143" s="90">
        <v>94.0</v>
      </c>
      <c r="BC143" s="95"/>
      <c r="BD143" s="96" t="s">
        <v>1384</v>
      </c>
      <c r="BE143" s="97" t="s">
        <v>482</v>
      </c>
      <c r="BF143" s="98" t="s">
        <v>1944</v>
      </c>
      <c r="BG143" s="97" t="s">
        <v>673</v>
      </c>
      <c r="BH143" s="97" t="s">
        <v>507</v>
      </c>
      <c r="BI143" s="97" t="s">
        <v>2001</v>
      </c>
      <c r="BJ143" s="97" t="s">
        <v>2335</v>
      </c>
      <c r="BK143" s="99">
        <v>3354.0</v>
      </c>
      <c r="BL143" s="99">
        <v>280.0</v>
      </c>
      <c r="BM143" s="99">
        <v>442.0</v>
      </c>
      <c r="BN143" s="99">
        <v>282.0</v>
      </c>
      <c r="BO143" s="99">
        <v>326.0</v>
      </c>
      <c r="BP143" s="99">
        <v>123.0</v>
      </c>
      <c r="BQ143" s="79"/>
      <c r="BR143" s="100">
        <v>10.0</v>
      </c>
      <c r="BS143" s="100">
        <v>10.0</v>
      </c>
      <c r="BT143" s="100">
        <v>40.0</v>
      </c>
      <c r="BU143" s="100">
        <v>40.0</v>
      </c>
      <c r="BV143" s="101" t="s">
        <v>3187</v>
      </c>
      <c r="BW143" s="79"/>
      <c r="BX143" s="102" t="s">
        <v>276</v>
      </c>
      <c r="BY143" s="102" t="s">
        <v>3188</v>
      </c>
      <c r="BZ143" s="102" t="s">
        <v>3189</v>
      </c>
      <c r="CA143" s="102" t="s">
        <v>1400</v>
      </c>
      <c r="CB143" s="102" t="s">
        <v>3190</v>
      </c>
      <c r="CC143" s="102" t="s">
        <v>1057</v>
      </c>
      <c r="CD143" s="120" t="s">
        <v>3191</v>
      </c>
      <c r="CE143" s="121" t="s">
        <v>3192</v>
      </c>
      <c r="CF143" s="121" t="s">
        <v>3193</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3194</v>
      </c>
      <c r="DM143" s="110" t="s">
        <v>394</v>
      </c>
      <c r="DN143" s="110">
        <v>9.0</v>
      </c>
      <c r="DO143" s="110" t="s">
        <v>285</v>
      </c>
      <c r="DP143" s="110">
        <v>3.0</v>
      </c>
      <c r="DQ143" s="111" t="s">
        <v>3195</v>
      </c>
      <c r="DR143" s="112">
        <v>0.0</v>
      </c>
      <c r="DS143" s="113"/>
    </row>
    <row r="144">
      <c r="A144" s="75" t="s">
        <v>3196</v>
      </c>
      <c r="B144" s="66" t="s">
        <v>180</v>
      </c>
      <c r="C144" s="76" t="s">
        <v>3197</v>
      </c>
      <c r="D144" s="77" t="s">
        <v>3198</v>
      </c>
      <c r="E144" s="78" t="s">
        <v>152</v>
      </c>
      <c r="F144" s="78" t="s">
        <v>152</v>
      </c>
      <c r="G144" s="78" t="s">
        <v>3199</v>
      </c>
      <c r="H144" s="78" t="s">
        <v>3200</v>
      </c>
      <c r="I144" s="78" t="s">
        <v>3201</v>
      </c>
      <c r="J144" s="79"/>
      <c r="K144" s="80"/>
      <c r="L144" s="80"/>
      <c r="M144" s="80"/>
      <c r="N144" s="80"/>
      <c r="O144" s="81" t="s">
        <v>157</v>
      </c>
      <c r="P144" s="81"/>
      <c r="Q144" s="116" t="s">
        <v>157</v>
      </c>
      <c r="R144" s="80"/>
      <c r="S144" s="80"/>
      <c r="T144" s="80"/>
      <c r="U144" s="81"/>
      <c r="V144" s="116" t="s">
        <v>157</v>
      </c>
      <c r="W144" s="83"/>
      <c r="X144" s="84" t="s">
        <v>3202</v>
      </c>
      <c r="Y144" s="129" t="s">
        <v>3203</v>
      </c>
      <c r="Z144" s="85" t="s">
        <v>698</v>
      </c>
      <c r="AA144" s="86"/>
      <c r="AB144" s="87" t="s">
        <v>3204</v>
      </c>
      <c r="AC144" s="88" t="s">
        <v>1177</v>
      </c>
      <c r="AD144" s="89" t="s">
        <v>3205</v>
      </c>
      <c r="AE144" s="88" t="s">
        <v>1089</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3206</v>
      </c>
      <c r="BE144" s="119" t="s">
        <v>3207</v>
      </c>
      <c r="BF144" s="98" t="s">
        <v>3208</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3209</v>
      </c>
      <c r="BW144" s="79"/>
      <c r="BX144" s="102" t="s">
        <v>204</v>
      </c>
      <c r="BY144" s="102" t="s">
        <v>174</v>
      </c>
      <c r="BZ144" s="102" t="s">
        <v>3210</v>
      </c>
      <c r="CA144" s="102" t="s">
        <v>152</v>
      </c>
      <c r="CB144" s="102" t="s">
        <v>3211</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3212</v>
      </c>
      <c r="DM144" s="110" t="s">
        <v>470</v>
      </c>
      <c r="DN144" s="110">
        <v>5.0</v>
      </c>
      <c r="DO144" s="110">
        <v>1.0</v>
      </c>
      <c r="DP144" s="110" t="s">
        <v>255</v>
      </c>
      <c r="DQ144" s="111" t="s">
        <v>3213</v>
      </c>
      <c r="DR144" s="112">
        <v>0.0</v>
      </c>
      <c r="DS144" s="113"/>
    </row>
    <row r="145">
      <c r="A145" s="75" t="s">
        <v>3214</v>
      </c>
      <c r="B145" s="66" t="s">
        <v>288</v>
      </c>
      <c r="C145" s="76" t="s">
        <v>3215</v>
      </c>
      <c r="D145" s="77" t="s">
        <v>3216</v>
      </c>
      <c r="E145" s="78"/>
      <c r="F145" s="78"/>
      <c r="G145" s="78"/>
      <c r="H145" s="78"/>
      <c r="I145" s="78"/>
      <c r="J145" s="79"/>
      <c r="K145" s="81"/>
      <c r="L145" s="80"/>
      <c r="M145" s="81"/>
      <c r="N145" s="81"/>
      <c r="O145" s="80"/>
      <c r="P145" s="125" t="s">
        <v>157</v>
      </c>
      <c r="Q145" s="82"/>
      <c r="R145" s="80"/>
      <c r="S145" s="80"/>
      <c r="T145" s="80"/>
      <c r="U145" s="125"/>
      <c r="V145" s="116" t="s">
        <v>157</v>
      </c>
      <c r="W145" s="83"/>
      <c r="X145" s="84" t="s">
        <v>3217</v>
      </c>
      <c r="Y145" s="85" t="s">
        <v>2350</v>
      </c>
      <c r="Z145" s="85" t="s">
        <v>508</v>
      </c>
      <c r="AA145" s="86"/>
      <c r="AB145" s="87" t="s">
        <v>3218</v>
      </c>
      <c r="AC145" s="88" t="s">
        <v>1091</v>
      </c>
      <c r="AD145" s="89" t="s">
        <v>3219</v>
      </c>
      <c r="AE145" s="88" t="s">
        <v>3220</v>
      </c>
      <c r="AF145" s="88" t="s">
        <v>342</v>
      </c>
      <c r="AG145" s="88" t="s">
        <v>3221</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3222</v>
      </c>
      <c r="BE145" s="97" t="s">
        <v>166</v>
      </c>
      <c r="BF145" s="98" t="s">
        <v>3215</v>
      </c>
      <c r="BG145" s="97" t="s">
        <v>448</v>
      </c>
      <c r="BH145" s="97" t="s">
        <v>2335</v>
      </c>
      <c r="BI145" s="97" t="s">
        <v>510</v>
      </c>
      <c r="BJ145" s="97" t="s">
        <v>337</v>
      </c>
      <c r="BK145" s="99"/>
      <c r="BL145" s="99"/>
      <c r="BM145" s="99"/>
      <c r="BN145" s="99"/>
      <c r="BO145" s="99"/>
      <c r="BP145" s="99"/>
      <c r="BQ145" s="79"/>
      <c r="BR145" s="100">
        <v>15.0</v>
      </c>
      <c r="BS145" s="100">
        <v>30.0</v>
      </c>
      <c r="BT145" s="100">
        <v>35.0</v>
      </c>
      <c r="BU145" s="100">
        <v>15.0</v>
      </c>
      <c r="BV145" s="101" t="s">
        <v>3223</v>
      </c>
      <c r="BW145" s="79"/>
      <c r="BX145" s="102" t="s">
        <v>173</v>
      </c>
      <c r="BY145" s="102" t="s">
        <v>174</v>
      </c>
      <c r="BZ145" s="102" t="s">
        <v>3224</v>
      </c>
      <c r="CA145" s="102" t="s">
        <v>152</v>
      </c>
      <c r="CB145" s="102" t="s">
        <v>3225</v>
      </c>
      <c r="CC145" s="102" t="s">
        <v>152</v>
      </c>
      <c r="CD145" s="123"/>
      <c r="CE145" s="121" t="s">
        <v>3226</v>
      </c>
      <c r="CF145" s="121" t="s">
        <v>3227</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3228</v>
      </c>
      <c r="DM145" s="110" t="s">
        <v>470</v>
      </c>
      <c r="DN145" s="110">
        <v>5.0</v>
      </c>
      <c r="DO145" s="110">
        <v>7.0</v>
      </c>
      <c r="DP145" s="110" t="s">
        <v>115</v>
      </c>
      <c r="DQ145" s="111" t="s">
        <v>3229</v>
      </c>
      <c r="DR145" s="112"/>
      <c r="DS145" s="113"/>
    </row>
    <row r="146">
      <c r="A146" s="75" t="s">
        <v>3230</v>
      </c>
      <c r="B146" s="66" t="s">
        <v>180</v>
      </c>
      <c r="C146" s="76" t="s">
        <v>3231</v>
      </c>
      <c r="D146" s="77" t="s">
        <v>3232</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3233</v>
      </c>
      <c r="AA146" s="86"/>
      <c r="AB146" s="87" t="s">
        <v>3234</v>
      </c>
      <c r="AC146" s="88" t="s">
        <v>302</v>
      </c>
      <c r="AD146" s="89" t="s">
        <v>3235</v>
      </c>
      <c r="AE146" s="88" t="s">
        <v>298</v>
      </c>
      <c r="AF146" s="88" t="s">
        <v>274</v>
      </c>
      <c r="AG146" s="88" t="s">
        <v>790</v>
      </c>
      <c r="AH146" s="88" t="s">
        <v>653</v>
      </c>
      <c r="AI146" s="97"/>
      <c r="AJ146" s="97"/>
      <c r="AK146" s="97"/>
      <c r="AL146" s="97"/>
      <c r="AM146" s="97"/>
      <c r="AN146" s="97"/>
      <c r="AO146" s="91"/>
      <c r="AP146" s="92" t="s">
        <v>899</v>
      </c>
      <c r="AQ146" s="93" t="s">
        <v>510</v>
      </c>
      <c r="AR146" s="94" t="s">
        <v>3236</v>
      </c>
      <c r="AS146" s="93" t="s">
        <v>343</v>
      </c>
      <c r="AT146" s="93" t="s">
        <v>445</v>
      </c>
      <c r="AU146" s="118" t="s">
        <v>3237</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3238</v>
      </c>
      <c r="BW146" s="79"/>
      <c r="BX146" s="102" t="s">
        <v>173</v>
      </c>
      <c r="BY146" s="102" t="s">
        <v>3239</v>
      </c>
      <c r="BZ146" s="102" t="s">
        <v>3240</v>
      </c>
      <c r="CA146" s="102" t="s">
        <v>629</v>
      </c>
      <c r="CB146" s="102" t="s">
        <v>3241</v>
      </c>
      <c r="CC146" s="102" t="s">
        <v>612</v>
      </c>
      <c r="CD146" s="123"/>
      <c r="CE146" s="121" t="s">
        <v>3242</v>
      </c>
      <c r="CF146" s="121" t="s">
        <v>3243</v>
      </c>
      <c r="CG146" s="105" t="s">
        <v>458</v>
      </c>
      <c r="CH146" s="105" t="s">
        <v>383</v>
      </c>
      <c r="CI146" s="105"/>
      <c r="CJ146" s="79"/>
      <c r="CK146" s="107" t="s">
        <v>3244</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3245</v>
      </c>
      <c r="DG146" s="108" t="s">
        <v>3246</v>
      </c>
      <c r="DH146" s="108" t="s">
        <v>3247</v>
      </c>
      <c r="DI146" s="108" t="s">
        <v>3248</v>
      </c>
      <c r="DJ146" s="108" t="s">
        <v>3249</v>
      </c>
      <c r="DK146" s="108"/>
      <c r="DL146" s="109" t="s">
        <v>3250</v>
      </c>
      <c r="DM146" s="110" t="s">
        <v>3251</v>
      </c>
      <c r="DN146" s="110" t="s">
        <v>152</v>
      </c>
      <c r="DO146" s="110" t="s">
        <v>152</v>
      </c>
      <c r="DP146" s="110" t="s">
        <v>152</v>
      </c>
      <c r="DQ146" s="111" t="s">
        <v>3252</v>
      </c>
      <c r="DR146" s="112">
        <v>0.0</v>
      </c>
      <c r="DS146" s="113"/>
    </row>
    <row r="147">
      <c r="A147" s="75" t="s">
        <v>3253</v>
      </c>
      <c r="B147" s="66" t="s">
        <v>180</v>
      </c>
      <c r="C147" s="76" t="s">
        <v>3254</v>
      </c>
      <c r="D147" s="77" t="s">
        <v>3255</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3256</v>
      </c>
      <c r="Y147" s="129" t="s">
        <v>676</v>
      </c>
      <c r="Z147" s="85" t="s">
        <v>297</v>
      </c>
      <c r="AA147" s="86"/>
      <c r="AB147" s="151" t="s">
        <v>3257</v>
      </c>
      <c r="AC147" s="88" t="s">
        <v>2001</v>
      </c>
      <c r="AD147" s="89" t="s">
        <v>3258</v>
      </c>
      <c r="AE147" s="88" t="s">
        <v>3259</v>
      </c>
      <c r="AF147" s="88" t="s">
        <v>342</v>
      </c>
      <c r="AG147" s="88" t="s">
        <v>3260</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3261</v>
      </c>
      <c r="BE147" s="97" t="s">
        <v>602</v>
      </c>
      <c r="BF147" s="98" t="s">
        <v>3262</v>
      </c>
      <c r="BG147" s="97" t="s">
        <v>3263</v>
      </c>
      <c r="BH147" s="97" t="s">
        <v>486</v>
      </c>
      <c r="BI147" s="97" t="s">
        <v>1300</v>
      </c>
      <c r="BJ147" s="97" t="s">
        <v>228</v>
      </c>
      <c r="BK147" s="99"/>
      <c r="BL147" s="99"/>
      <c r="BM147" s="99"/>
      <c r="BN147" s="99"/>
      <c r="BO147" s="99"/>
      <c r="BP147" s="99"/>
      <c r="BQ147" s="79"/>
      <c r="BR147" s="100">
        <v>35.0</v>
      </c>
      <c r="BS147" s="100">
        <v>20.0</v>
      </c>
      <c r="BT147" s="100">
        <v>15.0</v>
      </c>
      <c r="BU147" s="100">
        <v>30.0</v>
      </c>
      <c r="BV147" s="101" t="s">
        <v>3264</v>
      </c>
      <c r="BW147" s="79"/>
      <c r="BX147" s="102" t="s">
        <v>173</v>
      </c>
      <c r="BY147" s="102" t="s">
        <v>174</v>
      </c>
      <c r="BZ147" s="102" t="s">
        <v>3265</v>
      </c>
      <c r="CA147" s="102" t="s">
        <v>413</v>
      </c>
      <c r="CB147" s="102" t="s">
        <v>3266</v>
      </c>
      <c r="CC147" s="102" t="s">
        <v>1254</v>
      </c>
      <c r="CD147" s="123"/>
      <c r="CE147" s="121" t="s">
        <v>3267</v>
      </c>
      <c r="CF147" s="121" t="s">
        <v>3268</v>
      </c>
      <c r="CG147" s="105"/>
      <c r="CH147" s="105"/>
      <c r="CI147" s="106"/>
      <c r="CJ147" s="79"/>
      <c r="CK147" s="107" t="s">
        <v>3269</v>
      </c>
      <c r="CL147" s="108" t="s">
        <v>461</v>
      </c>
      <c r="CM147" s="108" t="s">
        <v>555</v>
      </c>
      <c r="CN147" s="108" t="s">
        <v>387</v>
      </c>
      <c r="CO147" s="108" t="s">
        <v>835</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3270</v>
      </c>
      <c r="DG147" s="108" t="s">
        <v>3271</v>
      </c>
      <c r="DH147" s="108" t="s">
        <v>3272</v>
      </c>
      <c r="DI147" s="108" t="s">
        <v>3273</v>
      </c>
      <c r="DJ147" s="108" t="s">
        <v>3274</v>
      </c>
      <c r="DK147" s="108"/>
      <c r="DL147" s="109" t="s">
        <v>3275</v>
      </c>
      <c r="DM147" s="110" t="s">
        <v>3251</v>
      </c>
      <c r="DN147" s="110">
        <v>3.0</v>
      </c>
      <c r="DO147" s="110">
        <v>4.0</v>
      </c>
      <c r="DP147" s="110" t="s">
        <v>255</v>
      </c>
      <c r="DQ147" s="111" t="s">
        <v>3276</v>
      </c>
      <c r="DR147" s="112">
        <v>0.0</v>
      </c>
      <c r="DS147" s="113"/>
    </row>
    <row r="148">
      <c r="A148" s="75" t="s">
        <v>960</v>
      </c>
      <c r="B148" s="66" t="s">
        <v>180</v>
      </c>
      <c r="C148" s="76" t="s">
        <v>3277</v>
      </c>
      <c r="D148" s="77" t="s">
        <v>3278</v>
      </c>
      <c r="E148" s="78" t="s">
        <v>152</v>
      </c>
      <c r="F148" s="78" t="s">
        <v>152</v>
      </c>
      <c r="G148" s="78" t="s">
        <v>3279</v>
      </c>
      <c r="H148" s="78" t="s">
        <v>3280</v>
      </c>
      <c r="I148" s="78" t="s">
        <v>3281</v>
      </c>
      <c r="J148" s="79"/>
      <c r="K148" s="80"/>
      <c r="L148" s="80"/>
      <c r="M148" s="80"/>
      <c r="N148" s="80"/>
      <c r="O148" s="81"/>
      <c r="P148" s="81"/>
      <c r="Q148" s="82"/>
      <c r="R148" s="81" t="s">
        <v>157</v>
      </c>
      <c r="S148" s="80"/>
      <c r="T148" s="80"/>
      <c r="U148" s="81" t="s">
        <v>157</v>
      </c>
      <c r="V148" s="82"/>
      <c r="W148" s="83"/>
      <c r="X148" s="84" t="s">
        <v>337</v>
      </c>
      <c r="Y148" s="85" t="s">
        <v>902</v>
      </c>
      <c r="Z148" s="85" t="s">
        <v>1556</v>
      </c>
      <c r="AA148" s="86"/>
      <c r="AB148" s="87" t="s">
        <v>1322</v>
      </c>
      <c r="AC148" s="88" t="s">
        <v>903</v>
      </c>
      <c r="AD148" s="89" t="s">
        <v>1732</v>
      </c>
      <c r="AE148" s="88" t="s">
        <v>3282</v>
      </c>
      <c r="AF148" s="88" t="s">
        <v>337</v>
      </c>
      <c r="AG148" s="88" t="s">
        <v>3283</v>
      </c>
      <c r="AH148" s="88" t="s">
        <v>1325</v>
      </c>
      <c r="AI148" s="97"/>
      <c r="AJ148" s="97"/>
      <c r="AK148" s="97"/>
      <c r="AL148" s="97"/>
      <c r="AM148" s="97"/>
      <c r="AN148" s="97"/>
      <c r="AO148" s="91"/>
      <c r="AP148" s="92" t="s">
        <v>509</v>
      </c>
      <c r="AQ148" s="93" t="s">
        <v>1091</v>
      </c>
      <c r="AR148" s="94" t="s">
        <v>511</v>
      </c>
      <c r="AS148" s="93" t="s">
        <v>2689</v>
      </c>
      <c r="AT148" s="93" t="s">
        <v>342</v>
      </c>
      <c r="AU148" s="93" t="s">
        <v>1727</v>
      </c>
      <c r="AV148" s="93" t="s">
        <v>507</v>
      </c>
      <c r="AW148" s="90"/>
      <c r="AX148" s="90"/>
      <c r="AY148" s="90"/>
      <c r="AZ148" s="90"/>
      <c r="BA148" s="90"/>
      <c r="BB148" s="90"/>
      <c r="BC148" s="95"/>
      <c r="BD148" s="96" t="s">
        <v>170</v>
      </c>
      <c r="BE148" s="97" t="s">
        <v>1177</v>
      </c>
      <c r="BF148" s="98"/>
      <c r="BG148" s="97"/>
      <c r="BH148" s="97"/>
      <c r="BI148" s="97"/>
      <c r="BJ148" s="97"/>
      <c r="BK148" s="99"/>
      <c r="BL148" s="99"/>
      <c r="BM148" s="99"/>
      <c r="BN148" s="99"/>
      <c r="BO148" s="99"/>
      <c r="BP148" s="99"/>
      <c r="BQ148" s="79"/>
      <c r="BR148" s="100">
        <v>10.0</v>
      </c>
      <c r="BS148" s="100">
        <v>40.0</v>
      </c>
      <c r="BT148" s="100">
        <v>10.0</v>
      </c>
      <c r="BU148" s="100">
        <v>40.0</v>
      </c>
      <c r="BV148" s="101" t="s">
        <v>3284</v>
      </c>
      <c r="BW148" s="79"/>
      <c r="BX148" s="102" t="s">
        <v>173</v>
      </c>
      <c r="BY148" s="102" t="s">
        <v>174</v>
      </c>
      <c r="BZ148" s="102" t="s">
        <v>3285</v>
      </c>
      <c r="CA148" s="102" t="s">
        <v>629</v>
      </c>
      <c r="CB148" s="102" t="s">
        <v>3286</v>
      </c>
      <c r="CC148" s="102" t="s">
        <v>684</v>
      </c>
      <c r="CD148" s="123"/>
      <c r="CE148" s="121"/>
      <c r="CF148" s="121"/>
      <c r="CG148" s="105"/>
      <c r="CH148" s="105"/>
      <c r="CI148" s="105"/>
      <c r="CJ148" s="79"/>
      <c r="CK148" s="107" t="s">
        <v>3287</v>
      </c>
      <c r="CL148" s="108" t="s">
        <v>461</v>
      </c>
      <c r="CM148" s="108" t="s">
        <v>462</v>
      </c>
      <c r="CN148" s="108" t="s">
        <v>420</v>
      </c>
      <c r="CO148" s="108" t="s">
        <v>501</v>
      </c>
      <c r="CP148" s="108" t="s">
        <v>863</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3288</v>
      </c>
      <c r="DG148" s="108" t="s">
        <v>3289</v>
      </c>
      <c r="DH148" s="108" t="s">
        <v>3290</v>
      </c>
      <c r="DI148" s="108" t="s">
        <v>3291</v>
      </c>
      <c r="DJ148" s="108" t="s">
        <v>3292</v>
      </c>
      <c r="DK148" s="108"/>
      <c r="DL148" s="109" t="s">
        <v>3293</v>
      </c>
      <c r="DM148" s="110" t="s">
        <v>470</v>
      </c>
      <c r="DN148" s="110">
        <v>4.0</v>
      </c>
      <c r="DO148" s="110">
        <v>2.0</v>
      </c>
      <c r="DP148" s="110" t="s">
        <v>255</v>
      </c>
      <c r="DQ148" s="111" t="s">
        <v>3294</v>
      </c>
      <c r="DR148" s="112">
        <v>0.0</v>
      </c>
      <c r="DS148" s="113"/>
    </row>
    <row r="149">
      <c r="A149" s="75" t="s">
        <v>1208</v>
      </c>
      <c r="B149" s="66" t="s">
        <v>288</v>
      </c>
      <c r="C149" s="76" t="s">
        <v>3295</v>
      </c>
      <c r="D149" s="77" t="s">
        <v>3296</v>
      </c>
      <c r="E149" s="78" t="s">
        <v>152</v>
      </c>
      <c r="F149" s="78" t="s">
        <v>3297</v>
      </c>
      <c r="G149" s="78" t="s">
        <v>3298</v>
      </c>
      <c r="H149" s="78" t="s">
        <v>3299</v>
      </c>
      <c r="I149" s="78" t="s">
        <v>3300</v>
      </c>
      <c r="J149" s="79"/>
      <c r="K149" s="80"/>
      <c r="L149" s="80"/>
      <c r="M149" s="80"/>
      <c r="N149" s="80"/>
      <c r="O149" s="81" t="s">
        <v>157</v>
      </c>
      <c r="P149" s="81" t="s">
        <v>157</v>
      </c>
      <c r="Q149" s="82"/>
      <c r="R149" s="80"/>
      <c r="S149" s="80"/>
      <c r="T149" s="80"/>
      <c r="U149" s="80"/>
      <c r="V149" s="82"/>
      <c r="W149" s="83"/>
      <c r="X149" s="84" t="s">
        <v>158</v>
      </c>
      <c r="Y149" s="85" t="s">
        <v>1379</v>
      </c>
      <c r="Z149" s="85" t="s">
        <v>512</v>
      </c>
      <c r="AA149" s="86"/>
      <c r="AB149" s="87" t="s">
        <v>161</v>
      </c>
      <c r="AC149" s="88" t="s">
        <v>266</v>
      </c>
      <c r="AD149" s="89" t="s">
        <v>762</v>
      </c>
      <c r="AE149" s="88" t="s">
        <v>272</v>
      </c>
      <c r="AF149" s="88" t="s">
        <v>195</v>
      </c>
      <c r="AG149" s="88" t="s">
        <v>164</v>
      </c>
      <c r="AH149" s="88" t="s">
        <v>228</v>
      </c>
      <c r="AI149" s="97">
        <v>4678.0</v>
      </c>
      <c r="AJ149" s="97">
        <v>414.0</v>
      </c>
      <c r="AK149" s="97">
        <v>210.0</v>
      </c>
      <c r="AL149" s="97">
        <v>375.0</v>
      </c>
      <c r="AM149" s="97">
        <v>228.0</v>
      </c>
      <c r="AN149" s="97">
        <v>89.0</v>
      </c>
      <c r="AO149" s="91"/>
      <c r="AP149" s="92" t="s">
        <v>1276</v>
      </c>
      <c r="AQ149" s="93" t="s">
        <v>159</v>
      </c>
      <c r="AR149" s="94" t="s">
        <v>1382</v>
      </c>
      <c r="AS149" s="93" t="s">
        <v>763</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3301</v>
      </c>
      <c r="BW149" s="79"/>
      <c r="BX149" s="102" t="s">
        <v>173</v>
      </c>
      <c r="BY149" s="102" t="s">
        <v>1386</v>
      </c>
      <c r="BZ149" s="102" t="s">
        <v>3302</v>
      </c>
      <c r="CA149" s="102" t="s">
        <v>1631</v>
      </c>
      <c r="CB149" s="102" t="s">
        <v>1641</v>
      </c>
      <c r="CC149" s="102" t="s">
        <v>756</v>
      </c>
      <c r="CD149" s="120" t="s">
        <v>3303</v>
      </c>
      <c r="CE149" s="121" t="s">
        <v>3304</v>
      </c>
      <c r="CF149" s="121" t="s">
        <v>3305</v>
      </c>
      <c r="CG149" s="105" t="s">
        <v>178</v>
      </c>
      <c r="CH149" s="105" t="s">
        <v>459</v>
      </c>
      <c r="CI149" s="105" t="s">
        <v>3306</v>
      </c>
      <c r="CJ149" s="79"/>
      <c r="CK149" s="107" t="s">
        <v>3307</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3308</v>
      </c>
      <c r="DG149" s="108" t="s">
        <v>3309</v>
      </c>
      <c r="DH149" s="108" t="s">
        <v>3310</v>
      </c>
      <c r="DI149" s="108" t="s">
        <v>3311</v>
      </c>
      <c r="DJ149" s="108" t="s">
        <v>3312</v>
      </c>
      <c r="DK149" s="108"/>
      <c r="DL149" s="109" t="s">
        <v>3313</v>
      </c>
      <c r="DM149" s="110" t="s">
        <v>3251</v>
      </c>
      <c r="DN149" s="110">
        <v>3.0</v>
      </c>
      <c r="DO149" s="110" t="s">
        <v>285</v>
      </c>
      <c r="DP149" s="110" t="s">
        <v>255</v>
      </c>
      <c r="DQ149" s="111" t="s">
        <v>3314</v>
      </c>
      <c r="DR149" s="112">
        <v>0.0</v>
      </c>
      <c r="DS149" s="113"/>
    </row>
    <row r="150">
      <c r="A150" s="75" t="s">
        <v>610</v>
      </c>
      <c r="B150" s="66" t="s">
        <v>288</v>
      </c>
      <c r="C150" s="76" t="s">
        <v>3315</v>
      </c>
      <c r="D150" s="77" t="s">
        <v>3316</v>
      </c>
      <c r="E150" s="78" t="s">
        <v>152</v>
      </c>
      <c r="F150" s="78" t="s">
        <v>3317</v>
      </c>
      <c r="G150" s="78" t="s">
        <v>3318</v>
      </c>
      <c r="H150" s="78" t="s">
        <v>3319</v>
      </c>
      <c r="I150" s="78" t="s">
        <v>3320</v>
      </c>
      <c r="J150" s="79"/>
      <c r="K150" s="80"/>
      <c r="L150" s="80"/>
      <c r="M150" s="80"/>
      <c r="N150" s="80"/>
      <c r="O150" s="81" t="s">
        <v>157</v>
      </c>
      <c r="P150" s="80"/>
      <c r="Q150" s="116" t="s">
        <v>157</v>
      </c>
      <c r="R150" s="81"/>
      <c r="S150" s="81"/>
      <c r="T150" s="81"/>
      <c r="U150" s="81"/>
      <c r="V150" s="116"/>
      <c r="W150" s="83"/>
      <c r="X150" s="84" t="s">
        <v>501</v>
      </c>
      <c r="Y150" s="129" t="s">
        <v>2319</v>
      </c>
      <c r="Z150" s="85" t="s">
        <v>538</v>
      </c>
      <c r="AA150" s="86"/>
      <c r="AB150" s="87" t="s">
        <v>509</v>
      </c>
      <c r="AC150" s="88" t="s">
        <v>1093</v>
      </c>
      <c r="AD150" s="89" t="s">
        <v>511</v>
      </c>
      <c r="AE150" s="88" t="s">
        <v>304</v>
      </c>
      <c r="AF150" s="88" t="s">
        <v>193</v>
      </c>
      <c r="AG150" s="88" t="s">
        <v>1091</v>
      </c>
      <c r="AH150" s="88" t="s">
        <v>507</v>
      </c>
      <c r="AI150" s="97">
        <v>3265.0</v>
      </c>
      <c r="AJ150" s="97">
        <v>465.0</v>
      </c>
      <c r="AK150" s="97">
        <v>247.0</v>
      </c>
      <c r="AL150" s="97">
        <v>217.0</v>
      </c>
      <c r="AM150" s="97">
        <v>292.0</v>
      </c>
      <c r="AN150" s="97">
        <v>205.0</v>
      </c>
      <c r="AO150" s="91"/>
      <c r="AP150" s="92" t="s">
        <v>441</v>
      </c>
      <c r="AQ150" s="93" t="s">
        <v>1841</v>
      </c>
      <c r="AR150" s="94" t="s">
        <v>443</v>
      </c>
      <c r="AS150" s="93" t="s">
        <v>448</v>
      </c>
      <c r="AT150" s="93" t="s">
        <v>445</v>
      </c>
      <c r="AU150" s="93" t="s">
        <v>620</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3321</v>
      </c>
      <c r="BW150" s="79"/>
      <c r="BX150" s="102" t="s">
        <v>204</v>
      </c>
      <c r="BY150" s="102" t="s">
        <v>450</v>
      </c>
      <c r="BZ150" s="102" t="s">
        <v>1179</v>
      </c>
      <c r="CA150" s="102" t="s">
        <v>452</v>
      </c>
      <c r="CB150" s="102" t="s">
        <v>1180</v>
      </c>
      <c r="CC150" s="102" t="s">
        <v>429</v>
      </c>
      <c r="CD150" s="120" t="s">
        <v>241</v>
      </c>
      <c r="CE150" s="121" t="s">
        <v>3322</v>
      </c>
      <c r="CF150" s="121" t="s">
        <v>3323</v>
      </c>
      <c r="CG150" s="105" t="s">
        <v>520</v>
      </c>
      <c r="CH150" s="105" t="s">
        <v>459</v>
      </c>
      <c r="CI150" s="106"/>
      <c r="CJ150" s="79"/>
      <c r="CK150" s="107" t="s">
        <v>3324</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3325</v>
      </c>
      <c r="DG150" s="108" t="s">
        <v>3326</v>
      </c>
      <c r="DH150" s="108" t="s">
        <v>3327</v>
      </c>
      <c r="DI150" s="108" t="s">
        <v>3328</v>
      </c>
      <c r="DJ150" s="108" t="s">
        <v>3329</v>
      </c>
      <c r="DK150" s="108"/>
      <c r="DL150" s="109" t="s">
        <v>3330</v>
      </c>
      <c r="DM150" s="110" t="s">
        <v>470</v>
      </c>
      <c r="DN150" s="110">
        <v>2.0</v>
      </c>
      <c r="DO150" s="110">
        <v>3.0</v>
      </c>
      <c r="DP150" s="110">
        <v>3.0</v>
      </c>
      <c r="DQ150" s="111" t="s">
        <v>3331</v>
      </c>
      <c r="DR150" s="112">
        <v>0.0</v>
      </c>
      <c r="DS150" s="113"/>
    </row>
    <row r="151">
      <c r="A151" s="75" t="s">
        <v>3332</v>
      </c>
      <c r="B151" s="66" t="s">
        <v>180</v>
      </c>
      <c r="C151" s="76" t="s">
        <v>3333</v>
      </c>
      <c r="D151" s="77" t="s">
        <v>3334</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621</v>
      </c>
      <c r="Y151" s="129" t="s">
        <v>3335</v>
      </c>
      <c r="Z151" s="85" t="s">
        <v>1842</v>
      </c>
      <c r="AA151" s="86"/>
      <c r="AB151" s="151" t="s">
        <v>3336</v>
      </c>
      <c r="AC151" s="88" t="s">
        <v>620</v>
      </c>
      <c r="AD151" s="89" t="s">
        <v>3337</v>
      </c>
      <c r="AE151" s="88" t="s">
        <v>266</v>
      </c>
      <c r="AF151" s="88" t="s">
        <v>445</v>
      </c>
      <c r="AG151" s="88" t="s">
        <v>3338</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3339</v>
      </c>
      <c r="BE151" s="97" t="s">
        <v>576</v>
      </c>
      <c r="BF151" s="98" t="s">
        <v>3340</v>
      </c>
      <c r="BG151" s="97" t="s">
        <v>171</v>
      </c>
      <c r="BH151" s="97" t="s">
        <v>235</v>
      </c>
      <c r="BI151" s="97" t="s">
        <v>3341</v>
      </c>
      <c r="BJ151" s="97" t="s">
        <v>202</v>
      </c>
      <c r="BK151" s="99"/>
      <c r="BL151" s="99"/>
      <c r="BM151" s="99"/>
      <c r="BN151" s="99"/>
      <c r="BO151" s="99"/>
      <c r="BP151" s="99"/>
      <c r="BQ151" s="79"/>
      <c r="BR151" s="100">
        <v>20.0</v>
      </c>
      <c r="BS151" s="100">
        <v>25.0</v>
      </c>
      <c r="BT151" s="100">
        <v>20.0</v>
      </c>
      <c r="BU151" s="100">
        <v>35.0</v>
      </c>
      <c r="BV151" s="101" t="s">
        <v>3342</v>
      </c>
      <c r="BW151" s="79"/>
      <c r="BX151" s="102" t="s">
        <v>276</v>
      </c>
      <c r="BY151" s="102" t="s">
        <v>174</v>
      </c>
      <c r="BZ151" s="102" t="s">
        <v>3343</v>
      </c>
      <c r="CA151" s="102" t="s">
        <v>1604</v>
      </c>
      <c r="CB151" s="102" t="s">
        <v>3344</v>
      </c>
      <c r="CC151" s="102" t="s">
        <v>1290</v>
      </c>
      <c r="CD151" s="123"/>
      <c r="CE151" s="121" t="s">
        <v>3345</v>
      </c>
      <c r="CF151" s="121" t="s">
        <v>3346</v>
      </c>
      <c r="CG151" s="105"/>
      <c r="CH151" s="105"/>
      <c r="CI151" s="106"/>
      <c r="CJ151" s="79"/>
      <c r="CK151" s="107" t="s">
        <v>3347</v>
      </c>
      <c r="CL151" s="108" t="s">
        <v>417</v>
      </c>
      <c r="CM151" s="108" t="s">
        <v>462</v>
      </c>
      <c r="CN151" s="108" t="s">
        <v>463</v>
      </c>
      <c r="CO151" s="108" t="s">
        <v>835</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3348</v>
      </c>
      <c r="DG151" s="108" t="s">
        <v>3349</v>
      </c>
      <c r="DH151" s="108" t="s">
        <v>3350</v>
      </c>
      <c r="DI151" s="108" t="s">
        <v>3351</v>
      </c>
      <c r="DJ151" s="108" t="s">
        <v>3352</v>
      </c>
      <c r="DK151" s="108"/>
      <c r="DL151" s="109" t="s">
        <v>3353</v>
      </c>
      <c r="DM151" s="110" t="s">
        <v>3251</v>
      </c>
      <c r="DN151" s="110">
        <v>5.0</v>
      </c>
      <c r="DO151" s="110">
        <v>4.0</v>
      </c>
      <c r="DP151" s="110" t="s">
        <v>255</v>
      </c>
      <c r="DQ151" s="111" t="s">
        <v>3354</v>
      </c>
      <c r="DR151" s="112">
        <v>0.0</v>
      </c>
      <c r="DS151" s="113"/>
    </row>
    <row r="152">
      <c r="A152" s="75" t="s">
        <v>856</v>
      </c>
      <c r="B152" s="66" t="s">
        <v>180</v>
      </c>
      <c r="C152" s="76" t="s">
        <v>3355</v>
      </c>
      <c r="D152" s="77" t="s">
        <v>3356</v>
      </c>
      <c r="E152" s="78" t="s">
        <v>152</v>
      </c>
      <c r="F152" s="78" t="s">
        <v>152</v>
      </c>
      <c r="G152" s="78" t="s">
        <v>3357</v>
      </c>
      <c r="H152" s="78" t="s">
        <v>3358</v>
      </c>
      <c r="I152" s="78" t="s">
        <v>3359</v>
      </c>
      <c r="J152" s="79"/>
      <c r="K152" s="80"/>
      <c r="L152" s="80"/>
      <c r="M152" s="80"/>
      <c r="N152" s="80"/>
      <c r="O152" s="81"/>
      <c r="P152" s="81"/>
      <c r="Q152" s="116"/>
      <c r="R152" s="81" t="s">
        <v>157</v>
      </c>
      <c r="S152" s="81" t="s">
        <v>157</v>
      </c>
      <c r="T152" s="81"/>
      <c r="U152" s="81"/>
      <c r="V152" s="116"/>
      <c r="W152" s="83"/>
      <c r="X152" s="84" t="s">
        <v>295</v>
      </c>
      <c r="Y152" s="85" t="s">
        <v>572</v>
      </c>
      <c r="Z152" s="85" t="s">
        <v>1023</v>
      </c>
      <c r="AA152" s="86"/>
      <c r="AB152" s="151" t="s">
        <v>1019</v>
      </c>
      <c r="AC152" s="88" t="s">
        <v>547</v>
      </c>
      <c r="AD152" s="89" t="s">
        <v>1021</v>
      </c>
      <c r="AE152" s="88" t="s">
        <v>797</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1276</v>
      </c>
      <c r="BE152" s="119" t="s">
        <v>1018</v>
      </c>
      <c r="BF152" s="98"/>
      <c r="BG152" s="97"/>
      <c r="BH152" s="97"/>
      <c r="BI152" s="97"/>
      <c r="BJ152" s="97"/>
      <c r="BK152" s="139"/>
      <c r="BL152" s="139"/>
      <c r="BM152" s="139"/>
      <c r="BN152" s="139"/>
      <c r="BO152" s="139"/>
      <c r="BP152" s="139"/>
      <c r="BQ152" s="79"/>
      <c r="BR152" s="100">
        <v>35.0</v>
      </c>
      <c r="BS152" s="100">
        <v>40.0</v>
      </c>
      <c r="BT152" s="100">
        <v>15.0</v>
      </c>
      <c r="BU152" s="100">
        <v>10.0</v>
      </c>
      <c r="BV152" s="101" t="s">
        <v>3360</v>
      </c>
      <c r="BW152" s="79"/>
      <c r="BX152" s="102" t="s">
        <v>276</v>
      </c>
      <c r="BY152" s="102" t="s">
        <v>3361</v>
      </c>
      <c r="BZ152" s="102" t="s">
        <v>1441</v>
      </c>
      <c r="CA152" s="102" t="s">
        <v>1442</v>
      </c>
      <c r="CB152" s="102" t="s">
        <v>3042</v>
      </c>
      <c r="CC152" s="102" t="s">
        <v>858</v>
      </c>
      <c r="CD152" s="120" t="s">
        <v>1030</v>
      </c>
      <c r="CE152" s="121" t="s">
        <v>3362</v>
      </c>
      <c r="CF152" s="121" t="s">
        <v>3363</v>
      </c>
      <c r="CG152" s="105" t="s">
        <v>282</v>
      </c>
      <c r="CH152" s="105" t="s">
        <v>459</v>
      </c>
      <c r="CI152" s="106"/>
      <c r="CJ152" s="79"/>
      <c r="CK152" s="107" t="s">
        <v>3364</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3365</v>
      </c>
      <c r="DG152" s="108" t="s">
        <v>3366</v>
      </c>
      <c r="DH152" s="108" t="s">
        <v>3367</v>
      </c>
      <c r="DI152" s="108" t="s">
        <v>3368</v>
      </c>
      <c r="DJ152" s="108" t="s">
        <v>3369</v>
      </c>
      <c r="DK152" s="108"/>
      <c r="DL152" s="109" t="s">
        <v>3370</v>
      </c>
      <c r="DM152" s="110" t="s">
        <v>808</v>
      </c>
      <c r="DN152" s="110">
        <v>3.0</v>
      </c>
      <c r="DO152" s="110">
        <v>1.0</v>
      </c>
      <c r="DP152" s="110" t="s">
        <v>255</v>
      </c>
      <c r="DQ152" s="111" t="s">
        <v>3371</v>
      </c>
      <c r="DR152" s="112">
        <v>0.0</v>
      </c>
      <c r="DS152" s="113"/>
    </row>
    <row r="153">
      <c r="A153" s="75" t="s">
        <v>3372</v>
      </c>
      <c r="B153" s="66" t="s">
        <v>180</v>
      </c>
      <c r="C153" s="76" t="s">
        <v>3373</v>
      </c>
      <c r="D153" s="77" t="s">
        <v>3374</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1231</v>
      </c>
      <c r="Z153" s="85" t="s">
        <v>547</v>
      </c>
      <c r="AA153" s="86"/>
      <c r="AB153" s="151" t="s">
        <v>170</v>
      </c>
      <c r="AC153" s="88" t="s">
        <v>575</v>
      </c>
      <c r="AD153" s="89" t="s">
        <v>1149</v>
      </c>
      <c r="AE153" s="88" t="s">
        <v>3375</v>
      </c>
      <c r="AF153" s="88" t="s">
        <v>301</v>
      </c>
      <c r="AG153" s="88" t="s">
        <v>1151</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3376</v>
      </c>
      <c r="BE153" s="119" t="s">
        <v>3377</v>
      </c>
      <c r="BF153" s="98" t="s">
        <v>3378</v>
      </c>
      <c r="BG153" s="97" t="s">
        <v>3379</v>
      </c>
      <c r="BH153" s="97" t="s">
        <v>274</v>
      </c>
      <c r="BI153" s="97" t="s">
        <v>3380</v>
      </c>
      <c r="BJ153" s="97" t="s">
        <v>445</v>
      </c>
      <c r="BK153" s="139"/>
      <c r="BL153" s="139"/>
      <c r="BM153" s="139"/>
      <c r="BN153" s="139"/>
      <c r="BO153" s="139"/>
      <c r="BP153" s="139"/>
      <c r="BQ153" s="79"/>
      <c r="BR153" s="100">
        <v>25.0</v>
      </c>
      <c r="BS153" s="100">
        <v>40.0</v>
      </c>
      <c r="BT153" s="100">
        <v>25.0</v>
      </c>
      <c r="BU153" s="100">
        <v>10.0</v>
      </c>
      <c r="BV153" s="101" t="s">
        <v>3381</v>
      </c>
      <c r="BW153" s="79"/>
      <c r="BX153" s="102" t="s">
        <v>204</v>
      </c>
      <c r="BY153" s="102" t="s">
        <v>174</v>
      </c>
      <c r="BZ153" s="102" t="s">
        <v>2642</v>
      </c>
      <c r="CA153" s="102" t="s">
        <v>152</v>
      </c>
      <c r="CB153" s="102" t="s">
        <v>3382</v>
      </c>
      <c r="CC153" s="102" t="s">
        <v>152</v>
      </c>
      <c r="CD153" s="123"/>
      <c r="CE153" s="121" t="s">
        <v>3383</v>
      </c>
      <c r="CF153" s="121" t="s">
        <v>3384</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3385</v>
      </c>
      <c r="DM153" s="110" t="s">
        <v>470</v>
      </c>
      <c r="DN153" s="110">
        <v>4.0</v>
      </c>
      <c r="DO153" s="110">
        <v>1.0</v>
      </c>
      <c r="DP153" s="110" t="s">
        <v>255</v>
      </c>
      <c r="DQ153" s="111" t="s">
        <v>3386</v>
      </c>
      <c r="DR153" s="112">
        <v>0.0</v>
      </c>
      <c r="DS153" s="113"/>
    </row>
    <row r="154">
      <c r="A154" s="75" t="s">
        <v>3387</v>
      </c>
      <c r="B154" s="66" t="s">
        <v>180</v>
      </c>
      <c r="C154" s="76" t="s">
        <v>3388</v>
      </c>
      <c r="D154" s="77" t="s">
        <v>3389</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3390</v>
      </c>
      <c r="Y154" s="85" t="s">
        <v>1231</v>
      </c>
      <c r="Z154" s="85" t="s">
        <v>310</v>
      </c>
      <c r="AA154" s="86"/>
      <c r="AB154" s="151" t="s">
        <v>3391</v>
      </c>
      <c r="AC154" s="88" t="s">
        <v>570</v>
      </c>
      <c r="AD154" s="89" t="s">
        <v>3392</v>
      </c>
      <c r="AE154" s="88" t="s">
        <v>1842</v>
      </c>
      <c r="AF154" s="88" t="s">
        <v>235</v>
      </c>
      <c r="AG154" s="88" t="s">
        <v>3393</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3394</v>
      </c>
      <c r="BE154" s="119" t="s">
        <v>575</v>
      </c>
      <c r="BF154" s="98" t="s">
        <v>3395</v>
      </c>
      <c r="BG154" s="97" t="s">
        <v>3396</v>
      </c>
      <c r="BH154" s="97" t="s">
        <v>202</v>
      </c>
      <c r="BI154" s="97" t="s">
        <v>3397</v>
      </c>
      <c r="BJ154" s="97" t="s">
        <v>409</v>
      </c>
      <c r="BK154" s="139"/>
      <c r="BL154" s="139"/>
      <c r="BM154" s="139"/>
      <c r="BN154" s="139"/>
      <c r="BO154" s="139"/>
      <c r="BP154" s="139"/>
      <c r="BQ154" s="79"/>
      <c r="BR154" s="100">
        <v>35.0</v>
      </c>
      <c r="BS154" s="100">
        <v>35.0</v>
      </c>
      <c r="BT154" s="100">
        <v>15.0</v>
      </c>
      <c r="BU154" s="100">
        <v>15.0</v>
      </c>
      <c r="BV154" s="101" t="s">
        <v>3398</v>
      </c>
      <c r="BW154" s="79"/>
      <c r="BX154" s="102" t="s">
        <v>173</v>
      </c>
      <c r="BY154" s="102" t="s">
        <v>174</v>
      </c>
      <c r="BZ154" s="102" t="s">
        <v>3399</v>
      </c>
      <c r="CA154" s="102" t="s">
        <v>631</v>
      </c>
      <c r="CB154" s="102" t="s">
        <v>3400</v>
      </c>
      <c r="CC154" s="102" t="s">
        <v>1334</v>
      </c>
      <c r="CD154" s="123"/>
      <c r="CE154" s="121" t="s">
        <v>3401</v>
      </c>
      <c r="CF154" s="121" t="s">
        <v>3402</v>
      </c>
      <c r="CG154" s="105" t="s">
        <v>3403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3404</v>
      </c>
      <c r="DM154" s="110" t="s">
        <v>427</v>
      </c>
      <c r="DN154" s="110">
        <v>7.0</v>
      </c>
      <c r="DO154" s="110">
        <v>2.0</v>
      </c>
      <c r="DP154" s="110">
        <v>3.0</v>
      </c>
      <c r="DQ154" s="111" t="s">
        <v>3405</v>
      </c>
      <c r="DR154" s="112">
        <v>0.0</v>
      </c>
      <c r="DS154" s="113"/>
    </row>
    <row r="155">
      <c r="A155" s="75" t="s">
        <v>1029</v>
      </c>
      <c r="B155" s="66" t="s">
        <v>180</v>
      </c>
      <c r="C155" s="76" t="s">
        <v>3406</v>
      </c>
      <c r="D155" s="77" t="s">
        <v>3407</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1020</v>
      </c>
      <c r="Z155" s="85" t="s">
        <v>618</v>
      </c>
      <c r="AA155" s="86"/>
      <c r="AB155" s="151" t="s">
        <v>3408</v>
      </c>
      <c r="AC155" s="88" t="s">
        <v>1063</v>
      </c>
      <c r="AD155" s="89" t="s">
        <v>3409</v>
      </c>
      <c r="AE155" s="88" t="s">
        <v>3410</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790</v>
      </c>
      <c r="BF155" s="98" t="s">
        <v>1149</v>
      </c>
      <c r="BG155" s="97" t="s">
        <v>3411</v>
      </c>
      <c r="BH155" s="97" t="s">
        <v>301</v>
      </c>
      <c r="BI155" s="97" t="s">
        <v>302</v>
      </c>
      <c r="BJ155" s="97" t="s">
        <v>653</v>
      </c>
      <c r="BK155" s="99"/>
      <c r="BL155" s="99"/>
      <c r="BM155" s="99"/>
      <c r="BN155" s="99"/>
      <c r="BO155" s="99"/>
      <c r="BP155" s="99"/>
      <c r="BQ155" s="79"/>
      <c r="BR155" s="100">
        <v>30.0</v>
      </c>
      <c r="BS155" s="100">
        <v>40.0</v>
      </c>
      <c r="BT155" s="100">
        <v>15.0</v>
      </c>
      <c r="BU155" s="100">
        <v>15.0</v>
      </c>
      <c r="BV155" s="101" t="s">
        <v>3412</v>
      </c>
      <c r="BW155" s="79"/>
      <c r="BX155" s="102" t="s">
        <v>204</v>
      </c>
      <c r="BY155" s="102" t="s">
        <v>2642</v>
      </c>
      <c r="BZ155" s="102" t="s">
        <v>3413</v>
      </c>
      <c r="CA155" s="102" t="s">
        <v>2323</v>
      </c>
      <c r="CB155" s="102" t="s">
        <v>3414</v>
      </c>
      <c r="CC155" s="102" t="s">
        <v>315</v>
      </c>
      <c r="CD155" s="123"/>
      <c r="CE155" s="121" t="s">
        <v>3415</v>
      </c>
      <c r="CF155" s="121" t="s">
        <v>3416</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3417</v>
      </c>
      <c r="DM155" s="110" t="s">
        <v>427</v>
      </c>
      <c r="DN155" s="110">
        <v>4.0</v>
      </c>
      <c r="DO155" s="110">
        <v>2.0</v>
      </c>
      <c r="DP155" s="110" t="s">
        <v>255</v>
      </c>
      <c r="DQ155" s="111" t="s">
        <v>3418</v>
      </c>
      <c r="DR155" s="112">
        <v>1.0</v>
      </c>
      <c r="DS155" s="113"/>
    </row>
    <row r="156">
      <c r="A156" s="75" t="s">
        <v>1574</v>
      </c>
      <c r="B156" s="66" t="s">
        <v>180</v>
      </c>
      <c r="C156" s="76" t="s">
        <v>3419</v>
      </c>
      <c r="D156" s="77" t="s">
        <v>3420</v>
      </c>
      <c r="E156" s="78" t="s">
        <v>152</v>
      </c>
      <c r="F156" s="78" t="s">
        <v>152</v>
      </c>
      <c r="G156" s="78" t="s">
        <v>3421</v>
      </c>
      <c r="H156" s="78" t="s">
        <v>3422</v>
      </c>
      <c r="I156" s="78" t="s">
        <v>3423</v>
      </c>
      <c r="J156" s="79"/>
      <c r="K156" s="81"/>
      <c r="L156" s="80"/>
      <c r="M156" s="80"/>
      <c r="N156" s="80"/>
      <c r="O156" s="81" t="s">
        <v>157</v>
      </c>
      <c r="P156" s="81"/>
      <c r="Q156" s="116"/>
      <c r="R156" s="81"/>
      <c r="S156" s="81"/>
      <c r="T156" s="81"/>
      <c r="U156" s="81" t="s">
        <v>157</v>
      </c>
      <c r="V156" s="116"/>
      <c r="W156" s="83"/>
      <c r="X156" s="84" t="s">
        <v>696</v>
      </c>
      <c r="Y156" s="85" t="s">
        <v>700</v>
      </c>
      <c r="Z156" s="85" t="s">
        <v>576</v>
      </c>
      <c r="AA156" s="86"/>
      <c r="AB156" s="151" t="s">
        <v>874</v>
      </c>
      <c r="AC156" s="88" t="s">
        <v>878</v>
      </c>
      <c r="AD156" s="89" t="s">
        <v>3419</v>
      </c>
      <c r="AE156" s="88" t="s">
        <v>3424</v>
      </c>
      <c r="AF156" s="88" t="s">
        <v>233</v>
      </c>
      <c r="AG156" s="88" t="s">
        <v>3425</v>
      </c>
      <c r="AH156" s="88" t="s">
        <v>274</v>
      </c>
      <c r="AI156" s="97"/>
      <c r="AJ156" s="97"/>
      <c r="AK156" s="97"/>
      <c r="AL156" s="97"/>
      <c r="AM156" s="97"/>
      <c r="AN156" s="97"/>
      <c r="AO156" s="91"/>
      <c r="AP156" s="92" t="s">
        <v>447</v>
      </c>
      <c r="AQ156" s="93" t="s">
        <v>481</v>
      </c>
      <c r="AR156" s="94" t="s">
        <v>701</v>
      </c>
      <c r="AS156" s="93" t="s">
        <v>506</v>
      </c>
      <c r="AT156" s="93" t="s">
        <v>169</v>
      </c>
      <c r="AU156" s="93" t="s">
        <v>2178</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3426</v>
      </c>
      <c r="BW156" s="79"/>
      <c r="BX156" s="102" t="s">
        <v>276</v>
      </c>
      <c r="BY156" s="102" t="s">
        <v>174</v>
      </c>
      <c r="BZ156" s="102" t="s">
        <v>3427</v>
      </c>
      <c r="CA156" s="102" t="s">
        <v>887</v>
      </c>
      <c r="CB156" s="102" t="s">
        <v>3428</v>
      </c>
      <c r="CC156" s="102" t="s">
        <v>769</v>
      </c>
      <c r="CD156" s="123"/>
      <c r="CE156" s="121" t="s">
        <v>3429</v>
      </c>
      <c r="CF156" s="121" t="s">
        <v>3430</v>
      </c>
      <c r="CG156" s="105"/>
      <c r="CH156" s="105"/>
      <c r="CI156" s="106"/>
      <c r="CJ156" s="79"/>
      <c r="CK156" s="107" t="s">
        <v>3431</v>
      </c>
      <c r="CL156" s="108" t="s">
        <v>245</v>
      </c>
      <c r="CM156" s="108" t="s">
        <v>1161</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3432</v>
      </c>
      <c r="DG156" s="108" t="s">
        <v>3433</v>
      </c>
      <c r="DH156" s="108" t="s">
        <v>3434</v>
      </c>
      <c r="DI156" s="108" t="s">
        <v>3435</v>
      </c>
      <c r="DJ156" s="108" t="s">
        <v>3436</v>
      </c>
      <c r="DK156" s="108"/>
      <c r="DL156" s="109" t="s">
        <v>3437</v>
      </c>
      <c r="DM156" s="110" t="s">
        <v>213</v>
      </c>
      <c r="DN156" s="110" t="s">
        <v>152</v>
      </c>
      <c r="DO156" s="110" t="s">
        <v>152</v>
      </c>
      <c r="DP156" s="110" t="s">
        <v>152</v>
      </c>
      <c r="DQ156" s="111" t="s">
        <v>3438</v>
      </c>
      <c r="DR156" s="112">
        <v>0.0</v>
      </c>
      <c r="DS156" s="113"/>
    </row>
    <row r="157">
      <c r="A157" s="75" t="s">
        <v>2966</v>
      </c>
      <c r="B157" s="66" t="s">
        <v>180</v>
      </c>
      <c r="C157" s="76" t="s">
        <v>3439</v>
      </c>
      <c r="D157" s="77" t="s">
        <v>3440</v>
      </c>
      <c r="E157" s="78" t="s">
        <v>152</v>
      </c>
      <c r="F157" s="78" t="s">
        <v>152</v>
      </c>
      <c r="G157" s="78" t="s">
        <v>3441</v>
      </c>
      <c r="H157" s="78" t="s">
        <v>3442</v>
      </c>
      <c r="I157" s="78" t="s">
        <v>3443</v>
      </c>
      <c r="J157" s="79"/>
      <c r="K157" s="80"/>
      <c r="L157" s="80"/>
      <c r="M157" s="80"/>
      <c r="N157" s="80"/>
      <c r="O157" s="81"/>
      <c r="P157" s="81" t="s">
        <v>157</v>
      </c>
      <c r="Q157" s="116"/>
      <c r="R157" s="81"/>
      <c r="S157" s="81" t="s">
        <v>157</v>
      </c>
      <c r="T157" s="81"/>
      <c r="U157" s="81"/>
      <c r="V157" s="116"/>
      <c r="W157" s="83"/>
      <c r="X157" s="84" t="s">
        <v>1351</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1352</v>
      </c>
      <c r="AQ157" s="93" t="s">
        <v>366</v>
      </c>
      <c r="AR157" s="94" t="s">
        <v>1353</v>
      </c>
      <c r="AS157" s="93" t="s">
        <v>304</v>
      </c>
      <c r="AT157" s="93" t="s">
        <v>363</v>
      </c>
      <c r="AU157" s="118" t="s">
        <v>3444</v>
      </c>
      <c r="AV157" s="93" t="s">
        <v>374</v>
      </c>
      <c r="AW157" s="90">
        <v>2645.0</v>
      </c>
      <c r="AX157" s="90">
        <v>284.0</v>
      </c>
      <c r="AY157" s="90">
        <v>502.0</v>
      </c>
      <c r="AZ157" s="90">
        <v>210.0</v>
      </c>
      <c r="BA157" s="90">
        <v>283.0</v>
      </c>
      <c r="BB157" s="90">
        <v>79.0</v>
      </c>
      <c r="BC157" s="95"/>
      <c r="BD157" s="96" t="s">
        <v>375</v>
      </c>
      <c r="BE157" s="119" t="s">
        <v>3445</v>
      </c>
      <c r="BF157" s="98" t="s">
        <v>2206</v>
      </c>
      <c r="BG157" s="97" t="s">
        <v>297</v>
      </c>
      <c r="BH157" s="97" t="s">
        <v>200</v>
      </c>
      <c r="BI157" s="97" t="s">
        <v>538</v>
      </c>
      <c r="BJ157" s="97" t="s">
        <v>2335</v>
      </c>
      <c r="BK157" s="139">
        <v>2526.0</v>
      </c>
      <c r="BL157" s="139">
        <v>284.0</v>
      </c>
      <c r="BM157" s="139">
        <v>464.0</v>
      </c>
      <c r="BN157" s="139">
        <v>195.0</v>
      </c>
      <c r="BO157" s="139">
        <v>290.0</v>
      </c>
      <c r="BP157" s="139">
        <v>79.0</v>
      </c>
      <c r="BQ157" s="79"/>
      <c r="BR157" s="100">
        <v>40.0</v>
      </c>
      <c r="BS157" s="100">
        <v>15.0</v>
      </c>
      <c r="BT157" s="100">
        <v>25.0</v>
      </c>
      <c r="BU157" s="100">
        <v>35.0</v>
      </c>
      <c r="BV157" s="101" t="s">
        <v>3446</v>
      </c>
      <c r="BW157" s="79"/>
      <c r="BX157" s="102" t="s">
        <v>173</v>
      </c>
      <c r="BY157" s="102" t="s">
        <v>3447</v>
      </c>
      <c r="BZ157" s="102" t="s">
        <v>3448</v>
      </c>
      <c r="CA157" s="102" t="s">
        <v>2955</v>
      </c>
      <c r="CB157" s="102" t="s">
        <v>3449</v>
      </c>
      <c r="CC157" s="102" t="s">
        <v>1949</v>
      </c>
      <c r="CD157" s="120" t="s">
        <v>3450</v>
      </c>
      <c r="CE157" s="121" t="s">
        <v>3451</v>
      </c>
      <c r="CF157" s="121" t="s">
        <v>3452</v>
      </c>
      <c r="CG157" s="105" t="s">
        <v>382</v>
      </c>
      <c r="CH157" s="105" t="s">
        <v>459</v>
      </c>
      <c r="CI157" s="106"/>
      <c r="CJ157" s="79"/>
      <c r="CK157" s="107" t="s">
        <v>3453</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3454</v>
      </c>
      <c r="DG157" s="108" t="s">
        <v>3455</v>
      </c>
      <c r="DH157" s="108" t="s">
        <v>3456</v>
      </c>
      <c r="DI157" s="108" t="s">
        <v>3457</v>
      </c>
      <c r="DJ157" s="108" t="s">
        <v>3458</v>
      </c>
      <c r="DK157" s="108"/>
      <c r="DL157" s="109" t="s">
        <v>3459</v>
      </c>
      <c r="DM157" s="110" t="s">
        <v>394</v>
      </c>
      <c r="DN157" s="110">
        <v>15.0</v>
      </c>
      <c r="DO157" s="110" t="s">
        <v>285</v>
      </c>
      <c r="DP157" s="110" t="s">
        <v>255</v>
      </c>
      <c r="DQ157" s="111" t="s">
        <v>3460</v>
      </c>
      <c r="DR157" s="112">
        <v>0.0</v>
      </c>
      <c r="DS157" s="113"/>
    </row>
    <row r="158">
      <c r="A158" s="122" t="s">
        <v>1210</v>
      </c>
      <c r="B158" s="131" t="s">
        <v>180</v>
      </c>
      <c r="C158" s="76" t="s">
        <v>3461</v>
      </c>
      <c r="D158" s="77" t="s">
        <v>3462</v>
      </c>
      <c r="E158" s="78" t="s">
        <v>152</v>
      </c>
      <c r="F158" s="78" t="s">
        <v>152</v>
      </c>
      <c r="G158" s="78" t="s">
        <v>3463</v>
      </c>
      <c r="H158" s="78" t="s">
        <v>3464</v>
      </c>
      <c r="I158" s="78" t="s">
        <v>3465</v>
      </c>
      <c r="J158" s="79"/>
      <c r="K158" s="80"/>
      <c r="L158" s="81" t="s">
        <v>157</v>
      </c>
      <c r="M158" s="81" t="s">
        <v>157</v>
      </c>
      <c r="N158" s="81"/>
      <c r="O158" s="80"/>
      <c r="P158" s="80"/>
      <c r="Q158" s="82"/>
      <c r="R158" s="81"/>
      <c r="S158" s="80"/>
      <c r="T158" s="81" t="s">
        <v>157</v>
      </c>
      <c r="U158" s="81"/>
      <c r="V158" s="116"/>
      <c r="W158" s="83"/>
      <c r="X158" s="84" t="s">
        <v>186</v>
      </c>
      <c r="Y158" s="85" t="s">
        <v>673</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3466</v>
      </c>
      <c r="AT158" s="93" t="s">
        <v>363</v>
      </c>
      <c r="AU158" s="118" t="s">
        <v>3467</v>
      </c>
      <c r="AV158" s="93" t="s">
        <v>374</v>
      </c>
      <c r="AW158" s="90"/>
      <c r="AX158" s="90"/>
      <c r="AY158" s="90"/>
      <c r="AZ158" s="90"/>
      <c r="BA158" s="90"/>
      <c r="BB158" s="90"/>
      <c r="BC158" s="95"/>
      <c r="BD158" s="96" t="s">
        <v>479</v>
      </c>
      <c r="BE158" s="97" t="s">
        <v>482</v>
      </c>
      <c r="BF158" s="98" t="s">
        <v>200</v>
      </c>
      <c r="BG158" s="97" t="s">
        <v>849</v>
      </c>
      <c r="BH158" s="97" t="s">
        <v>200</v>
      </c>
      <c r="BI158" s="97" t="s">
        <v>1004</v>
      </c>
      <c r="BJ158" s="97" t="s">
        <v>193</v>
      </c>
      <c r="BK158" s="139"/>
      <c r="BL158" s="139"/>
      <c r="BM158" s="139"/>
      <c r="BN158" s="139"/>
      <c r="BO158" s="139"/>
      <c r="BP158" s="139"/>
      <c r="BQ158" s="79"/>
      <c r="BR158" s="100">
        <v>20.0</v>
      </c>
      <c r="BS158" s="100">
        <v>35.0</v>
      </c>
      <c r="BT158" s="100">
        <v>15.0</v>
      </c>
      <c r="BU158" s="100">
        <v>30.0</v>
      </c>
      <c r="BV158" s="101" t="s">
        <v>3468</v>
      </c>
      <c r="BW158" s="79"/>
      <c r="BX158" s="102" t="s">
        <v>276</v>
      </c>
      <c r="BY158" s="102" t="s">
        <v>174</v>
      </c>
      <c r="BZ158" s="102" t="s">
        <v>1114</v>
      </c>
      <c r="CA158" s="102" t="s">
        <v>1115</v>
      </c>
      <c r="CB158" s="102" t="s">
        <v>3469</v>
      </c>
      <c r="CC158" s="102" t="s">
        <v>1156</v>
      </c>
      <c r="CD158" s="120" t="s">
        <v>3470</v>
      </c>
      <c r="CE158" s="121" t="s">
        <v>3471</v>
      </c>
      <c r="CF158" s="121" t="s">
        <v>3472</v>
      </c>
      <c r="CG158" s="105" t="s">
        <v>382</v>
      </c>
      <c r="CH158" s="105" t="s">
        <v>383</v>
      </c>
      <c r="CI158" s="106"/>
      <c r="CJ158" s="79"/>
      <c r="CK158" s="107" t="s">
        <v>3473</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3474</v>
      </c>
      <c r="DG158" s="108" t="s">
        <v>3475</v>
      </c>
      <c r="DH158" s="108" t="s">
        <v>3476</v>
      </c>
      <c r="DI158" s="108" t="s">
        <v>3477</v>
      </c>
      <c r="DJ158" s="108" t="s">
        <v>3478</v>
      </c>
      <c r="DK158" s="108"/>
      <c r="DL158" s="109" t="s">
        <v>3479</v>
      </c>
      <c r="DM158" s="110" t="s">
        <v>1055</v>
      </c>
      <c r="DN158" s="110">
        <v>5.0</v>
      </c>
      <c r="DO158" s="110">
        <v>3.0</v>
      </c>
      <c r="DP158" s="110">
        <v>4.0</v>
      </c>
      <c r="DQ158" s="111" t="s">
        <v>3480</v>
      </c>
      <c r="DR158" s="112">
        <v>0.0</v>
      </c>
      <c r="DS158" s="113"/>
    </row>
    <row r="159">
      <c r="A159" s="75" t="s">
        <v>3481</v>
      </c>
      <c r="B159" s="66" t="s">
        <v>180</v>
      </c>
      <c r="C159" s="76" t="s">
        <v>3482</v>
      </c>
      <c r="D159" s="77" t="s">
        <v>3483</v>
      </c>
      <c r="E159" s="78" t="s">
        <v>152</v>
      </c>
      <c r="F159" s="78" t="s">
        <v>152</v>
      </c>
      <c r="G159" s="78" t="s">
        <v>3484</v>
      </c>
      <c r="H159" s="78" t="s">
        <v>3485</v>
      </c>
      <c r="I159" s="78" t="s">
        <v>3486</v>
      </c>
      <c r="J159" s="79"/>
      <c r="K159" s="80"/>
      <c r="L159" s="81" t="s">
        <v>157</v>
      </c>
      <c r="M159" s="80"/>
      <c r="N159" s="81" t="s">
        <v>157</v>
      </c>
      <c r="O159" s="81"/>
      <c r="P159" s="80"/>
      <c r="Q159" s="116"/>
      <c r="R159" s="81"/>
      <c r="S159" s="81"/>
      <c r="T159" s="81" t="s">
        <v>157</v>
      </c>
      <c r="U159" s="81"/>
      <c r="V159" s="116"/>
      <c r="W159" s="83"/>
      <c r="X159" s="84" t="s">
        <v>3487</v>
      </c>
      <c r="Y159" s="85" t="s">
        <v>741</v>
      </c>
      <c r="Z159" s="85" t="s">
        <v>671</v>
      </c>
      <c r="AA159" s="86"/>
      <c r="AB159" s="87" t="s">
        <v>3488</v>
      </c>
      <c r="AC159" s="88" t="s">
        <v>160</v>
      </c>
      <c r="AD159" s="89" t="s">
        <v>3489</v>
      </c>
      <c r="AE159" s="88" t="s">
        <v>1204</v>
      </c>
      <c r="AF159" s="88" t="s">
        <v>301</v>
      </c>
      <c r="AG159" s="117" t="s">
        <v>3490</v>
      </c>
      <c r="AH159" s="88" t="s">
        <v>653</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3491</v>
      </c>
      <c r="BE159" s="97" t="s">
        <v>738</v>
      </c>
      <c r="BF159" s="98" t="s">
        <v>3492</v>
      </c>
      <c r="BG159" s="97" t="s">
        <v>448</v>
      </c>
      <c r="BH159" s="97" t="s">
        <v>540</v>
      </c>
      <c r="BI159" s="119" t="s">
        <v>3493</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3494</v>
      </c>
      <c r="BW159" s="79"/>
      <c r="BX159" s="102" t="s">
        <v>276</v>
      </c>
      <c r="BY159" s="102" t="s">
        <v>3495</v>
      </c>
      <c r="BZ159" s="102" t="s">
        <v>1114</v>
      </c>
      <c r="CA159" s="102" t="s">
        <v>1115</v>
      </c>
      <c r="CB159" s="102" t="s">
        <v>3496</v>
      </c>
      <c r="CC159" s="102" t="s">
        <v>1334</v>
      </c>
      <c r="CD159" s="120" t="s">
        <v>455</v>
      </c>
      <c r="CE159" s="121" t="s">
        <v>3497</v>
      </c>
      <c r="CF159" s="121" t="s">
        <v>3498</v>
      </c>
      <c r="CG159" s="105" t="s">
        <v>382</v>
      </c>
      <c r="CH159" s="105" t="s">
        <v>459</v>
      </c>
      <c r="CI159" s="106"/>
      <c r="CJ159" s="79"/>
      <c r="CK159" s="107" t="s">
        <v>3499</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3500</v>
      </c>
      <c r="DG159" s="108" t="s">
        <v>3501</v>
      </c>
      <c r="DH159" s="108" t="s">
        <v>3502</v>
      </c>
      <c r="DI159" s="108" t="s">
        <v>3503</v>
      </c>
      <c r="DJ159" s="108" t="s">
        <v>3504</v>
      </c>
      <c r="DK159" s="108" t="s">
        <v>3505</v>
      </c>
      <c r="DL159" s="109" t="s">
        <v>3506</v>
      </c>
      <c r="DM159" s="110" t="s">
        <v>493</v>
      </c>
      <c r="DN159" s="110">
        <v>4.0</v>
      </c>
      <c r="DO159" s="110">
        <v>2.0</v>
      </c>
      <c r="DP159" s="110" t="s">
        <v>255</v>
      </c>
      <c r="DQ159" s="111" t="s">
        <v>3507</v>
      </c>
      <c r="DR159" s="112">
        <v>0.0</v>
      </c>
      <c r="DS159" s="113"/>
    </row>
    <row r="160">
      <c r="A160" s="75" t="s">
        <v>3508</v>
      </c>
      <c r="B160" s="66" t="s">
        <v>180</v>
      </c>
      <c r="C160" s="76" t="s">
        <v>3509</v>
      </c>
      <c r="D160" s="77" t="s">
        <v>3510</v>
      </c>
      <c r="E160" s="78" t="s">
        <v>152</v>
      </c>
      <c r="F160" s="78" t="s">
        <v>152</v>
      </c>
      <c r="G160" s="78" t="s">
        <v>3511</v>
      </c>
      <c r="H160" s="78" t="s">
        <v>3512</v>
      </c>
      <c r="I160" s="78" t="s">
        <v>3513</v>
      </c>
      <c r="J160" s="79"/>
      <c r="K160" s="81" t="s">
        <v>157</v>
      </c>
      <c r="L160" s="81"/>
      <c r="M160" s="80"/>
      <c r="N160" s="81"/>
      <c r="O160" s="81"/>
      <c r="P160" s="80"/>
      <c r="Q160" s="116"/>
      <c r="R160" s="81"/>
      <c r="S160" s="81"/>
      <c r="T160" s="81" t="s">
        <v>157</v>
      </c>
      <c r="U160" s="81"/>
      <c r="V160" s="116" t="s">
        <v>435</v>
      </c>
      <c r="W160" s="83"/>
      <c r="X160" s="84" t="s">
        <v>1822</v>
      </c>
      <c r="Y160" s="129" t="s">
        <v>3514</v>
      </c>
      <c r="Z160" s="85" t="s">
        <v>3515</v>
      </c>
      <c r="AA160" s="86"/>
      <c r="AB160" s="151" t="s">
        <v>3516</v>
      </c>
      <c r="AC160" s="88" t="s">
        <v>795</v>
      </c>
      <c r="AD160" s="89" t="s">
        <v>3517</v>
      </c>
      <c r="AE160" s="88" t="s">
        <v>657</v>
      </c>
      <c r="AF160" s="88" t="s">
        <v>540</v>
      </c>
      <c r="AG160" s="88" t="s">
        <v>2164</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3518</v>
      </c>
      <c r="BE160" s="119" t="s">
        <v>3519</v>
      </c>
      <c r="BF160" s="98" t="s">
        <v>3520</v>
      </c>
      <c r="BG160" s="97" t="s">
        <v>3521</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3522</v>
      </c>
      <c r="BW160" s="79"/>
      <c r="BX160" s="102" t="s">
        <v>204</v>
      </c>
      <c r="BY160" s="102" t="s">
        <v>174</v>
      </c>
      <c r="BZ160" s="102" t="s">
        <v>3523</v>
      </c>
      <c r="CA160" s="102" t="s">
        <v>152</v>
      </c>
      <c r="CB160" s="102" t="s">
        <v>3524</v>
      </c>
      <c r="CC160" s="102" t="s">
        <v>152</v>
      </c>
      <c r="CD160" s="120" t="s">
        <v>3525</v>
      </c>
      <c r="CE160" s="121" t="s">
        <v>3526</v>
      </c>
      <c r="CF160" s="121" t="s">
        <v>3527</v>
      </c>
      <c r="CG160" s="105" t="s">
        <v>3528</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3529</v>
      </c>
      <c r="DM160" s="110" t="s">
        <v>470</v>
      </c>
      <c r="DN160" s="110">
        <v>4.0</v>
      </c>
      <c r="DO160" s="110">
        <v>2.0</v>
      </c>
      <c r="DP160" s="110" t="s">
        <v>255</v>
      </c>
      <c r="DQ160" s="111" t="s">
        <v>3530</v>
      </c>
      <c r="DR160" s="112">
        <v>0.0</v>
      </c>
      <c r="DS160" s="113"/>
    </row>
    <row r="161">
      <c r="A161" s="75" t="s">
        <v>1334</v>
      </c>
      <c r="B161" s="66" t="s">
        <v>180</v>
      </c>
      <c r="C161" s="76" t="s">
        <v>3531</v>
      </c>
      <c r="D161" s="77" t="s">
        <v>3532</v>
      </c>
      <c r="E161" s="78" t="s">
        <v>152</v>
      </c>
      <c r="F161" s="78" t="s">
        <v>152</v>
      </c>
      <c r="G161" s="78" t="s">
        <v>3533</v>
      </c>
      <c r="H161" s="78" t="s">
        <v>3534</v>
      </c>
      <c r="I161" s="78" t="s">
        <v>3535</v>
      </c>
      <c r="J161" s="79"/>
      <c r="K161" s="80"/>
      <c r="L161" s="80"/>
      <c r="M161" s="80"/>
      <c r="N161" s="80"/>
      <c r="O161" s="81"/>
      <c r="P161" s="80"/>
      <c r="Q161" s="116" t="s">
        <v>157</v>
      </c>
      <c r="R161" s="81" t="s">
        <v>435</v>
      </c>
      <c r="S161" s="81"/>
      <c r="T161" s="81" t="s">
        <v>157</v>
      </c>
      <c r="U161" s="81"/>
      <c r="V161" s="116"/>
      <c r="W161" s="83"/>
      <c r="X161" s="84" t="s">
        <v>337</v>
      </c>
      <c r="Y161" s="129" t="s">
        <v>3536</v>
      </c>
      <c r="Z161" s="85" t="s">
        <v>2164</v>
      </c>
      <c r="AA161" s="86"/>
      <c r="AB161" s="87" t="s">
        <v>1322</v>
      </c>
      <c r="AC161" s="88" t="s">
        <v>1556</v>
      </c>
      <c r="AD161" s="89" t="s">
        <v>1732</v>
      </c>
      <c r="AE161" s="88" t="s">
        <v>902</v>
      </c>
      <c r="AF161" s="88" t="s">
        <v>337</v>
      </c>
      <c r="AG161" s="88" t="s">
        <v>1323</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3537</v>
      </c>
      <c r="BE161" s="97" t="s">
        <v>903</v>
      </c>
      <c r="BF161" s="98" t="s">
        <v>3538</v>
      </c>
      <c r="BG161" s="119" t="s">
        <v>3539</v>
      </c>
      <c r="BH161" s="97" t="s">
        <v>1433</v>
      </c>
      <c r="BI161" s="119" t="s">
        <v>3540</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3541</v>
      </c>
      <c r="BW161" s="79"/>
      <c r="BX161" s="102" t="s">
        <v>204</v>
      </c>
      <c r="BY161" s="102" t="s">
        <v>174</v>
      </c>
      <c r="BZ161" s="102" t="s">
        <v>1735</v>
      </c>
      <c r="CA161" s="102" t="s">
        <v>152</v>
      </c>
      <c r="CB161" s="102" t="s">
        <v>3542</v>
      </c>
      <c r="CC161" s="102" t="s">
        <v>152</v>
      </c>
      <c r="CD161" s="120" t="s">
        <v>632</v>
      </c>
      <c r="CE161" s="121" t="s">
        <v>3543</v>
      </c>
      <c r="CF161" s="121" t="s">
        <v>3544</v>
      </c>
      <c r="CG161" s="105" t="s">
        <v>520</v>
      </c>
      <c r="CH161" s="105" t="s">
        <v>383</v>
      </c>
      <c r="CI161" s="106"/>
      <c r="CJ161" s="79"/>
      <c r="CK161" s="107" t="s">
        <v>3545</v>
      </c>
      <c r="CL161" s="108" t="s">
        <v>461</v>
      </c>
      <c r="CM161" s="108" t="s">
        <v>462</v>
      </c>
      <c r="CN161" s="108" t="s">
        <v>835</v>
      </c>
      <c r="CO161" s="108" t="s">
        <v>863</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3546</v>
      </c>
      <c r="DG161" s="108" t="s">
        <v>3547</v>
      </c>
      <c r="DH161" s="108" t="s">
        <v>3548</v>
      </c>
      <c r="DI161" s="108" t="s">
        <v>3549</v>
      </c>
      <c r="DJ161" s="108" t="s">
        <v>3550</v>
      </c>
      <c r="DK161" s="108"/>
      <c r="DL161" s="109" t="s">
        <v>3551</v>
      </c>
      <c r="DM161" s="110" t="s">
        <v>213</v>
      </c>
      <c r="DN161" s="110" t="s">
        <v>152</v>
      </c>
      <c r="DO161" s="110" t="s">
        <v>285</v>
      </c>
      <c r="DP161" s="110" t="s">
        <v>255</v>
      </c>
      <c r="DQ161" s="111" t="s">
        <v>3552</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0:AR31 Z54:Z57 AE54:AE57 AS75:AT75 AD111 AH111 AR111 AV111 AH117 AR158 AH159 AF160">
    <cfRule type="containsBlanks" dxfId="5" priority="8">
      <formula>LEN(TRIM(BF1))=0</formula>
    </cfRule>
  </conditionalFormatting>
  <conditionalFormatting sqref="AP1:AV161 BD2 BF2 Z4:Z8 AD9:AF10 AH9:AH10 Z12:Z13 BH12:BH13 Z24 Y30:Y31 AB30:AB31 AD30:AD31 AF30:AF31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4 AV30:AV31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4 AQ24 Z30:Z31 AE30:AE31 AP30:AP31 BI54:BI57 AP117 BG158">
    <cfRule type="containsBlanks" dxfId="8" priority="13">
      <formula>LEN(TRIM(AB1))=0</formula>
    </cfRule>
  </conditionalFormatting>
  <conditionalFormatting sqref="BD1:BE161 AB4:AB8 AQ4:AQ8 BG12:BG13 AC24 AE24 AR30:AR31 AU30:AU31 BF30:BF31 AG60:AG62 AQ75 AB111 AE111 AP111 AS111 Z117 AS117 AE131 BI143 BI145:BI147 AP158">
    <cfRule type="containsBlanks" dxfId="8" priority="14">
      <formula>LEN(TRIM(BD1))=0</formula>
    </cfRule>
  </conditionalFormatting>
  <conditionalFormatting sqref="E1:F161 G1:I19 G23:I161">
    <cfRule type="containsBlanks" dxfId="9" priority="15">
      <formula>LEN(TRIM(E1))=0</formula>
    </cfRule>
  </conditionalFormatting>
  <conditionalFormatting sqref="X1:Z161 AS24 AS30:AS31 BE30:BE31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3553</v>
      </c>
      <c r="S1" s="26" t="s">
        <v>3554</v>
      </c>
      <c r="T1" s="20"/>
      <c r="U1" s="20"/>
      <c r="V1" s="21"/>
      <c r="W1" s="37" t="s">
        <v>67</v>
      </c>
      <c r="X1" s="24"/>
      <c r="Y1" s="24"/>
      <c r="Z1" s="24"/>
      <c r="AA1" s="24"/>
      <c r="AB1" s="9"/>
      <c r="AC1" s="38" t="s">
        <v>74</v>
      </c>
      <c r="AD1" s="24"/>
      <c r="AE1" s="24"/>
      <c r="AF1" s="9"/>
      <c r="AG1" s="41" t="s">
        <v>3555</v>
      </c>
      <c r="AH1" s="9"/>
      <c r="AI1" s="22" t="s">
        <v>3556</v>
      </c>
      <c r="AJ1" s="315" t="s">
        <v>3557</v>
      </c>
      <c r="AK1" s="316" t="s">
        <v>3558</v>
      </c>
      <c r="AL1" s="24"/>
      <c r="AM1" s="24"/>
      <c r="AN1" s="24"/>
      <c r="AO1" s="24"/>
      <c r="AP1" s="24"/>
      <c r="AQ1" s="24"/>
      <c r="AR1" s="24"/>
      <c r="AS1" s="24"/>
      <c r="AT1" s="24"/>
      <c r="AU1" s="24"/>
      <c r="AV1" s="24"/>
      <c r="AW1" s="24"/>
      <c r="AX1" s="9"/>
      <c r="AY1" s="317" t="s">
        <v>3559</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3560</v>
      </c>
      <c r="U2" s="54" t="s">
        <v>3561</v>
      </c>
      <c r="V2" s="54" t="s">
        <v>3562</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3563</v>
      </c>
      <c r="AL2" s="318" t="s">
        <v>3564</v>
      </c>
      <c r="AM2" s="318" t="s">
        <v>3565</v>
      </c>
      <c r="AN2" s="318" t="s">
        <v>3566</v>
      </c>
      <c r="AO2" s="318" t="s">
        <v>3567</v>
      </c>
      <c r="AP2" s="318" t="s">
        <v>3568</v>
      </c>
      <c r="AQ2" s="318" t="s">
        <v>3569</v>
      </c>
      <c r="AR2" s="318" t="s">
        <v>3570</v>
      </c>
      <c r="AS2" s="318" t="s">
        <v>3571</v>
      </c>
      <c r="AT2" s="318" t="s">
        <v>3572</v>
      </c>
      <c r="AU2" s="318" t="s">
        <v>3573</v>
      </c>
      <c r="AV2" s="318" t="s">
        <v>3574</v>
      </c>
      <c r="AW2" s="318" t="s">
        <v>3575</v>
      </c>
      <c r="AX2" s="318" t="s">
        <v>3576</v>
      </c>
      <c r="AY2" s="319" t="s">
        <v>3563</v>
      </c>
      <c r="AZ2" s="319" t="s">
        <v>3564</v>
      </c>
      <c r="BA2" s="319" t="s">
        <v>3565</v>
      </c>
      <c r="BB2" s="319" t="s">
        <v>3566</v>
      </c>
      <c r="BC2" s="319" t="s">
        <v>3567</v>
      </c>
      <c r="BD2" s="319" t="s">
        <v>3568</v>
      </c>
      <c r="BE2" s="319" t="s">
        <v>3569</v>
      </c>
      <c r="BF2" s="319" t="s">
        <v>3570</v>
      </c>
      <c r="BG2" s="319" t="s">
        <v>3571</v>
      </c>
      <c r="BH2" s="319" t="s">
        <v>3572</v>
      </c>
      <c r="BI2" s="319" t="s">
        <v>3573</v>
      </c>
      <c r="BJ2" s="319" t="s">
        <v>3574</v>
      </c>
      <c r="BK2" s="319" t="s">
        <v>3575</v>
      </c>
      <c r="BL2" s="319" t="s">
        <v>3576</v>
      </c>
    </row>
    <row r="3">
      <c r="A3" s="75" t="s">
        <v>429</v>
      </c>
      <c r="B3" s="320" t="s">
        <v>3577</v>
      </c>
      <c r="C3" s="321" t="s">
        <v>3578</v>
      </c>
      <c r="D3" s="322" t="s">
        <v>3579</v>
      </c>
      <c r="E3" s="79"/>
      <c r="F3" s="81"/>
      <c r="G3" s="81"/>
      <c r="H3" s="80"/>
      <c r="I3" s="80"/>
      <c r="J3" s="125" t="s">
        <v>157</v>
      </c>
      <c r="K3" s="125" t="s">
        <v>157</v>
      </c>
      <c r="L3" s="124" t="s">
        <v>157</v>
      </c>
      <c r="M3" s="80"/>
      <c r="N3" s="80"/>
      <c r="O3" s="80"/>
      <c r="P3" s="80"/>
      <c r="Q3" s="82"/>
      <c r="R3" s="83"/>
      <c r="S3" s="323" t="s">
        <v>3580</v>
      </c>
      <c r="T3" s="324" t="s">
        <v>3581</v>
      </c>
      <c r="U3" s="324" t="s">
        <v>3582</v>
      </c>
      <c r="V3" s="324" t="s">
        <v>3583</v>
      </c>
      <c r="W3" s="99"/>
      <c r="X3" s="99"/>
      <c r="Y3" s="99"/>
      <c r="Z3" s="99"/>
      <c r="AA3" s="99"/>
      <c r="AB3" s="99"/>
      <c r="AC3" s="100">
        <v>40.0</v>
      </c>
      <c r="AD3" s="100">
        <v>40.0</v>
      </c>
      <c r="AE3" s="100">
        <v>10.0</v>
      </c>
      <c r="AF3" s="100">
        <v>10.0</v>
      </c>
      <c r="AG3" s="121" t="s">
        <v>3584</v>
      </c>
      <c r="AH3" s="121" t="s">
        <v>3585</v>
      </c>
      <c r="AI3" s="79"/>
      <c r="AJ3" s="102" t="s">
        <v>3586</v>
      </c>
      <c r="AK3" s="325" t="s">
        <v>3587</v>
      </c>
      <c r="AL3" s="326" t="s">
        <v>3588</v>
      </c>
      <c r="AM3" s="325" t="s">
        <v>3589</v>
      </c>
      <c r="AN3" s="327" t="s">
        <v>3590</v>
      </c>
      <c r="AO3" s="325" t="s">
        <v>3591</v>
      </c>
      <c r="AP3" s="326" t="s">
        <v>3592</v>
      </c>
      <c r="AQ3" s="325" t="s">
        <v>3593</v>
      </c>
      <c r="AR3" s="327" t="s">
        <v>3594</v>
      </c>
      <c r="AS3" s="325" t="s">
        <v>3595</v>
      </c>
      <c r="AT3" s="326" t="s">
        <v>3596</v>
      </c>
      <c r="AU3" s="325" t="s">
        <v>3597</v>
      </c>
      <c r="AV3" s="327" t="s">
        <v>3598</v>
      </c>
      <c r="AW3" s="325" t="s">
        <v>3599</v>
      </c>
      <c r="AX3" s="326" t="s">
        <v>3600</v>
      </c>
      <c r="AY3" s="328" t="s">
        <v>3601</v>
      </c>
      <c r="AZ3" s="329" t="s">
        <v>3602</v>
      </c>
      <c r="BA3" s="328" t="s">
        <v>3603</v>
      </c>
      <c r="BB3" s="330" t="s">
        <v>3604</v>
      </c>
      <c r="BC3" s="328" t="s">
        <v>3605</v>
      </c>
      <c r="BD3" s="329" t="s">
        <v>3606</v>
      </c>
      <c r="BE3" s="328" t="s">
        <v>3607</v>
      </c>
      <c r="BF3" s="330" t="s">
        <v>3608</v>
      </c>
      <c r="BG3" s="328" t="s">
        <v>3609</v>
      </c>
      <c r="BH3" s="329" t="s">
        <v>3610</v>
      </c>
      <c r="BI3" s="328" t="s">
        <v>3611</v>
      </c>
      <c r="BJ3" s="330" t="s">
        <v>3612</v>
      </c>
      <c r="BK3" s="328" t="s">
        <v>3613</v>
      </c>
      <c r="BL3" s="329" t="s">
        <v>3614</v>
      </c>
    </row>
    <row r="4">
      <c r="A4" s="75" t="s">
        <v>176</v>
      </c>
      <c r="B4" s="320" t="s">
        <v>3577</v>
      </c>
      <c r="C4" s="321" t="s">
        <v>3615</v>
      </c>
      <c r="D4" s="322" t="s">
        <v>3616</v>
      </c>
      <c r="E4" s="79"/>
      <c r="F4" s="81"/>
      <c r="G4" s="81" t="s">
        <v>157</v>
      </c>
      <c r="H4" s="80"/>
      <c r="I4" s="125" t="s">
        <v>157</v>
      </c>
      <c r="J4" s="125"/>
      <c r="K4" s="125"/>
      <c r="L4" s="124"/>
      <c r="M4" s="125" t="s">
        <v>157</v>
      </c>
      <c r="N4" s="80"/>
      <c r="O4" s="80"/>
      <c r="P4" s="80"/>
      <c r="Q4" s="82"/>
      <c r="R4" s="83"/>
      <c r="S4" s="323" t="s">
        <v>930</v>
      </c>
      <c r="T4" s="324" t="s">
        <v>3617</v>
      </c>
      <c r="U4" s="324" t="s">
        <v>3618</v>
      </c>
      <c r="V4" s="324" t="s">
        <v>3619</v>
      </c>
      <c r="W4" s="99"/>
      <c r="X4" s="99"/>
      <c r="Y4" s="99"/>
      <c r="Z4" s="99"/>
      <c r="AA4" s="99"/>
      <c r="AB4" s="99"/>
      <c r="AC4" s="100">
        <v>15.0</v>
      </c>
      <c r="AD4" s="100">
        <v>30.0</v>
      </c>
      <c r="AE4" s="100">
        <v>30.0</v>
      </c>
      <c r="AF4" s="100">
        <v>25.0</v>
      </c>
      <c r="AG4" s="121" t="s">
        <v>3620</v>
      </c>
      <c r="AH4" s="121" t="s">
        <v>3621</v>
      </c>
      <c r="AI4" s="79"/>
      <c r="AJ4" s="102" t="s">
        <v>3586</v>
      </c>
      <c r="AK4" s="325" t="s">
        <v>3622</v>
      </c>
      <c r="AL4" s="326" t="s">
        <v>3623</v>
      </c>
      <c r="AM4" s="325" t="s">
        <v>3624</v>
      </c>
      <c r="AN4" s="327" t="s">
        <v>3625</v>
      </c>
      <c r="AO4" s="325" t="s">
        <v>3626</v>
      </c>
      <c r="AP4" s="326" t="s">
        <v>3592</v>
      </c>
      <c r="AQ4" s="325" t="s">
        <v>3627</v>
      </c>
      <c r="AR4" s="327" t="s">
        <v>3628</v>
      </c>
      <c r="AS4" s="325" t="s">
        <v>3629</v>
      </c>
      <c r="AT4" s="326" t="s">
        <v>3596</v>
      </c>
      <c r="AU4" s="325" t="s">
        <v>3630</v>
      </c>
      <c r="AV4" s="327" t="s">
        <v>3631</v>
      </c>
      <c r="AW4" s="325" t="s">
        <v>3632</v>
      </c>
      <c r="AX4" s="326" t="s">
        <v>3600</v>
      </c>
      <c r="AY4" s="328" t="s">
        <v>3633</v>
      </c>
      <c r="AZ4" s="329" t="s">
        <v>3634</v>
      </c>
      <c r="BA4" s="328" t="s">
        <v>3635</v>
      </c>
      <c r="BB4" s="330" t="s">
        <v>3636</v>
      </c>
      <c r="BC4" s="328" t="s">
        <v>3637</v>
      </c>
      <c r="BD4" s="329" t="s">
        <v>3606</v>
      </c>
      <c r="BE4" s="328" t="s">
        <v>3638</v>
      </c>
      <c r="BF4" s="330" t="s">
        <v>3639</v>
      </c>
      <c r="BG4" s="328" t="s">
        <v>3640</v>
      </c>
      <c r="BH4" s="329" t="s">
        <v>3641</v>
      </c>
      <c r="BI4" s="328" t="s">
        <v>3642</v>
      </c>
      <c r="BJ4" s="330" t="s">
        <v>3643</v>
      </c>
      <c r="BK4" s="328" t="s">
        <v>3644</v>
      </c>
      <c r="BL4" s="329" t="s">
        <v>3645</v>
      </c>
    </row>
    <row r="5">
      <c r="A5" s="75" t="s">
        <v>1057</v>
      </c>
      <c r="B5" s="320" t="s">
        <v>3577</v>
      </c>
      <c r="C5" s="321" t="s">
        <v>3646</v>
      </c>
      <c r="D5" s="322" t="s">
        <v>3647</v>
      </c>
      <c r="E5" s="79"/>
      <c r="F5" s="81" t="s">
        <v>157</v>
      </c>
      <c r="G5" s="81"/>
      <c r="H5" s="125" t="s">
        <v>157</v>
      </c>
      <c r="I5" s="125"/>
      <c r="J5" s="125"/>
      <c r="K5" s="125"/>
      <c r="L5" s="124"/>
      <c r="M5" s="125" t="s">
        <v>157</v>
      </c>
      <c r="N5" s="80"/>
      <c r="O5" s="80"/>
      <c r="P5" s="80"/>
      <c r="Q5" s="82"/>
      <c r="R5" s="83"/>
      <c r="S5" s="323" t="s">
        <v>3648</v>
      </c>
      <c r="T5" s="324" t="s">
        <v>3649</v>
      </c>
      <c r="U5" s="324" t="s">
        <v>3650</v>
      </c>
      <c r="V5" s="324" t="s">
        <v>3651</v>
      </c>
      <c r="W5" s="99"/>
      <c r="X5" s="99"/>
      <c r="Y5" s="99"/>
      <c r="Z5" s="99"/>
      <c r="AA5" s="99"/>
      <c r="AB5" s="99"/>
      <c r="AC5" s="100">
        <v>30.0</v>
      </c>
      <c r="AD5" s="100">
        <v>35.0</v>
      </c>
      <c r="AE5" s="100">
        <v>25.0</v>
      </c>
      <c r="AF5" s="100">
        <v>10.0</v>
      </c>
      <c r="AG5" s="121" t="s">
        <v>3652</v>
      </c>
      <c r="AH5" s="121" t="s">
        <v>3653</v>
      </c>
      <c r="AI5" s="79"/>
      <c r="AJ5" s="102" t="s">
        <v>3586</v>
      </c>
      <c r="AK5" s="325" t="s">
        <v>3654</v>
      </c>
      <c r="AL5" s="326" t="s">
        <v>3655</v>
      </c>
      <c r="AM5" s="325" t="s">
        <v>3656</v>
      </c>
      <c r="AN5" s="327" t="s">
        <v>3657</v>
      </c>
      <c r="AO5" s="325" t="s">
        <v>3658</v>
      </c>
      <c r="AP5" s="326" t="s">
        <v>3592</v>
      </c>
      <c r="AQ5" s="325" t="s">
        <v>3659</v>
      </c>
      <c r="AR5" s="327" t="s">
        <v>3660</v>
      </c>
      <c r="AS5" s="325" t="s">
        <v>3661</v>
      </c>
      <c r="AT5" s="326" t="s">
        <v>3596</v>
      </c>
      <c r="AU5" s="325" t="s">
        <v>3662</v>
      </c>
      <c r="AV5" s="327" t="s">
        <v>3663</v>
      </c>
      <c r="AW5" s="325" t="s">
        <v>3664</v>
      </c>
      <c r="AX5" s="326" t="s">
        <v>3600</v>
      </c>
      <c r="AY5" s="328" t="s">
        <v>3665</v>
      </c>
      <c r="AZ5" s="329" t="s">
        <v>3634</v>
      </c>
      <c r="BA5" s="328" t="s">
        <v>3666</v>
      </c>
      <c r="BB5" s="330" t="s">
        <v>3667</v>
      </c>
      <c r="BC5" s="328" t="s">
        <v>3668</v>
      </c>
      <c r="BD5" s="329" t="s">
        <v>3606</v>
      </c>
      <c r="BE5" s="328" t="s">
        <v>3669</v>
      </c>
      <c r="BF5" s="330" t="s">
        <v>3670</v>
      </c>
      <c r="BG5" s="328" t="s">
        <v>3671</v>
      </c>
      <c r="BH5" s="329" t="s">
        <v>3672</v>
      </c>
      <c r="BI5" s="328" t="s">
        <v>3673</v>
      </c>
      <c r="BJ5" s="330" t="s">
        <v>3674</v>
      </c>
      <c r="BK5" s="328" t="s">
        <v>3675</v>
      </c>
      <c r="BL5" s="329" t="s">
        <v>3614</v>
      </c>
    </row>
    <row r="6">
      <c r="A6" s="75" t="s">
        <v>1143</v>
      </c>
      <c r="B6" s="320" t="s">
        <v>3577</v>
      </c>
      <c r="C6" s="114" t="s">
        <v>3676</v>
      </c>
      <c r="D6" s="77" t="s">
        <v>3677</v>
      </c>
      <c r="E6" s="79"/>
      <c r="F6" s="81" t="s">
        <v>157</v>
      </c>
      <c r="G6" s="81" t="s">
        <v>157</v>
      </c>
      <c r="H6" s="80"/>
      <c r="I6" s="80"/>
      <c r="J6" s="125" t="s">
        <v>157</v>
      </c>
      <c r="K6" s="80"/>
      <c r="L6" s="82"/>
      <c r="M6" s="80"/>
      <c r="N6" s="80"/>
      <c r="O6" s="80"/>
      <c r="P6" s="80"/>
      <c r="Q6" s="82"/>
      <c r="R6" s="83"/>
      <c r="S6" s="84" t="s">
        <v>3678</v>
      </c>
      <c r="T6" s="85" t="s">
        <v>3679</v>
      </c>
      <c r="U6" s="85" t="s">
        <v>3680</v>
      </c>
      <c r="V6" s="85" t="s">
        <v>3619</v>
      </c>
      <c r="W6" s="99"/>
      <c r="X6" s="99"/>
      <c r="Y6" s="99"/>
      <c r="Z6" s="99"/>
      <c r="AA6" s="99"/>
      <c r="AB6" s="99"/>
      <c r="AC6" s="100">
        <v>15.0</v>
      </c>
      <c r="AD6" s="100">
        <v>35.0</v>
      </c>
      <c r="AE6" s="100">
        <v>35.0</v>
      </c>
      <c r="AF6" s="100">
        <v>15.0</v>
      </c>
      <c r="AG6" s="121" t="s">
        <v>3681</v>
      </c>
      <c r="AH6" s="121" t="s">
        <v>3682</v>
      </c>
      <c r="AI6" s="79"/>
      <c r="AJ6" s="102" t="s">
        <v>3586</v>
      </c>
      <c r="AK6" s="331" t="s">
        <v>3683</v>
      </c>
      <c r="AL6" s="326" t="s">
        <v>3684</v>
      </c>
      <c r="AM6" s="331" t="s">
        <v>3685</v>
      </c>
      <c r="AN6" s="326" t="s">
        <v>3686</v>
      </c>
      <c r="AO6" s="331" t="s">
        <v>3687</v>
      </c>
      <c r="AP6" s="326" t="s">
        <v>3592</v>
      </c>
      <c r="AQ6" s="331" t="s">
        <v>3688</v>
      </c>
      <c r="AR6" s="326" t="s">
        <v>3689</v>
      </c>
      <c r="AS6" s="331" t="s">
        <v>3676</v>
      </c>
      <c r="AT6" s="326" t="s">
        <v>3596</v>
      </c>
      <c r="AU6" s="331" t="s">
        <v>3690</v>
      </c>
      <c r="AV6" s="326" t="s">
        <v>3691</v>
      </c>
      <c r="AW6" s="331" t="s">
        <v>3692</v>
      </c>
      <c r="AX6" s="326" t="s">
        <v>3600</v>
      </c>
      <c r="AY6" s="332" t="s">
        <v>3693</v>
      </c>
      <c r="AZ6" s="329" t="s">
        <v>3694</v>
      </c>
      <c r="BA6" s="332" t="s">
        <v>3695</v>
      </c>
      <c r="BB6" s="329" t="s">
        <v>3696</v>
      </c>
      <c r="BC6" s="332" t="s">
        <v>3697</v>
      </c>
      <c r="BD6" s="329" t="s">
        <v>3606</v>
      </c>
      <c r="BE6" s="332" t="s">
        <v>3698</v>
      </c>
      <c r="BF6" s="329" t="s">
        <v>3699</v>
      </c>
      <c r="BG6" s="332" t="s">
        <v>3700</v>
      </c>
      <c r="BH6" s="329" t="s">
        <v>3610</v>
      </c>
      <c r="BI6" s="332" t="s">
        <v>3701</v>
      </c>
      <c r="BJ6" s="329" t="s">
        <v>3702</v>
      </c>
      <c r="BK6" s="332" t="s">
        <v>3703</v>
      </c>
      <c r="BL6" s="329" t="s">
        <v>3614</v>
      </c>
    </row>
    <row r="7">
      <c r="A7" s="75" t="s">
        <v>1372</v>
      </c>
      <c r="B7" s="320" t="s">
        <v>3577</v>
      </c>
      <c r="C7" s="114" t="s">
        <v>3704</v>
      </c>
      <c r="D7" s="77" t="s">
        <v>3705</v>
      </c>
      <c r="E7" s="79"/>
      <c r="F7" s="81"/>
      <c r="G7" s="81"/>
      <c r="H7" s="125" t="s">
        <v>157</v>
      </c>
      <c r="I7" s="125" t="s">
        <v>157</v>
      </c>
      <c r="J7" s="125"/>
      <c r="K7" s="80"/>
      <c r="L7" s="82"/>
      <c r="M7" s="80"/>
      <c r="N7" s="80"/>
      <c r="O7" s="80"/>
      <c r="P7" s="80"/>
      <c r="Q7" s="82"/>
      <c r="R7" s="83"/>
      <c r="S7" s="84" t="s">
        <v>3706</v>
      </c>
      <c r="T7" s="85" t="s">
        <v>3707</v>
      </c>
      <c r="U7" s="85" t="s">
        <v>3708</v>
      </c>
      <c r="V7" s="85" t="s">
        <v>3709</v>
      </c>
      <c r="W7" s="99"/>
      <c r="X7" s="99"/>
      <c r="Y7" s="99"/>
      <c r="Z7" s="99"/>
      <c r="AA7" s="99"/>
      <c r="AB7" s="99"/>
      <c r="AC7" s="100">
        <v>35.0</v>
      </c>
      <c r="AD7" s="100">
        <v>10.0</v>
      </c>
      <c r="AE7" s="100">
        <v>35.0</v>
      </c>
      <c r="AF7" s="100">
        <v>20.0</v>
      </c>
      <c r="AG7" s="121" t="s">
        <v>3710</v>
      </c>
      <c r="AH7" s="121" t="s">
        <v>3711</v>
      </c>
      <c r="AI7" s="79"/>
      <c r="AJ7" s="102" t="s">
        <v>3712</v>
      </c>
      <c r="AK7" s="331" t="s">
        <v>3713</v>
      </c>
      <c r="AL7" s="326" t="s">
        <v>3714</v>
      </c>
      <c r="AM7" s="331" t="s">
        <v>3715</v>
      </c>
      <c r="AN7" s="326" t="s">
        <v>3716</v>
      </c>
      <c r="AO7" s="331" t="s">
        <v>3717</v>
      </c>
      <c r="AP7" s="326" t="s">
        <v>3592</v>
      </c>
      <c r="AQ7" s="331" t="s">
        <v>3718</v>
      </c>
      <c r="AR7" s="326" t="s">
        <v>3719</v>
      </c>
      <c r="AS7" s="331" t="s">
        <v>3720</v>
      </c>
      <c r="AT7" s="326" t="s">
        <v>3596</v>
      </c>
      <c r="AU7" s="331" t="s">
        <v>3721</v>
      </c>
      <c r="AV7" s="326" t="s">
        <v>3722</v>
      </c>
      <c r="AW7" s="331" t="s">
        <v>3723</v>
      </c>
      <c r="AX7" s="326" t="s">
        <v>3600</v>
      </c>
      <c r="AY7" s="332" t="s">
        <v>3724</v>
      </c>
      <c r="AZ7" s="329" t="s">
        <v>3725</v>
      </c>
      <c r="BA7" s="332" t="s">
        <v>3726</v>
      </c>
      <c r="BB7" s="329" t="s">
        <v>3727</v>
      </c>
      <c r="BC7" s="332" t="s">
        <v>3728</v>
      </c>
      <c r="BD7" s="329" t="s">
        <v>3606</v>
      </c>
      <c r="BE7" s="332" t="s">
        <v>3729</v>
      </c>
      <c r="BF7" s="329" t="s">
        <v>3730</v>
      </c>
      <c r="BG7" s="332" t="s">
        <v>3731</v>
      </c>
      <c r="BH7" s="329" t="s">
        <v>3641</v>
      </c>
      <c r="BI7" s="332" t="s">
        <v>3732</v>
      </c>
      <c r="BJ7" s="329" t="s">
        <v>3733</v>
      </c>
      <c r="BK7" s="332" t="s">
        <v>3734</v>
      </c>
      <c r="BL7" s="329" t="s">
        <v>3735</v>
      </c>
    </row>
    <row r="8">
      <c r="A8" s="75" t="s">
        <v>1456</v>
      </c>
      <c r="B8" s="320" t="s">
        <v>3577</v>
      </c>
      <c r="C8" s="114" t="s">
        <v>3736</v>
      </c>
      <c r="D8" s="77" t="s">
        <v>3737</v>
      </c>
      <c r="E8" s="79"/>
      <c r="F8" s="81"/>
      <c r="G8" s="81" t="s">
        <v>157</v>
      </c>
      <c r="H8" s="125"/>
      <c r="I8" s="125"/>
      <c r="J8" s="125"/>
      <c r="K8" s="80"/>
      <c r="L8" s="82"/>
      <c r="M8" s="80"/>
      <c r="N8" s="80"/>
      <c r="O8" s="80"/>
      <c r="P8" s="80"/>
      <c r="Q8" s="82"/>
      <c r="R8" s="83"/>
      <c r="S8" s="84" t="s">
        <v>3738</v>
      </c>
      <c r="T8" s="85" t="s">
        <v>3739</v>
      </c>
      <c r="U8" s="85" t="s">
        <v>3740</v>
      </c>
      <c r="V8" s="85" t="s">
        <v>3741</v>
      </c>
      <c r="W8" s="99"/>
      <c r="X8" s="99"/>
      <c r="Y8" s="99"/>
      <c r="Z8" s="99"/>
      <c r="AA8" s="99"/>
      <c r="AB8" s="99"/>
      <c r="AC8" s="100">
        <v>25.0</v>
      </c>
      <c r="AD8" s="100">
        <v>35.0</v>
      </c>
      <c r="AE8" s="100">
        <v>30.0</v>
      </c>
      <c r="AF8" s="100">
        <v>10.0</v>
      </c>
      <c r="AG8" s="121" t="s">
        <v>3742</v>
      </c>
      <c r="AH8" s="121" t="s">
        <v>3743</v>
      </c>
      <c r="AI8" s="79"/>
      <c r="AJ8" s="102" t="s">
        <v>3744</v>
      </c>
      <c r="AK8" s="331" t="s">
        <v>3745</v>
      </c>
      <c r="AL8" s="326" t="s">
        <v>3746</v>
      </c>
      <c r="AM8" s="331" t="s">
        <v>3747</v>
      </c>
      <c r="AN8" s="326" t="s">
        <v>3748</v>
      </c>
      <c r="AO8" s="331" t="s">
        <v>3749</v>
      </c>
      <c r="AP8" s="326" t="s">
        <v>3592</v>
      </c>
      <c r="AQ8" s="331" t="s">
        <v>3750</v>
      </c>
      <c r="AR8" s="326" t="s">
        <v>3751</v>
      </c>
      <c r="AS8" s="331" t="s">
        <v>3752</v>
      </c>
      <c r="AT8" s="326" t="s">
        <v>3596</v>
      </c>
      <c r="AU8" s="331" t="s">
        <v>3753</v>
      </c>
      <c r="AV8" s="326" t="s">
        <v>3754</v>
      </c>
      <c r="AW8" s="331" t="s">
        <v>3755</v>
      </c>
      <c r="AX8" s="326" t="s">
        <v>3600</v>
      </c>
      <c r="AY8" s="332" t="s">
        <v>3756</v>
      </c>
      <c r="AZ8" s="329" t="s">
        <v>3725</v>
      </c>
      <c r="BA8" s="332" t="s">
        <v>3757</v>
      </c>
      <c r="BB8" s="329" t="s">
        <v>3758</v>
      </c>
      <c r="BC8" s="332" t="s">
        <v>3759</v>
      </c>
      <c r="BD8" s="329" t="s">
        <v>3606</v>
      </c>
      <c r="BE8" s="332" t="s">
        <v>3760</v>
      </c>
      <c r="BF8" s="329" t="s">
        <v>3761</v>
      </c>
      <c r="BG8" s="332" t="s">
        <v>3762</v>
      </c>
      <c r="BH8" s="329" t="s">
        <v>3763</v>
      </c>
      <c r="BI8" s="332" t="s">
        <v>3764</v>
      </c>
      <c r="BJ8" s="329" t="s">
        <v>3765</v>
      </c>
      <c r="BK8" s="332" t="s">
        <v>3766</v>
      </c>
      <c r="BL8" s="329" t="s">
        <v>3614</v>
      </c>
    </row>
    <row r="9">
      <c r="A9" s="75" t="s">
        <v>551</v>
      </c>
      <c r="B9" s="320" t="s">
        <v>3577</v>
      </c>
      <c r="C9" s="114" t="s">
        <v>3767</v>
      </c>
      <c r="D9" s="77" t="s">
        <v>3768</v>
      </c>
      <c r="E9" s="79"/>
      <c r="F9" s="81"/>
      <c r="G9" s="81" t="s">
        <v>157</v>
      </c>
      <c r="H9" s="125"/>
      <c r="I9" s="125"/>
      <c r="J9" s="125" t="s">
        <v>157</v>
      </c>
      <c r="K9" s="80"/>
      <c r="L9" s="82"/>
      <c r="M9" s="80"/>
      <c r="N9" s="80"/>
      <c r="O9" s="80"/>
      <c r="P9" s="80"/>
      <c r="Q9" s="82"/>
      <c r="R9" s="83"/>
      <c r="S9" s="84" t="s">
        <v>3769</v>
      </c>
      <c r="T9" s="85" t="s">
        <v>3770</v>
      </c>
      <c r="U9" s="85" t="s">
        <v>3771</v>
      </c>
      <c r="V9" s="85" t="s">
        <v>486</v>
      </c>
      <c r="W9" s="99"/>
      <c r="X9" s="99"/>
      <c r="Y9" s="99"/>
      <c r="Z9" s="99"/>
      <c r="AA9" s="99"/>
      <c r="AB9" s="99"/>
      <c r="AC9" s="100">
        <v>15.0</v>
      </c>
      <c r="AD9" s="100">
        <v>40.0</v>
      </c>
      <c r="AE9" s="100">
        <v>10.0</v>
      </c>
      <c r="AF9" s="100">
        <v>40.0</v>
      </c>
      <c r="AG9" s="121" t="s">
        <v>3772</v>
      </c>
      <c r="AH9" s="121" t="s">
        <v>3773</v>
      </c>
      <c r="AI9" s="79"/>
      <c r="AJ9" s="102" t="s">
        <v>3774</v>
      </c>
      <c r="AK9" s="331" t="s">
        <v>3775</v>
      </c>
      <c r="AL9" s="326" t="s">
        <v>3776</v>
      </c>
      <c r="AM9" s="331" t="s">
        <v>3777</v>
      </c>
      <c r="AN9" s="326" t="s">
        <v>3778</v>
      </c>
      <c r="AO9" s="331" t="s">
        <v>3779</v>
      </c>
      <c r="AP9" s="326" t="s">
        <v>3592</v>
      </c>
      <c r="AQ9" s="331" t="s">
        <v>3780</v>
      </c>
      <c r="AR9" s="326" t="s">
        <v>3781</v>
      </c>
      <c r="AS9" s="331" t="s">
        <v>3782</v>
      </c>
      <c r="AT9" s="326" t="s">
        <v>3596</v>
      </c>
      <c r="AU9" s="331" t="s">
        <v>3783</v>
      </c>
      <c r="AV9" s="326" t="s">
        <v>3784</v>
      </c>
      <c r="AW9" s="331" t="s">
        <v>3785</v>
      </c>
      <c r="AX9" s="326" t="s">
        <v>3600</v>
      </c>
      <c r="AY9" s="332" t="s">
        <v>3786</v>
      </c>
      <c r="AZ9" s="329" t="s">
        <v>3787</v>
      </c>
      <c r="BA9" s="332" t="s">
        <v>3788</v>
      </c>
      <c r="BB9" s="329" t="s">
        <v>3789</v>
      </c>
      <c r="BC9" s="332" t="s">
        <v>3790</v>
      </c>
      <c r="BD9" s="329" t="s">
        <v>3606</v>
      </c>
      <c r="BE9" s="332" t="s">
        <v>3791</v>
      </c>
      <c r="BF9" s="329" t="s">
        <v>3792</v>
      </c>
      <c r="BG9" s="332" t="s">
        <v>3793</v>
      </c>
      <c r="BH9" s="329" t="s">
        <v>3794</v>
      </c>
      <c r="BI9" s="332" t="s">
        <v>3795</v>
      </c>
      <c r="BJ9" s="329" t="s">
        <v>3796</v>
      </c>
      <c r="BK9" s="332" t="s">
        <v>3797</v>
      </c>
      <c r="BL9" s="329" t="s">
        <v>3735</v>
      </c>
    </row>
    <row r="10">
      <c r="A10" s="75" t="s">
        <v>2017</v>
      </c>
      <c r="B10" s="320" t="s">
        <v>3577</v>
      </c>
      <c r="C10" s="114" t="s">
        <v>3798</v>
      </c>
      <c r="D10" s="77" t="s">
        <v>3799</v>
      </c>
      <c r="E10" s="79"/>
      <c r="F10" s="81"/>
      <c r="G10" s="81"/>
      <c r="H10" s="125"/>
      <c r="I10" s="125" t="s">
        <v>157</v>
      </c>
      <c r="J10" s="125"/>
      <c r="K10" s="80"/>
      <c r="L10" s="124" t="s">
        <v>157</v>
      </c>
      <c r="M10" s="80"/>
      <c r="N10" s="80"/>
      <c r="O10" s="80"/>
      <c r="P10" s="80"/>
      <c r="Q10" s="82"/>
      <c r="R10" s="83"/>
      <c r="S10" s="84" t="s">
        <v>3800</v>
      </c>
      <c r="T10" s="85" t="s">
        <v>3801</v>
      </c>
      <c r="U10" s="85" t="s">
        <v>3802</v>
      </c>
      <c r="V10" s="85" t="s">
        <v>3709</v>
      </c>
      <c r="W10" s="99"/>
      <c r="X10" s="99"/>
      <c r="Y10" s="99"/>
      <c r="Z10" s="99"/>
      <c r="AA10" s="99"/>
      <c r="AB10" s="99"/>
      <c r="AC10" s="100">
        <v>20.0</v>
      </c>
      <c r="AD10" s="100">
        <v>40.0</v>
      </c>
      <c r="AE10" s="100">
        <v>15.0</v>
      </c>
      <c r="AF10" s="100">
        <v>25.0</v>
      </c>
      <c r="AG10" s="121" t="s">
        <v>3803</v>
      </c>
      <c r="AH10" s="121" t="s">
        <v>3585</v>
      </c>
      <c r="AI10" s="79"/>
      <c r="AJ10" s="102" t="s">
        <v>3586</v>
      </c>
      <c r="AK10" s="331" t="s">
        <v>3804</v>
      </c>
      <c r="AL10" s="326" t="s">
        <v>3805</v>
      </c>
      <c r="AM10" s="331" t="s">
        <v>3806</v>
      </c>
      <c r="AN10" s="326" t="s">
        <v>3807</v>
      </c>
      <c r="AO10" s="331" t="s">
        <v>3808</v>
      </c>
      <c r="AP10" s="326" t="s">
        <v>3592</v>
      </c>
      <c r="AQ10" s="331" t="s">
        <v>3809</v>
      </c>
      <c r="AR10" s="326" t="s">
        <v>3810</v>
      </c>
      <c r="AS10" s="331" t="s">
        <v>3811</v>
      </c>
      <c r="AT10" s="326" t="s">
        <v>3596</v>
      </c>
      <c r="AU10" s="331" t="s">
        <v>3812</v>
      </c>
      <c r="AV10" s="326" t="s">
        <v>3813</v>
      </c>
      <c r="AW10" s="331" t="s">
        <v>3814</v>
      </c>
      <c r="AX10" s="326" t="s">
        <v>3600</v>
      </c>
      <c r="AY10" s="332" t="s">
        <v>3815</v>
      </c>
      <c r="AZ10" s="329" t="s">
        <v>3725</v>
      </c>
      <c r="BA10" s="332" t="s">
        <v>3816</v>
      </c>
      <c r="BB10" s="329" t="s">
        <v>3817</v>
      </c>
      <c r="BC10" s="332" t="s">
        <v>3818</v>
      </c>
      <c r="BD10" s="329" t="s">
        <v>3606</v>
      </c>
      <c r="BE10" s="332" t="s">
        <v>657</v>
      </c>
      <c r="BF10" s="329" t="s">
        <v>3819</v>
      </c>
      <c r="BG10" s="332" t="s">
        <v>3820</v>
      </c>
      <c r="BH10" s="329" t="s">
        <v>3821</v>
      </c>
      <c r="BI10" s="332" t="s">
        <v>3822</v>
      </c>
      <c r="BJ10" s="329" t="s">
        <v>3823</v>
      </c>
      <c r="BK10" s="332" t="s">
        <v>3824</v>
      </c>
      <c r="BL10" s="329" t="s">
        <v>3735</v>
      </c>
    </row>
    <row r="11">
      <c r="A11" s="75" t="s">
        <v>1903</v>
      </c>
      <c r="B11" s="320" t="s">
        <v>3577</v>
      </c>
      <c r="C11" s="114" t="s">
        <v>3825</v>
      </c>
      <c r="D11" s="77" t="s">
        <v>3826</v>
      </c>
      <c r="E11" s="79"/>
      <c r="F11" s="81"/>
      <c r="G11" s="81"/>
      <c r="H11" s="125" t="s">
        <v>157</v>
      </c>
      <c r="I11" s="125"/>
      <c r="J11" s="125"/>
      <c r="K11" s="80"/>
      <c r="L11" s="82"/>
      <c r="M11" s="125"/>
      <c r="N11" s="80"/>
      <c r="O11" s="80"/>
      <c r="P11" s="80"/>
      <c r="Q11" s="82"/>
      <c r="R11" s="83"/>
      <c r="S11" s="84" t="s">
        <v>3827</v>
      </c>
      <c r="T11" s="85" t="s">
        <v>3828</v>
      </c>
      <c r="U11" s="85" t="s">
        <v>3829</v>
      </c>
      <c r="V11" s="85" t="s">
        <v>3830</v>
      </c>
      <c r="W11" s="99"/>
      <c r="X11" s="99"/>
      <c r="Y11" s="99"/>
      <c r="Z11" s="99"/>
      <c r="AA11" s="99"/>
      <c r="AB11" s="99"/>
      <c r="AC11" s="100">
        <v>20.0</v>
      </c>
      <c r="AD11" s="100">
        <v>30.0</v>
      </c>
      <c r="AE11" s="100">
        <v>25.0</v>
      </c>
      <c r="AF11" s="100">
        <v>25.0</v>
      </c>
      <c r="AG11" s="121" t="s">
        <v>3620</v>
      </c>
      <c r="AH11" s="121" t="s">
        <v>3831</v>
      </c>
      <c r="AI11" s="79"/>
      <c r="AJ11" s="102" t="s">
        <v>3832</v>
      </c>
      <c r="AK11" s="331" t="s">
        <v>2183</v>
      </c>
      <c r="AL11" s="326" t="s">
        <v>3833</v>
      </c>
      <c r="AM11" s="331" t="s">
        <v>3834</v>
      </c>
      <c r="AN11" s="326" t="s">
        <v>3835</v>
      </c>
      <c r="AO11" s="331" t="s">
        <v>3836</v>
      </c>
      <c r="AP11" s="326" t="s">
        <v>3592</v>
      </c>
      <c r="AQ11" s="331" t="s">
        <v>3837</v>
      </c>
      <c r="AR11" s="326" t="s">
        <v>3838</v>
      </c>
      <c r="AS11" s="331" t="s">
        <v>3839</v>
      </c>
      <c r="AT11" s="326" t="s">
        <v>3596</v>
      </c>
      <c r="AU11" s="331" t="s">
        <v>3840</v>
      </c>
      <c r="AV11" s="326" t="s">
        <v>3841</v>
      </c>
      <c r="AW11" s="331" t="s">
        <v>3842</v>
      </c>
      <c r="AX11" s="326" t="s">
        <v>3600</v>
      </c>
      <c r="AY11" s="332" t="s">
        <v>3843</v>
      </c>
      <c r="AZ11" s="329" t="s">
        <v>3602</v>
      </c>
      <c r="BA11" s="332" t="s">
        <v>3844</v>
      </c>
      <c r="BB11" s="329" t="s">
        <v>3845</v>
      </c>
      <c r="BC11" s="332" t="s">
        <v>3846</v>
      </c>
      <c r="BD11" s="329" t="s">
        <v>3606</v>
      </c>
      <c r="BE11" s="332" t="s">
        <v>3847</v>
      </c>
      <c r="BF11" s="329" t="s">
        <v>3848</v>
      </c>
      <c r="BG11" s="332" t="s">
        <v>3849</v>
      </c>
      <c r="BH11" s="329" t="s">
        <v>3850</v>
      </c>
      <c r="BI11" s="332" t="s">
        <v>3851</v>
      </c>
      <c r="BJ11" s="330" t="s">
        <v>3852</v>
      </c>
      <c r="BK11" s="332" t="s">
        <v>3853</v>
      </c>
      <c r="BL11" s="329" t="s">
        <v>3614</v>
      </c>
    </row>
    <row r="12">
      <c r="A12" s="75" t="s">
        <v>2043</v>
      </c>
      <c r="B12" s="320" t="s">
        <v>3577</v>
      </c>
      <c r="C12" s="114" t="s">
        <v>3854</v>
      </c>
      <c r="D12" s="77" t="s">
        <v>3855</v>
      </c>
      <c r="E12" s="79"/>
      <c r="F12" s="81"/>
      <c r="G12" s="81" t="s">
        <v>157</v>
      </c>
      <c r="H12" s="125"/>
      <c r="I12" s="125" t="s">
        <v>157</v>
      </c>
      <c r="J12" s="125"/>
      <c r="K12" s="80"/>
      <c r="L12" s="82"/>
      <c r="M12" s="125" t="s">
        <v>157</v>
      </c>
      <c r="N12" s="80"/>
      <c r="O12" s="80"/>
      <c r="P12" s="80"/>
      <c r="Q12" s="82"/>
      <c r="R12" s="83"/>
      <c r="S12" s="84" t="s">
        <v>3856</v>
      </c>
      <c r="T12" s="85" t="s">
        <v>3857</v>
      </c>
      <c r="U12" s="85" t="s">
        <v>3858</v>
      </c>
      <c r="V12" s="85" t="s">
        <v>3859</v>
      </c>
      <c r="W12" s="99"/>
      <c r="X12" s="99"/>
      <c r="Y12" s="99"/>
      <c r="Z12" s="99"/>
      <c r="AA12" s="99"/>
      <c r="AB12" s="99"/>
      <c r="AC12" s="100">
        <v>10.0</v>
      </c>
      <c r="AD12" s="100">
        <v>40.0</v>
      </c>
      <c r="AE12" s="100">
        <v>25.0</v>
      </c>
      <c r="AF12" s="100">
        <v>25.0</v>
      </c>
      <c r="AG12" s="121" t="s">
        <v>3860</v>
      </c>
      <c r="AH12" s="121" t="s">
        <v>3861</v>
      </c>
      <c r="AI12" s="79"/>
      <c r="AJ12" s="102" t="s">
        <v>3862</v>
      </c>
      <c r="AK12" s="331" t="s">
        <v>3863</v>
      </c>
      <c r="AL12" s="326" t="s">
        <v>3864</v>
      </c>
      <c r="AM12" s="331" t="s">
        <v>3865</v>
      </c>
      <c r="AN12" s="326" t="s">
        <v>3866</v>
      </c>
      <c r="AO12" s="331" t="s">
        <v>3867</v>
      </c>
      <c r="AP12" s="326" t="s">
        <v>3592</v>
      </c>
      <c r="AQ12" s="331" t="s">
        <v>3868</v>
      </c>
      <c r="AR12" s="326" t="s">
        <v>3869</v>
      </c>
      <c r="AS12" s="331" t="s">
        <v>3870</v>
      </c>
      <c r="AT12" s="326" t="s">
        <v>3596</v>
      </c>
      <c r="AU12" s="331" t="s">
        <v>3871</v>
      </c>
      <c r="AV12" s="326" t="s">
        <v>3872</v>
      </c>
      <c r="AW12" s="331" t="s">
        <v>3873</v>
      </c>
      <c r="AX12" s="326" t="s">
        <v>3600</v>
      </c>
      <c r="AY12" s="332" t="s">
        <v>3874</v>
      </c>
      <c r="AZ12" s="329" t="s">
        <v>3602</v>
      </c>
      <c r="BA12" s="332" t="s">
        <v>3875</v>
      </c>
      <c r="BB12" s="329" t="s">
        <v>3876</v>
      </c>
      <c r="BC12" s="332" t="s">
        <v>3877</v>
      </c>
      <c r="BD12" s="329" t="s">
        <v>3606</v>
      </c>
      <c r="BE12" s="332" t="s">
        <v>3878</v>
      </c>
      <c r="BF12" s="329" t="s">
        <v>3879</v>
      </c>
      <c r="BG12" s="332" t="s">
        <v>3880</v>
      </c>
      <c r="BH12" s="329" t="s">
        <v>3881</v>
      </c>
      <c r="BI12" s="332" t="s">
        <v>3882</v>
      </c>
      <c r="BJ12" s="329" t="s">
        <v>3883</v>
      </c>
      <c r="BK12" s="332" t="s">
        <v>3854</v>
      </c>
      <c r="BL12" s="329" t="s">
        <v>3735</v>
      </c>
    </row>
    <row r="13">
      <c r="A13" s="75" t="s">
        <v>313</v>
      </c>
      <c r="B13" s="320" t="s">
        <v>3577</v>
      </c>
      <c r="C13" s="114" t="s">
        <v>3884</v>
      </c>
      <c r="D13" s="77" t="s">
        <v>3885</v>
      </c>
      <c r="E13" s="79"/>
      <c r="F13" s="81" t="s">
        <v>157</v>
      </c>
      <c r="G13" s="81"/>
      <c r="H13" s="125"/>
      <c r="I13" s="125"/>
      <c r="J13" s="125"/>
      <c r="K13" s="80"/>
      <c r="L13" s="82"/>
      <c r="M13" s="125" t="s">
        <v>157</v>
      </c>
      <c r="N13" s="125" t="s">
        <v>157</v>
      </c>
      <c r="O13" s="80"/>
      <c r="P13" s="80"/>
      <c r="Q13" s="82"/>
      <c r="R13" s="83"/>
      <c r="S13" s="84" t="s">
        <v>3886</v>
      </c>
      <c r="T13" s="85" t="s">
        <v>3887</v>
      </c>
      <c r="U13" s="85" t="s">
        <v>3888</v>
      </c>
      <c r="V13" s="85" t="s">
        <v>3889</v>
      </c>
      <c r="W13" s="99"/>
      <c r="X13" s="99"/>
      <c r="Y13" s="99"/>
      <c r="Z13" s="99"/>
      <c r="AA13" s="99"/>
      <c r="AB13" s="99"/>
      <c r="AC13" s="100">
        <v>30.0</v>
      </c>
      <c r="AD13" s="100">
        <v>40.0</v>
      </c>
      <c r="AE13" s="100">
        <v>10.0</v>
      </c>
      <c r="AF13" s="100">
        <v>20.0</v>
      </c>
      <c r="AG13" s="121" t="s">
        <v>3681</v>
      </c>
      <c r="AH13" s="121" t="s">
        <v>3773</v>
      </c>
      <c r="AI13" s="79"/>
      <c r="AJ13" s="102" t="s">
        <v>3586</v>
      </c>
      <c r="AK13" s="331" t="s">
        <v>3890</v>
      </c>
      <c r="AL13" s="326" t="s">
        <v>3864</v>
      </c>
      <c r="AM13" s="331" t="s">
        <v>3891</v>
      </c>
      <c r="AN13" s="326" t="s">
        <v>3892</v>
      </c>
      <c r="AO13" s="331" t="s">
        <v>3893</v>
      </c>
      <c r="AP13" s="326" t="s">
        <v>3592</v>
      </c>
      <c r="AQ13" s="331" t="s">
        <v>3894</v>
      </c>
      <c r="AR13" s="326" t="s">
        <v>3895</v>
      </c>
      <c r="AS13" s="331" t="s">
        <v>1249</v>
      </c>
      <c r="AT13" s="326" t="s">
        <v>3596</v>
      </c>
      <c r="AU13" s="331" t="s">
        <v>3896</v>
      </c>
      <c r="AV13" s="326" t="s">
        <v>3897</v>
      </c>
      <c r="AW13" s="331" t="s">
        <v>3898</v>
      </c>
      <c r="AX13" s="326" t="s">
        <v>3600</v>
      </c>
      <c r="AY13" s="332" t="s">
        <v>3899</v>
      </c>
      <c r="AZ13" s="329" t="s">
        <v>3634</v>
      </c>
      <c r="BA13" s="332" t="s">
        <v>3545</v>
      </c>
      <c r="BB13" s="329" t="s">
        <v>3900</v>
      </c>
      <c r="BC13" s="332" t="s">
        <v>3901</v>
      </c>
      <c r="BD13" s="329" t="s">
        <v>3606</v>
      </c>
      <c r="BE13" s="332" t="s">
        <v>3902</v>
      </c>
      <c r="BF13" s="329" t="s">
        <v>3903</v>
      </c>
      <c r="BG13" s="332" t="s">
        <v>3904</v>
      </c>
      <c r="BH13" s="329" t="s">
        <v>3905</v>
      </c>
      <c r="BI13" s="332" t="s">
        <v>3906</v>
      </c>
      <c r="BJ13" s="329" t="s">
        <v>3907</v>
      </c>
      <c r="BK13" s="332" t="s">
        <v>3908</v>
      </c>
      <c r="BL13" s="329" t="s">
        <v>3909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3910</v>
      </c>
      <c r="C1" s="334" t="s">
        <v>100</v>
      </c>
      <c r="D1" s="335" t="s">
        <v>101</v>
      </c>
      <c r="E1" s="336" t="s">
        <v>102</v>
      </c>
      <c r="F1" s="337" t="s">
        <v>103</v>
      </c>
      <c r="G1" s="338" t="s">
        <v>104</v>
      </c>
      <c r="H1" s="339" t="s">
        <v>105</v>
      </c>
      <c r="I1" s="340" t="s">
        <v>3911</v>
      </c>
      <c r="J1" s="340" t="s">
        <v>3912</v>
      </c>
      <c r="K1" s="340" t="s">
        <v>3913</v>
      </c>
      <c r="L1" s="340" t="s">
        <v>3914</v>
      </c>
      <c r="M1" s="341" t="s">
        <v>3915</v>
      </c>
      <c r="N1" s="341" t="s">
        <v>3916</v>
      </c>
      <c r="O1" s="341" t="s">
        <v>3917</v>
      </c>
      <c r="P1" s="341" t="s">
        <v>3918</v>
      </c>
      <c r="Q1" s="341" t="s">
        <v>3919</v>
      </c>
      <c r="R1" s="341" t="s">
        <v>3920</v>
      </c>
      <c r="S1" s="341" t="s">
        <v>3921</v>
      </c>
      <c r="T1" s="341" t="s">
        <v>3922</v>
      </c>
      <c r="U1" s="341" t="s">
        <v>3923</v>
      </c>
      <c r="V1" s="341" t="s">
        <v>3924</v>
      </c>
      <c r="W1" s="341" t="s">
        <v>3925</v>
      </c>
      <c r="X1" s="342" t="s">
        <v>3926</v>
      </c>
      <c r="Y1" s="342" t="s">
        <v>3927</v>
      </c>
      <c r="Z1" s="342" t="s">
        <v>3928</v>
      </c>
      <c r="AA1" s="342" t="s">
        <v>3929</v>
      </c>
      <c r="AB1" s="342" t="s">
        <v>3930</v>
      </c>
      <c r="AC1" s="342" t="s">
        <v>3931</v>
      </c>
      <c r="AD1" s="343" t="s">
        <v>3932</v>
      </c>
      <c r="AE1" s="343" t="s">
        <v>3933</v>
      </c>
      <c r="AF1" s="343" t="s">
        <v>3934</v>
      </c>
      <c r="AG1" s="343" t="s">
        <v>3935</v>
      </c>
      <c r="AH1" s="343" t="s">
        <v>3936</v>
      </c>
      <c r="AI1" s="343" t="s">
        <v>3937</v>
      </c>
      <c r="AJ1" s="343" t="s">
        <v>3938</v>
      </c>
      <c r="AK1" s="343" t="s">
        <v>3939</v>
      </c>
      <c r="AL1" s="343" t="s">
        <v>3940</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3580</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672</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690</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690</v>
      </c>
      <c r="B36" s="344" t="s">
        <v>701</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733</v>
      </c>
      <c r="B37" s="344" t="s">
        <v>740</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733</v>
      </c>
      <c r="B38" s="344" t="s">
        <v>744</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709</v>
      </c>
      <c r="B39" s="344" t="s">
        <v>622</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709</v>
      </c>
      <c r="B40" s="344" t="s">
        <v>714</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756</v>
      </c>
      <c r="B41" s="344" t="s">
        <v>762</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756</v>
      </c>
      <c r="B42" s="344" t="s">
        <v>622</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784</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784</v>
      </c>
      <c r="B44" s="344" t="s">
        <v>792</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631</v>
      </c>
      <c r="B45" s="344" t="s">
        <v>822</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631</v>
      </c>
      <c r="B46" s="344" t="s">
        <v>819</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682</v>
      </c>
      <c r="B47" s="344" t="s">
        <v>848</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682</v>
      </c>
      <c r="B48" s="344" t="s">
        <v>701</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871</v>
      </c>
      <c r="B49" s="344" t="s">
        <v>876</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871</v>
      </c>
      <c r="B50" s="344" t="s">
        <v>880</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901</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930</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930</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927</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947</v>
      </c>
      <c r="B56" s="344" t="s">
        <v>954</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947</v>
      </c>
      <c r="B57" s="344" t="s">
        <v>701</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972</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988</v>
      </c>
      <c r="B60" s="344" t="s">
        <v>998</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988</v>
      </c>
      <c r="B61" s="344" t="s">
        <v>1002</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748</v>
      </c>
      <c r="B62" s="344" t="s">
        <v>1021</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748</v>
      </c>
      <c r="B63" s="344" t="s">
        <v>1025</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1035</v>
      </c>
      <c r="B64" s="344" t="s">
        <v>1044</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1035</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1057</v>
      </c>
      <c r="B66" s="344" t="s">
        <v>901</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1057</v>
      </c>
      <c r="B67" s="344" t="s">
        <v>701</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1057</v>
      </c>
      <c r="B68" s="344" t="s">
        <v>3648</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1083</v>
      </c>
      <c r="B69" s="344" t="s">
        <v>1092</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1110</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1107</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1129</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1129</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1143</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1143</v>
      </c>
      <c r="B75" s="344" t="s">
        <v>1149</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1143</v>
      </c>
      <c r="B76" s="344" t="s">
        <v>3678</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1175</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1192</v>
      </c>
      <c r="B79" s="344" t="s">
        <v>1200</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3941</v>
      </c>
      <c r="N79" s="380" t="s">
        <v>3942</v>
      </c>
      <c r="O79" s="380" t="s">
        <v>3943</v>
      </c>
      <c r="P79" s="380" t="s">
        <v>3944</v>
      </c>
      <c r="Q79" s="380" t="s">
        <v>3945</v>
      </c>
      <c r="R79" s="380" t="s">
        <v>3946</v>
      </c>
      <c r="S79" s="380" t="s">
        <v>3947</v>
      </c>
      <c r="T79" s="380" t="s">
        <v>3948</v>
      </c>
      <c r="U79" s="380" t="s">
        <v>3949</v>
      </c>
      <c r="V79" s="380" t="s">
        <v>3950</v>
      </c>
      <c r="W79" s="380" t="s">
        <v>3951</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1192</v>
      </c>
      <c r="B80" s="344" t="s">
        <v>1203</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3952</v>
      </c>
      <c r="N80" s="380" t="s">
        <v>3953</v>
      </c>
      <c r="O80" s="380" t="s">
        <v>3943</v>
      </c>
      <c r="P80" s="380" t="s">
        <v>3944</v>
      </c>
      <c r="Q80" s="380" t="s">
        <v>3945</v>
      </c>
      <c r="R80" s="380" t="s">
        <v>3946</v>
      </c>
      <c r="S80" s="380" t="s">
        <v>3954</v>
      </c>
      <c r="T80" s="380" t="s">
        <v>3955</v>
      </c>
      <c r="U80" s="380" t="s">
        <v>3954</v>
      </c>
      <c r="V80" s="380" t="s">
        <v>3955</v>
      </c>
      <c r="W80" s="380" t="s">
        <v>3951</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1222</v>
      </c>
      <c r="B81" s="344" t="s">
        <v>622</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1222</v>
      </c>
      <c r="B82" s="344" t="s">
        <v>1229</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1245</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1249</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1267</v>
      </c>
      <c r="B85" s="344" t="s">
        <v>1278</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1267</v>
      </c>
      <c r="B86" s="344" t="s">
        <v>1280</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1290</v>
      </c>
      <c r="B87" s="344" t="s">
        <v>1298</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1290</v>
      </c>
      <c r="B88" s="344" t="s">
        <v>1295</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830</v>
      </c>
      <c r="B89" s="344" t="s">
        <v>1324</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830</v>
      </c>
      <c r="B90" s="344" t="s">
        <v>1328</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684</v>
      </c>
      <c r="B91" s="344" t="s">
        <v>1353</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684</v>
      </c>
      <c r="B92" s="344" t="s">
        <v>1356</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1372</v>
      </c>
      <c r="B93" s="344" t="s">
        <v>1382</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1372</v>
      </c>
      <c r="B94" s="344" t="s">
        <v>927</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1372</v>
      </c>
      <c r="B95" s="344" t="s">
        <v>3706</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1400</v>
      </c>
      <c r="B96" s="344" t="s">
        <v>1407</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1400</v>
      </c>
      <c r="B97" s="344" t="s">
        <v>1410</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1254</v>
      </c>
      <c r="B98" s="344" t="s">
        <v>1436</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1254</v>
      </c>
      <c r="B99" s="344" t="s">
        <v>1431</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1456</v>
      </c>
      <c r="B100" s="344" t="s">
        <v>1092</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1456</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1456</v>
      </c>
      <c r="B102" s="344" t="s">
        <v>3738</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1483</v>
      </c>
      <c r="B103" s="344" t="s">
        <v>1489</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1483</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3769</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1522</v>
      </c>
      <c r="B108" s="344" t="s">
        <v>880</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1522</v>
      </c>
      <c r="B109" s="344" t="s">
        <v>701</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1542</v>
      </c>
      <c r="B110" s="344" t="s">
        <v>1551</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1542</v>
      </c>
      <c r="B111" s="344" t="s">
        <v>1555</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1562</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1562</v>
      </c>
      <c r="B113" s="344" t="s">
        <v>701</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1584</v>
      </c>
      <c r="B114" s="344" t="s">
        <v>1592</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1584</v>
      </c>
      <c r="B115" s="344" t="s">
        <v>1597</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1604</v>
      </c>
      <c r="B116" s="344" t="s">
        <v>1382</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1604</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1631</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1631</v>
      </c>
      <c r="B119" s="344" t="s">
        <v>672</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1653</v>
      </c>
      <c r="B120" s="344" t="s">
        <v>1662</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1653</v>
      </c>
      <c r="B121" s="344" t="s">
        <v>1664</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885</v>
      </c>
      <c r="B122" s="344" t="s">
        <v>1678</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885</v>
      </c>
      <c r="B123" s="344" t="s">
        <v>1681</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1690</v>
      </c>
      <c r="B124" s="344" t="s">
        <v>1695</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1690</v>
      </c>
      <c r="B125" s="344" t="s">
        <v>1698</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1115</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1718</v>
      </c>
      <c r="B127" s="344" t="s">
        <v>1728</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1718</v>
      </c>
      <c r="B128" s="344" t="s">
        <v>1732</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1741</v>
      </c>
      <c r="B129" s="344" t="s">
        <v>1757</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1741</v>
      </c>
      <c r="B130" s="344" t="s">
        <v>1750</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1741</v>
      </c>
      <c r="B131" s="344" t="s">
        <v>1754</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3956</v>
      </c>
      <c r="B132" s="344" t="s">
        <v>1783</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3956</v>
      </c>
      <c r="B133" s="344" t="s">
        <v>1786</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1797</v>
      </c>
      <c r="B134" s="344" t="s">
        <v>1803</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1797</v>
      </c>
      <c r="B135" s="344" t="s">
        <v>1807</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1815</v>
      </c>
      <c r="B136" s="344" t="s">
        <v>1825</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1815</v>
      </c>
      <c r="B137" s="344" t="s">
        <v>1829</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906</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1844</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1850</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1867</v>
      </c>
      <c r="B141" s="344" t="s">
        <v>1873</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1867</v>
      </c>
      <c r="B142" s="344" t="s">
        <v>1876</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1069</v>
      </c>
      <c r="B143" s="344" t="s">
        <v>1732</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1069</v>
      </c>
      <c r="B144" s="344" t="s">
        <v>1898</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1914</v>
      </c>
      <c r="B145" s="344" t="s">
        <v>1923</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1914</v>
      </c>
      <c r="B146" s="344" t="s">
        <v>927</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1619</v>
      </c>
      <c r="B147" s="344" t="s">
        <v>1941</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1619</v>
      </c>
      <c r="B148" s="344" t="s">
        <v>1944</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1963</v>
      </c>
      <c r="B149" s="344" t="s">
        <v>1973</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1963</v>
      </c>
      <c r="B150" s="344" t="s">
        <v>1975</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1982</v>
      </c>
      <c r="B151" s="344" t="s">
        <v>1175</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1442</v>
      </c>
      <c r="B152" s="344" t="s">
        <v>1999</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1442</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2017</v>
      </c>
      <c r="B154" s="344" t="s">
        <v>2023</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2017</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2017</v>
      </c>
      <c r="B156" s="344" t="s">
        <v>3800</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800</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800</v>
      </c>
      <c r="B158" s="344" t="s">
        <v>701</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1951</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1951</v>
      </c>
      <c r="B160" s="344" t="s">
        <v>701</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1949</v>
      </c>
      <c r="B161" s="344" t="s">
        <v>1175</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1949</v>
      </c>
      <c r="B162" s="344" t="s">
        <v>1898</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935</v>
      </c>
      <c r="B163" s="344" t="s">
        <v>2101</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935</v>
      </c>
      <c r="B164" s="344" t="s">
        <v>1203</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769</v>
      </c>
      <c r="B165" s="344" t="s">
        <v>701</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769</v>
      </c>
      <c r="B166" s="344" t="s">
        <v>880</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2136</v>
      </c>
      <c r="B167" s="344" t="s">
        <v>2147</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2136</v>
      </c>
      <c r="B168" s="344" t="s">
        <v>2143</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1714</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2171</v>
      </c>
      <c r="B170" s="344" t="s">
        <v>1175</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1903</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1903</v>
      </c>
      <c r="B172" s="344" t="s">
        <v>3827</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1156</v>
      </c>
      <c r="B173" s="344" t="s">
        <v>1107</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1156</v>
      </c>
      <c r="B174" s="344" t="s">
        <v>2206</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1362</v>
      </c>
      <c r="B175" s="344" t="s">
        <v>2230</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1362</v>
      </c>
      <c r="B176" s="344" t="s">
        <v>2226</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1763</v>
      </c>
      <c r="B177" s="344" t="s">
        <v>1107</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1763</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1138</v>
      </c>
      <c r="B179" s="344" t="s">
        <v>2264</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1138</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2283</v>
      </c>
      <c r="B181" s="344" t="s">
        <v>2297</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2283</v>
      </c>
      <c r="B182" s="344" t="s">
        <v>2293</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2311</v>
      </c>
      <c r="B183" s="344" t="s">
        <v>2317</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2311</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721</v>
      </c>
      <c r="B185" s="344" t="s">
        <v>1107</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721</v>
      </c>
      <c r="B186" s="344" t="s">
        <v>2332</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975</v>
      </c>
      <c r="B187" s="344" t="s">
        <v>1092</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975</v>
      </c>
      <c r="B188" s="344" t="s">
        <v>2351</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629</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629</v>
      </c>
      <c r="B190" s="344" t="s">
        <v>2372</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2323</v>
      </c>
      <c r="B191" s="344" t="s">
        <v>2387</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2323</v>
      </c>
      <c r="B192" s="344" t="s">
        <v>2391</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2407</v>
      </c>
      <c r="B193" s="344" t="s">
        <v>2412</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2407</v>
      </c>
      <c r="B194" s="344" t="s">
        <v>2414</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3957</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3958</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3959</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3960</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1732</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880</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2455</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2455</v>
      </c>
      <c r="B204" s="344" t="s">
        <v>930</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2475</v>
      </c>
      <c r="B205" s="344" t="s">
        <v>2481</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2475</v>
      </c>
      <c r="B206" s="344" t="s">
        <v>1245</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2493</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2493</v>
      </c>
      <c r="B208" s="344" t="s">
        <v>1999</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2043</v>
      </c>
      <c r="B209" s="344" t="s">
        <v>2351</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2043</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2043</v>
      </c>
      <c r="B211" s="344" t="s">
        <v>3856</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2487</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2487</v>
      </c>
      <c r="B213" s="344" t="s">
        <v>2541</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750</v>
      </c>
      <c r="B214" s="344" t="s">
        <v>848</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750</v>
      </c>
      <c r="B215" s="344" t="s">
        <v>2563</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1621</v>
      </c>
      <c r="B216" s="344" t="s">
        <v>901</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1621</v>
      </c>
      <c r="B217" s="344" t="s">
        <v>2578</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2593</v>
      </c>
      <c r="B218" s="344" t="s">
        <v>2605</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2593</v>
      </c>
      <c r="B219" s="344" t="s">
        <v>2602</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1256</v>
      </c>
      <c r="B220" s="344" t="s">
        <v>901</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1256</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2634</v>
      </c>
      <c r="B222" s="344" t="s">
        <v>1149</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2634</v>
      </c>
      <c r="B223" s="344" t="s">
        <v>880</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1856</v>
      </c>
      <c r="B224" s="344" t="s">
        <v>2651</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1856</v>
      </c>
      <c r="B225" s="344" t="s">
        <v>2655</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2253</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2679</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2679</v>
      </c>
      <c r="B228" s="344" t="s">
        <v>2688</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2005</v>
      </c>
      <c r="B229" s="344" t="s">
        <v>2699</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2005</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858</v>
      </c>
      <c r="B231" s="344" t="s">
        <v>2721</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858</v>
      </c>
      <c r="B232" s="344" t="s">
        <v>1898</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2733</v>
      </c>
      <c r="B233" s="344" t="s">
        <v>2734</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2733</v>
      </c>
      <c r="B234" s="344" t="s">
        <v>1898</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2748</v>
      </c>
      <c r="B235" s="344" t="s">
        <v>848</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2748</v>
      </c>
      <c r="B236" s="344" t="s">
        <v>2757</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2771</v>
      </c>
      <c r="B237" s="344" t="s">
        <v>2772</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2771</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2789</v>
      </c>
      <c r="B239" s="344" t="s">
        <v>901</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2802</v>
      </c>
      <c r="B240" s="344" t="s">
        <v>2805</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2802</v>
      </c>
      <c r="B241" s="344" t="s">
        <v>2808</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887</v>
      </c>
      <c r="B242" s="344" t="s">
        <v>701</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887</v>
      </c>
      <c r="B243" s="344" t="s">
        <v>2826</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1008</v>
      </c>
      <c r="B244" s="344" t="s">
        <v>2848</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1008</v>
      </c>
      <c r="B245" s="344" t="s">
        <v>2852</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2858</v>
      </c>
      <c r="B246" s="344" t="s">
        <v>2863</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2858</v>
      </c>
      <c r="B247" s="344" t="s">
        <v>2859</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2396</v>
      </c>
      <c r="B248" s="344" t="s">
        <v>2882</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2396</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2909</v>
      </c>
      <c r="B250" s="344" t="s">
        <v>2919</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2909</v>
      </c>
      <c r="B251" s="344" t="s">
        <v>2915</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2894</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2894</v>
      </c>
      <c r="B253" s="397" t="s">
        <v>2899</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2928</v>
      </c>
      <c r="B254" s="344" t="s">
        <v>1175</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2936</v>
      </c>
      <c r="B255" s="344" t="s">
        <v>2942</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2936</v>
      </c>
      <c r="B256" s="344" t="s">
        <v>2945</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2955</v>
      </c>
      <c r="B257" s="344" t="s">
        <v>2962</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2955</v>
      </c>
      <c r="B258" s="344" t="s">
        <v>1382</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2979</v>
      </c>
      <c r="B259" s="344" t="s">
        <v>2991</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2979</v>
      </c>
      <c r="B260" s="344" t="s">
        <v>2988</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3003</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3019</v>
      </c>
      <c r="B263" s="344" t="s">
        <v>3027</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3019</v>
      </c>
      <c r="B264" s="344" t="s">
        <v>1898</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1303</v>
      </c>
      <c r="B265" s="344" t="s">
        <v>1898</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1303</v>
      </c>
      <c r="B266" s="344" t="s">
        <v>3037</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1245</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3886</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1097</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1097</v>
      </c>
      <c r="B271" s="344" t="s">
        <v>1732</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1791</v>
      </c>
      <c r="B272" s="344" t="s">
        <v>1107</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1791</v>
      </c>
      <c r="B273" s="344" t="s">
        <v>1353</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2799</v>
      </c>
      <c r="B274" s="344" t="s">
        <v>3112</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2799</v>
      </c>
      <c r="B275" s="344" t="s">
        <v>1944</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2206</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3146</v>
      </c>
      <c r="B278" s="344" t="s">
        <v>2915</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3146</v>
      </c>
      <c r="B279" s="344" t="s">
        <v>3152</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3159</v>
      </c>
      <c r="B280" s="344" t="s">
        <v>3166</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3159</v>
      </c>
      <c r="B281" s="344" t="s">
        <v>901</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1071</v>
      </c>
      <c r="B282" s="344" t="s">
        <v>3185</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1071</v>
      </c>
      <c r="B283" s="344" t="s">
        <v>1944</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3196</v>
      </c>
      <c r="B284" s="344" t="s">
        <v>3205</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3196</v>
      </c>
      <c r="B285" s="344" t="s">
        <v>3208</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3214</v>
      </c>
      <c r="B286" s="344" t="s">
        <v>3219</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3214</v>
      </c>
      <c r="B287" s="344" t="s">
        <v>3215</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3230</v>
      </c>
      <c r="B288" s="344" t="s">
        <v>3235</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3230</v>
      </c>
      <c r="B289" s="344" t="s">
        <v>3236</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3253</v>
      </c>
      <c r="B290" s="344" t="s">
        <v>3258</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3253</v>
      </c>
      <c r="B291" s="344" t="s">
        <v>3262</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960</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960</v>
      </c>
      <c r="B293" s="344" t="s">
        <v>1732</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1208</v>
      </c>
      <c r="B294" s="344" t="s">
        <v>762</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1208</v>
      </c>
      <c r="B295" s="344" t="s">
        <v>1382</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1029</v>
      </c>
      <c r="B298" s="344" t="s">
        <v>3409</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1029</v>
      </c>
      <c r="B299" s="344" t="s">
        <v>1149</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3332</v>
      </c>
      <c r="B300" s="344" t="s">
        <v>3340</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3332</v>
      </c>
      <c r="B301" s="344" t="s">
        <v>3337</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856</v>
      </c>
      <c r="B302" s="344" t="s">
        <v>1021</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856</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3372</v>
      </c>
      <c r="B304" s="344" t="s">
        <v>1149</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3372</v>
      </c>
      <c r="B305" s="344" t="s">
        <v>3378</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3387</v>
      </c>
      <c r="B306" s="344" t="s">
        <v>3392</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3387</v>
      </c>
      <c r="B307" s="344" t="s">
        <v>3395</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1574</v>
      </c>
      <c r="B308" s="344" t="s">
        <v>3419</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1574</v>
      </c>
      <c r="B309" s="344" t="s">
        <v>701</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2966</v>
      </c>
      <c r="B310" s="344" t="s">
        <v>2206</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2966</v>
      </c>
      <c r="B311" s="344" t="s">
        <v>1353</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3481</v>
      </c>
      <c r="B312" s="344" t="s">
        <v>3489</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3481</v>
      </c>
      <c r="B313" s="344" t="s">
        <v>3492</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1210</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3961</v>
      </c>
      <c r="N314" s="380" t="s">
        <v>3962</v>
      </c>
      <c r="O314" s="380" t="s">
        <v>3963</v>
      </c>
      <c r="P314" s="380" t="s">
        <v>3964</v>
      </c>
      <c r="Q314" s="380" t="s">
        <v>3965</v>
      </c>
      <c r="R314" s="380" t="s">
        <v>3966</v>
      </c>
      <c r="S314" s="380" t="s">
        <v>3967</v>
      </c>
      <c r="T314" s="380" t="s">
        <v>3950</v>
      </c>
      <c r="U314" s="380" t="s">
        <v>3947</v>
      </c>
      <c r="V314" s="380" t="s">
        <v>3948</v>
      </c>
      <c r="W314" s="380" t="s">
        <v>3951</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1210</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3968</v>
      </c>
      <c r="N315" s="380" t="s">
        <v>3969</v>
      </c>
      <c r="O315" s="380" t="s">
        <v>3970</v>
      </c>
      <c r="P315" s="380" t="s">
        <v>3948</v>
      </c>
      <c r="Q315" s="380" t="s">
        <v>3971</v>
      </c>
      <c r="R315" s="380" t="s">
        <v>3972</v>
      </c>
      <c r="S315" s="380" t="s">
        <v>3973</v>
      </c>
      <c r="T315" s="380" t="s">
        <v>3974</v>
      </c>
      <c r="U315" s="380" t="s">
        <v>3947</v>
      </c>
      <c r="V315" s="380" t="s">
        <v>3948</v>
      </c>
      <c r="W315" s="380" t="s">
        <v>3951</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3508</v>
      </c>
      <c r="B316" s="344" t="s">
        <v>3520</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3508</v>
      </c>
      <c r="B317" s="344" t="s">
        <v>3517</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1334</v>
      </c>
      <c r="B318" s="344" t="s">
        <v>3538</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1334</v>
      </c>
      <c r="B319" s="344" t="s">
        <v>1732</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325229A9-B245-4ED6-BC08-5891625EF77A}"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3975</v>
      </c>
      <c r="C1" s="421" t="s">
        <v>119</v>
      </c>
      <c r="D1" s="421" t="s">
        <v>3976</v>
      </c>
      <c r="E1" s="421" t="s">
        <v>145</v>
      </c>
      <c r="F1" s="421" t="s">
        <v>3977</v>
      </c>
      <c r="G1" s="421" t="s">
        <v>3978</v>
      </c>
      <c r="H1" s="421" t="s">
        <v>143</v>
      </c>
      <c r="I1" s="422" t="s">
        <v>3979</v>
      </c>
      <c r="J1" s="421" t="s">
        <v>3980</v>
      </c>
      <c r="K1" s="421" t="s">
        <v>3981</v>
      </c>
      <c r="L1" s="79" t="s">
        <v>3982</v>
      </c>
      <c r="M1" s="421" t="s">
        <v>100</v>
      </c>
      <c r="N1" s="421" t="s">
        <v>101</v>
      </c>
      <c r="O1" s="421" t="s">
        <v>102</v>
      </c>
      <c r="P1" s="421" t="s">
        <v>103</v>
      </c>
      <c r="Q1" s="421" t="s">
        <v>104</v>
      </c>
      <c r="R1" s="421" t="s">
        <v>105</v>
      </c>
      <c r="S1" s="79" t="s">
        <v>3983</v>
      </c>
      <c r="T1" s="423" t="s">
        <v>3984</v>
      </c>
      <c r="U1" s="424" t="s">
        <v>3985</v>
      </c>
      <c r="V1" s="424" t="s">
        <v>3986</v>
      </c>
      <c r="W1" s="424" t="s">
        <v>3987</v>
      </c>
      <c r="X1" s="425" t="s">
        <v>3988</v>
      </c>
      <c r="Y1" s="423" t="s">
        <v>3984</v>
      </c>
      <c r="Z1" s="424" t="s">
        <v>3985</v>
      </c>
      <c r="AA1" s="424" t="s">
        <v>3986</v>
      </c>
      <c r="AB1" s="424" t="s">
        <v>3987</v>
      </c>
      <c r="AC1" s="425" t="s">
        <v>3988</v>
      </c>
      <c r="AD1" s="426" t="s">
        <v>3984</v>
      </c>
      <c r="AE1" s="426" t="s">
        <v>3985</v>
      </c>
      <c r="AF1" s="426" t="s">
        <v>3986</v>
      </c>
      <c r="AG1" s="426" t="s">
        <v>3987</v>
      </c>
      <c r="AH1" s="426" t="s">
        <v>3988</v>
      </c>
      <c r="AI1" s="427" t="s">
        <v>3989</v>
      </c>
      <c r="AJ1" s="426" t="s">
        <v>3990</v>
      </c>
      <c r="AK1" s="426" t="s">
        <v>3991</v>
      </c>
      <c r="AL1" s="426" t="s">
        <v>3992</v>
      </c>
      <c r="AM1" s="426" t="s">
        <v>3993</v>
      </c>
      <c r="AN1" s="428" t="s">
        <v>3994</v>
      </c>
      <c r="AO1" s="429" t="s">
        <v>3989</v>
      </c>
      <c r="AP1" s="429" t="s">
        <v>3990</v>
      </c>
      <c r="AQ1" s="429" t="s">
        <v>3991</v>
      </c>
      <c r="AR1" s="429" t="s">
        <v>3992</v>
      </c>
      <c r="AS1" s="429" t="s">
        <v>3993</v>
      </c>
      <c r="AT1" s="429" t="s">
        <v>3994</v>
      </c>
      <c r="AU1" s="430" t="s">
        <v>3995</v>
      </c>
      <c r="AV1" s="429" t="s">
        <v>3996</v>
      </c>
      <c r="AW1" s="429" t="s">
        <v>3997</v>
      </c>
      <c r="AX1" s="429" t="s">
        <v>3998</v>
      </c>
      <c r="AY1" s="429" t="s">
        <v>3999</v>
      </c>
      <c r="AZ1" s="431" t="s">
        <v>4000</v>
      </c>
      <c r="BA1" s="432" t="s">
        <v>3995</v>
      </c>
      <c r="BB1" s="432" t="s">
        <v>3996</v>
      </c>
      <c r="BC1" s="432" t="s">
        <v>3997</v>
      </c>
      <c r="BD1" s="432" t="s">
        <v>3998</v>
      </c>
      <c r="BE1" s="432" t="s">
        <v>3999</v>
      </c>
      <c r="BF1" s="432" t="s">
        <v>4000</v>
      </c>
      <c r="BG1" s="433" t="s">
        <v>4001</v>
      </c>
      <c r="BH1" s="432" t="s">
        <v>4002</v>
      </c>
      <c r="BI1" s="432" t="s">
        <v>4003</v>
      </c>
      <c r="BJ1" s="432" t="s">
        <v>4004</v>
      </c>
      <c r="BK1" s="432" t="s">
        <v>4005</v>
      </c>
      <c r="BL1" s="434" t="s">
        <v>4006</v>
      </c>
      <c r="BM1" s="435" t="s">
        <v>4001</v>
      </c>
      <c r="BN1" s="435" t="s">
        <v>4002</v>
      </c>
      <c r="BO1" s="435" t="s">
        <v>4003</v>
      </c>
      <c r="BP1" s="435" t="s">
        <v>4004</v>
      </c>
      <c r="BQ1" s="435" t="s">
        <v>4005</v>
      </c>
      <c r="BR1" s="435" t="s">
        <v>4006</v>
      </c>
      <c r="BS1" s="436" t="s">
        <v>4007</v>
      </c>
      <c r="BT1" s="435" t="s">
        <v>4008</v>
      </c>
      <c r="BU1" s="435" t="s">
        <v>4009</v>
      </c>
      <c r="BV1" s="435" t="s">
        <v>4010</v>
      </c>
      <c r="BW1" s="435" t="s">
        <v>4011</v>
      </c>
      <c r="BX1" s="437" t="s">
        <v>4012</v>
      </c>
      <c r="BY1" s="438" t="s">
        <v>4007</v>
      </c>
      <c r="BZ1" s="438" t="s">
        <v>4008</v>
      </c>
      <c r="CA1" s="438" t="s">
        <v>4009</v>
      </c>
      <c r="CB1" s="438" t="s">
        <v>4010</v>
      </c>
      <c r="CC1" s="438" t="s">
        <v>4011</v>
      </c>
      <c r="CD1" s="438" t="s">
        <v>4012</v>
      </c>
      <c r="CE1" s="439" t="s">
        <v>4013</v>
      </c>
      <c r="CF1" s="438" t="s">
        <v>4014</v>
      </c>
      <c r="CG1" s="438" t="s">
        <v>4015</v>
      </c>
      <c r="CH1" s="438" t="s">
        <v>4016</v>
      </c>
      <c r="CI1" s="438" t="s">
        <v>4017</v>
      </c>
      <c r="CJ1" s="438" t="s">
        <v>4018</v>
      </c>
      <c r="CK1" s="438" t="s">
        <v>4019</v>
      </c>
      <c r="CL1" s="440" t="s">
        <v>4020</v>
      </c>
      <c r="CM1" s="441" t="s">
        <v>4013</v>
      </c>
      <c r="CN1" s="441" t="s">
        <v>4014</v>
      </c>
      <c r="CO1" s="441" t="s">
        <v>4015</v>
      </c>
      <c r="CP1" s="441" t="s">
        <v>4016</v>
      </c>
      <c r="CQ1" s="441" t="s">
        <v>4017</v>
      </c>
      <c r="CR1" s="441" t="s">
        <v>4018</v>
      </c>
      <c r="CS1" s="441" t="s">
        <v>4019</v>
      </c>
      <c r="CT1" s="441" t="s">
        <v>4020</v>
      </c>
      <c r="CU1" s="442" t="s">
        <v>4021</v>
      </c>
      <c r="CV1" s="441" t="s">
        <v>4022</v>
      </c>
      <c r="CW1" s="441" t="s">
        <v>4023</v>
      </c>
      <c r="CX1" s="441" t="s">
        <v>4024</v>
      </c>
      <c r="CY1" s="441" t="s">
        <v>4025</v>
      </c>
      <c r="CZ1" s="441" t="s">
        <v>4026</v>
      </c>
      <c r="DA1" s="443" t="s">
        <v>4027</v>
      </c>
      <c r="DB1" s="444" t="s">
        <v>4021</v>
      </c>
      <c r="DC1" s="444" t="s">
        <v>4022</v>
      </c>
      <c r="DD1" s="444" t="s">
        <v>4023</v>
      </c>
      <c r="DE1" s="444" t="s">
        <v>4024</v>
      </c>
      <c r="DF1" s="444" t="s">
        <v>4025</v>
      </c>
      <c r="DG1" s="444" t="s">
        <v>4026</v>
      </c>
      <c r="DH1" s="444" t="s">
        <v>4027</v>
      </c>
      <c r="DI1" s="445" t="s">
        <v>4028</v>
      </c>
      <c r="DJ1" s="444" t="s">
        <v>4029</v>
      </c>
      <c r="DK1" s="444" t="s">
        <v>4030</v>
      </c>
      <c r="DL1" s="444" t="s">
        <v>4031</v>
      </c>
      <c r="DM1" s="444" t="s">
        <v>4032</v>
      </c>
      <c r="DN1" s="444" t="s">
        <v>4033</v>
      </c>
      <c r="DO1" s="444" t="s">
        <v>4034</v>
      </c>
      <c r="DP1" s="444" t="s">
        <v>4035</v>
      </c>
      <c r="DQ1" s="446" t="s">
        <v>4036</v>
      </c>
      <c r="DR1" s="447"/>
    </row>
    <row r="2">
      <c r="A2" s="343"/>
      <c r="B2" s="421"/>
      <c r="C2" s="39"/>
      <c r="D2" s="421"/>
      <c r="E2" s="39"/>
      <c r="F2" s="39"/>
      <c r="G2" s="39"/>
      <c r="H2" s="39"/>
      <c r="I2" s="448"/>
      <c r="J2" s="39"/>
      <c r="K2" s="39"/>
      <c r="L2" s="79"/>
      <c r="M2" s="39"/>
      <c r="N2" s="39"/>
      <c r="O2" s="39"/>
      <c r="P2" s="39"/>
      <c r="Q2" s="39"/>
      <c r="R2" s="39"/>
      <c r="S2" s="79"/>
      <c r="T2" s="449" t="s">
        <v>4037</v>
      </c>
      <c r="U2" s="24"/>
      <c r="V2" s="24"/>
      <c r="W2" s="24"/>
      <c r="X2" s="9"/>
      <c r="Y2" s="450" t="s">
        <v>4038</v>
      </c>
      <c r="Z2" s="24"/>
      <c r="AA2" s="24"/>
      <c r="AB2" s="24"/>
      <c r="AC2" s="9"/>
      <c r="AD2" s="451" t="s">
        <v>4039</v>
      </c>
      <c r="AE2" s="452"/>
      <c r="AF2" s="452"/>
      <c r="AG2" s="452"/>
      <c r="AH2" s="452"/>
      <c r="AI2" s="452"/>
      <c r="AJ2" s="452"/>
      <c r="AK2" s="452"/>
      <c r="AL2" s="452"/>
      <c r="AM2" s="452"/>
      <c r="AN2" s="453"/>
      <c r="AO2" s="454" t="s">
        <v>4040</v>
      </c>
      <c r="AP2" s="24"/>
      <c r="AQ2" s="24"/>
      <c r="AR2" s="24"/>
      <c r="AS2" s="24"/>
      <c r="AT2" s="24"/>
      <c r="AU2" s="24"/>
      <c r="AV2" s="24"/>
      <c r="AW2" s="24"/>
      <c r="AX2" s="24"/>
      <c r="AY2" s="24"/>
      <c r="AZ2" s="9"/>
      <c r="BA2" s="455" t="s">
        <v>4041</v>
      </c>
      <c r="BB2" s="24"/>
      <c r="BC2" s="24"/>
      <c r="BD2" s="24"/>
      <c r="BE2" s="24"/>
      <c r="BF2" s="24"/>
      <c r="BG2" s="24"/>
      <c r="BH2" s="24"/>
      <c r="BI2" s="24"/>
      <c r="BJ2" s="24"/>
      <c r="BK2" s="24"/>
      <c r="BL2" s="9"/>
      <c r="BM2" s="456" t="s">
        <v>4042</v>
      </c>
      <c r="BN2" s="24"/>
      <c r="BO2" s="24"/>
      <c r="BP2" s="24"/>
      <c r="BQ2" s="24"/>
      <c r="BR2" s="24"/>
      <c r="BS2" s="24"/>
      <c r="BT2" s="24"/>
      <c r="BU2" s="24"/>
      <c r="BV2" s="24"/>
      <c r="BW2" s="24"/>
      <c r="BX2" s="9"/>
      <c r="BY2" s="457" t="s">
        <v>4043</v>
      </c>
      <c r="BZ2" s="24"/>
      <c r="CA2" s="24"/>
      <c r="CB2" s="24"/>
      <c r="CC2" s="24"/>
      <c r="CD2" s="24"/>
      <c r="CE2" s="24"/>
      <c r="CF2" s="24"/>
      <c r="CG2" s="24"/>
      <c r="CH2" s="24"/>
      <c r="CI2" s="24"/>
      <c r="CJ2" s="24"/>
      <c r="CK2" s="24"/>
      <c r="CL2" s="9"/>
      <c r="CM2" s="458" t="s">
        <v>4044</v>
      </c>
      <c r="CN2" s="452"/>
      <c r="CO2" s="452"/>
      <c r="CP2" s="452"/>
      <c r="CQ2" s="452"/>
      <c r="CR2" s="452"/>
      <c r="CS2" s="452"/>
      <c r="CT2" s="452"/>
      <c r="CU2" s="452"/>
      <c r="CV2" s="452"/>
      <c r="CW2" s="452"/>
      <c r="CX2" s="452"/>
      <c r="CY2" s="452"/>
      <c r="CZ2" s="452"/>
      <c r="DA2" s="453"/>
      <c r="DB2" s="459" t="s">
        <v>4045</v>
      </c>
      <c r="DC2" s="452"/>
      <c r="DD2" s="452"/>
      <c r="DE2" s="452"/>
      <c r="DF2" s="452"/>
      <c r="DG2" s="452"/>
      <c r="DH2" s="452"/>
      <c r="DI2" s="452"/>
      <c r="DJ2" s="452"/>
      <c r="DK2" s="452"/>
      <c r="DL2" s="452"/>
      <c r="DM2" s="452"/>
      <c r="DN2" s="452"/>
      <c r="DO2" s="452"/>
      <c r="DP2" s="452"/>
      <c r="DQ2" s="453"/>
      <c r="DR2" s="460"/>
    </row>
    <row r="3" ht="15.75" customHeight="1">
      <c r="A3" s="461" t="s">
        <v>4046</v>
      </c>
      <c r="B3" s="462">
        <v>0.0</v>
      </c>
      <c r="C3" s="463" t="str">
        <f t="array" ref="C3">index(Images!$A$1:$K$1, 1, 1)</f>
        <v/>
      </c>
      <c r="D3" s="462" t="s">
        <v>4047</v>
      </c>
      <c r="E3" s="462">
        <v>1.0</v>
      </c>
      <c r="F3" s="462">
        <v>3.0</v>
      </c>
      <c r="G3" s="462" t="s">
        <v>4048</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4047</v>
      </c>
      <c r="E4" s="462">
        <v>1.0</v>
      </c>
      <c r="F4" s="462">
        <v>3.0</v>
      </c>
      <c r="G4" s="462" t="s">
        <v>4048</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1822</v>
      </c>
      <c r="B5" s="462">
        <v>1.0</v>
      </c>
      <c r="C5" s="463" t="str">
        <f t="array" ref="C5">index(Images!$A$1:$K$1, 1, 1)</f>
        <v/>
      </c>
      <c r="D5" s="462" t="s">
        <v>4047</v>
      </c>
      <c r="E5" s="462">
        <v>1.0</v>
      </c>
      <c r="F5" s="462">
        <v>3.0</v>
      </c>
      <c r="G5" s="462" t="s">
        <v>4048</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3487</v>
      </c>
      <c r="B6" s="462">
        <v>1.0</v>
      </c>
      <c r="C6" s="463" t="str">
        <f t="array" ref="C6">index(Images!$A$1:$K$1, 1, 1)</f>
        <v/>
      </c>
      <c r="D6" s="462" t="s">
        <v>4049</v>
      </c>
      <c r="E6" s="462">
        <v>1.0</v>
      </c>
      <c r="F6" s="462">
        <v>3.0</v>
      </c>
      <c r="G6" s="462" t="s">
        <v>4048</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4047</v>
      </c>
      <c r="E7" s="462">
        <v>1.0</v>
      </c>
      <c r="F7" s="462">
        <v>3.0</v>
      </c>
      <c r="G7" s="462" t="s">
        <v>4048</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1870</v>
      </c>
      <c r="B8" s="462">
        <v>1.0</v>
      </c>
      <c r="C8" s="463" t="str">
        <f t="array" ref="C8">index(Images!$A$1:$K$1, 1, 1)</f>
        <v/>
      </c>
      <c r="D8" s="462" t="s">
        <v>4049</v>
      </c>
      <c r="E8" s="462">
        <v>1.0</v>
      </c>
      <c r="F8" s="462">
        <v>3.0</v>
      </c>
      <c r="G8" s="462" t="s">
        <v>4048</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1676</v>
      </c>
      <c r="B9" s="462">
        <v>1.0</v>
      </c>
      <c r="C9" s="463" t="str">
        <f t="array" ref="C9">index(Images!$A$1:$K$1, 1, 1)</f>
        <v/>
      </c>
      <c r="D9" s="462" t="s">
        <v>4049</v>
      </c>
      <c r="E9" s="462">
        <v>1.0</v>
      </c>
      <c r="F9" s="462">
        <v>3.0</v>
      </c>
      <c r="G9" s="462" t="s">
        <v>4048</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4047</v>
      </c>
      <c r="E10" s="462">
        <v>1.0</v>
      </c>
      <c r="F10" s="462">
        <v>3.0</v>
      </c>
      <c r="G10" s="462" t="s">
        <v>4048</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2917</v>
      </c>
      <c r="B11" s="462">
        <v>2.0</v>
      </c>
      <c r="C11" s="463" t="str">
        <f t="array" ref="C11">index(Images!$A$1:$K$1, 1, 1)</f>
        <v/>
      </c>
      <c r="D11" s="462" t="s">
        <v>4047</v>
      </c>
      <c r="E11" s="462">
        <v>1.0</v>
      </c>
      <c r="F11" s="462">
        <v>3.0</v>
      </c>
      <c r="G11" s="462" t="s">
        <v>4048</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2146</v>
      </c>
      <c r="B12" s="462">
        <v>2.0</v>
      </c>
      <c r="C12" s="463" t="str">
        <f t="array" ref="C12">index(Images!$A$1:$K$1, 1, 1)</f>
        <v/>
      </c>
      <c r="D12" s="462" t="s">
        <v>4047</v>
      </c>
      <c r="E12" s="462">
        <v>1.0</v>
      </c>
      <c r="F12" s="462">
        <v>3.0</v>
      </c>
      <c r="G12" s="462" t="s">
        <v>4048</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3376</v>
      </c>
      <c r="B13" s="462">
        <v>2.0</v>
      </c>
      <c r="C13" s="463" t="str">
        <f t="array" ref="C13">index(Images!$A$1:$K$1, 1, 1)</f>
        <v/>
      </c>
      <c r="D13" s="462" t="s">
        <v>4047</v>
      </c>
      <c r="E13" s="462">
        <v>1.0</v>
      </c>
      <c r="F13" s="462">
        <v>4.0</v>
      </c>
      <c r="G13" s="462" t="s">
        <v>4050</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1824</v>
      </c>
      <c r="B14" s="462">
        <v>2.0</v>
      </c>
      <c r="C14" s="463" t="str">
        <f t="array" ref="C14">index(Images!$A$1:$K$1, 1, 1)</f>
        <v/>
      </c>
      <c r="D14" s="462" t="s">
        <v>4047</v>
      </c>
      <c r="E14" s="462">
        <v>1.0</v>
      </c>
      <c r="F14" s="462">
        <v>3.0</v>
      </c>
      <c r="G14" s="462" t="s">
        <v>4048</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4047</v>
      </c>
      <c r="E15" s="462">
        <v>1.0</v>
      </c>
      <c r="F15" s="462">
        <v>3.0</v>
      </c>
      <c r="G15" s="462" t="s">
        <v>4048</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2739</v>
      </c>
      <c r="B16" s="462">
        <v>2.0</v>
      </c>
      <c r="C16" s="463" t="str">
        <f t="array" ref="C16">index(Images!$A$1:$K$1, 1, 1)</f>
        <v/>
      </c>
      <c r="D16" s="462" t="s">
        <v>4047</v>
      </c>
      <c r="E16" s="462">
        <v>1.0</v>
      </c>
      <c r="F16" s="462">
        <v>3.0</v>
      </c>
      <c r="G16" s="462" t="s">
        <v>4048</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3488</v>
      </c>
      <c r="B17" s="462">
        <v>2.0</v>
      </c>
      <c r="C17" s="463" t="str">
        <f t="array" ref="C17">index(Images!$A$1:$K$1, 1, 1)</f>
        <v/>
      </c>
      <c r="D17" s="462" t="s">
        <v>4049</v>
      </c>
      <c r="E17" s="462">
        <v>1.0</v>
      </c>
      <c r="F17" s="462">
        <v>3.0</v>
      </c>
      <c r="G17" s="462" t="s">
        <v>4048</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1042</v>
      </c>
      <c r="B18" s="462">
        <v>2.0</v>
      </c>
      <c r="C18" s="463" t="str">
        <f t="array" ref="C18">index(Images!$A$1:$K$1, 1, 1)</f>
        <v/>
      </c>
      <c r="D18" s="462" t="s">
        <v>4049</v>
      </c>
      <c r="E18" s="462">
        <v>1.0</v>
      </c>
      <c r="F18" s="462">
        <v>3.0</v>
      </c>
      <c r="G18" s="462" t="s">
        <v>4048</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4047</v>
      </c>
      <c r="E19" s="462">
        <v>1.0</v>
      </c>
      <c r="F19" s="462">
        <v>3.0</v>
      </c>
      <c r="G19" s="462" t="s">
        <v>4048</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996</v>
      </c>
      <c r="B20" s="462">
        <v>2.0</v>
      </c>
      <c r="C20" s="463" t="str">
        <f t="array" ref="C20">index(Images!$A$1:$K$1, 1, 1)</f>
        <v/>
      </c>
      <c r="D20" s="462" t="s">
        <v>4047</v>
      </c>
      <c r="E20" s="462">
        <v>1.0</v>
      </c>
      <c r="F20" s="462">
        <v>3.0</v>
      </c>
      <c r="G20" s="462" t="s">
        <v>4048</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1872</v>
      </c>
      <c r="B21" s="462">
        <v>2.0</v>
      </c>
      <c r="C21" s="463" t="str">
        <f t="array" ref="C21">index(Images!$A$1:$K$1, 1, 1)</f>
        <v/>
      </c>
      <c r="D21" s="462" t="s">
        <v>4049</v>
      </c>
      <c r="E21" s="462">
        <v>1.0</v>
      </c>
      <c r="F21" s="462">
        <v>3.0</v>
      </c>
      <c r="G21" s="462" t="s">
        <v>4048</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3234</v>
      </c>
      <c r="B22" s="462">
        <v>2.0</v>
      </c>
      <c r="C22" s="463" t="str">
        <f t="array" ref="C22">index(Images!$A$1:$K$1, 1, 1)</f>
        <v/>
      </c>
      <c r="D22" s="462" t="s">
        <v>4047</v>
      </c>
      <c r="E22" s="462">
        <v>1.0</v>
      </c>
      <c r="F22" s="462">
        <v>3.0</v>
      </c>
      <c r="G22" s="462" t="s">
        <v>4048</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2941</v>
      </c>
      <c r="B23" s="462">
        <v>2.0</v>
      </c>
      <c r="C23" s="463" t="str">
        <f t="array" ref="C23">index(Images!$A$1:$K$1, 1, 1)</f>
        <v/>
      </c>
      <c r="D23" s="462" t="s">
        <v>4047</v>
      </c>
      <c r="E23" s="462">
        <v>1.0</v>
      </c>
      <c r="F23" s="462">
        <v>3.0</v>
      </c>
      <c r="G23" s="462" t="s">
        <v>4048</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762</v>
      </c>
      <c r="B24" s="462">
        <v>3.0</v>
      </c>
      <c r="C24" s="463" t="str">
        <f t="array" ref="C24">index(Images!$A$1:$K$1, 1, 1)</f>
        <v/>
      </c>
      <c r="D24" s="462" t="s">
        <v>4047</v>
      </c>
      <c r="E24" s="462">
        <v>1.0</v>
      </c>
      <c r="F24" s="462">
        <v>3.0</v>
      </c>
      <c r="G24" s="462" t="s">
        <v>4048</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792</v>
      </c>
      <c r="B25" s="462">
        <v>3.0</v>
      </c>
      <c r="C25" s="463" t="str">
        <f t="array" ref="C25">index(Images!$A$1:$K$1, 1, 1)</f>
        <v/>
      </c>
      <c r="D25" s="462" t="s">
        <v>4047</v>
      </c>
      <c r="E25" s="462">
        <v>1.0</v>
      </c>
      <c r="F25" s="462">
        <v>3.0</v>
      </c>
      <c r="G25" s="462" t="s">
        <v>4048</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2962</v>
      </c>
      <c r="B26" s="462">
        <v>3.0</v>
      </c>
      <c r="C26" s="463" t="str">
        <f t="array" ref="C26">index(Images!$A$1:$K$1, 1, 1)</f>
        <v/>
      </c>
      <c r="D26" s="462" t="s">
        <v>4047</v>
      </c>
      <c r="E26" s="462">
        <v>1.0</v>
      </c>
      <c r="F26" s="462">
        <v>3.0</v>
      </c>
      <c r="G26" s="462" t="s">
        <v>4048</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1825</v>
      </c>
      <c r="B27" s="462">
        <v>3.0</v>
      </c>
      <c r="C27" s="463" t="str">
        <f t="array" ref="C27">index(Images!$A$1:$K$1, 1, 1)</f>
        <v/>
      </c>
      <c r="D27" s="462" t="s">
        <v>4047</v>
      </c>
      <c r="E27" s="462">
        <v>1.0</v>
      </c>
      <c r="F27" s="462">
        <v>3.0</v>
      </c>
      <c r="G27" s="462" t="s">
        <v>4048</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972</v>
      </c>
      <c r="B28" s="462">
        <v>3.0</v>
      </c>
      <c r="C28" s="463" t="str">
        <f t="array" ref="C28">index(Images!$A$1:$K$1, 1, 1)</f>
        <v/>
      </c>
      <c r="D28" s="462" t="s">
        <v>4047</v>
      </c>
      <c r="E28" s="462">
        <v>1.0</v>
      </c>
      <c r="F28" s="462">
        <v>3.0</v>
      </c>
      <c r="G28" s="462" t="s">
        <v>4048</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2919</v>
      </c>
      <c r="B29" s="462">
        <v>3.0</v>
      </c>
      <c r="C29" s="463" t="str">
        <f t="array" ref="C29">index(Images!$A$1:$K$1, 1, 1)</f>
        <v/>
      </c>
      <c r="D29" s="462" t="s">
        <v>4047</v>
      </c>
      <c r="E29" s="462">
        <v>1.0</v>
      </c>
      <c r="F29" s="462">
        <v>3.0</v>
      </c>
      <c r="G29" s="462" t="s">
        <v>4048</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1149</v>
      </c>
      <c r="B30" s="462">
        <v>3.0</v>
      </c>
      <c r="C30" s="463" t="str">
        <f t="array" ref="C30">index(Images!$A$1:$K$1, 1, 1)</f>
        <v/>
      </c>
      <c r="D30" s="462" t="s">
        <v>4047</v>
      </c>
      <c r="E30" s="462">
        <v>1.0</v>
      </c>
      <c r="F30" s="462">
        <v>3.0</v>
      </c>
      <c r="G30" s="462" t="s">
        <v>4048</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2740</v>
      </c>
      <c r="B31" s="462">
        <v>3.0</v>
      </c>
      <c r="C31" s="463" t="str">
        <f t="array" ref="C31">index(Images!$A$1:$K$1, 1, 1)</f>
        <v/>
      </c>
      <c r="D31" s="462" t="s">
        <v>4047</v>
      </c>
      <c r="E31" s="462">
        <v>1.0</v>
      </c>
      <c r="F31" s="462">
        <v>3.0</v>
      </c>
      <c r="G31" s="462" t="s">
        <v>4048</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2101</v>
      </c>
      <c r="B32" s="462">
        <v>3.0</v>
      </c>
      <c r="C32" s="463" t="str">
        <f t="array" ref="C32">index(Images!$A$1:$K$1, 1, 1)</f>
        <v/>
      </c>
      <c r="D32" s="462" t="s">
        <v>4047</v>
      </c>
      <c r="E32" s="462">
        <v>1.0</v>
      </c>
      <c r="F32" s="462">
        <v>3.0</v>
      </c>
      <c r="G32" s="462" t="s">
        <v>4048</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4047</v>
      </c>
      <c r="E33" s="462">
        <v>1.0</v>
      </c>
      <c r="F33" s="462">
        <v>3.0</v>
      </c>
      <c r="G33" s="462" t="s">
        <v>4048</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4047</v>
      </c>
      <c r="E34" s="462">
        <v>1.0</v>
      </c>
      <c r="F34" s="462">
        <v>3.0</v>
      </c>
      <c r="G34" s="462" t="s">
        <v>4048</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2143</v>
      </c>
      <c r="B35" s="462">
        <v>3.0</v>
      </c>
      <c r="C35" s="463" t="str">
        <f t="array" ref="C35">index(Images!$A$1:$K$1, 1, 1)</f>
        <v/>
      </c>
      <c r="D35" s="462" t="s">
        <v>4047</v>
      </c>
      <c r="E35" s="462">
        <v>1.0</v>
      </c>
      <c r="F35" s="462">
        <v>3.0</v>
      </c>
      <c r="G35" s="462" t="s">
        <v>4048</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3378</v>
      </c>
      <c r="B36" s="462">
        <v>3.0</v>
      </c>
      <c r="C36" s="463" t="str">
        <f t="array" ref="C36">index(Images!$A$1:$K$1, 1, 1)</f>
        <v/>
      </c>
      <c r="D36" s="462" t="s">
        <v>4047</v>
      </c>
      <c r="E36" s="462">
        <v>1.0</v>
      </c>
      <c r="F36" s="462">
        <v>4.0</v>
      </c>
      <c r="G36" s="462" t="s">
        <v>4050</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1898</v>
      </c>
      <c r="B37" s="462">
        <v>3.0</v>
      </c>
      <c r="C37" s="463" t="str">
        <f t="array" ref="C37">index(Images!$A$1:$K$1, 1, 1)</f>
        <v/>
      </c>
      <c r="D37" s="462" t="s">
        <v>4047</v>
      </c>
      <c r="E37" s="462">
        <v>1.0</v>
      </c>
      <c r="F37" s="462">
        <v>3.0</v>
      </c>
      <c r="G37" s="462" t="s">
        <v>4048</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2147</v>
      </c>
      <c r="B38" s="462">
        <v>3.0</v>
      </c>
      <c r="C38" s="463" t="str">
        <f t="array" ref="C38">index(Images!$A$1:$K$1, 1, 1)</f>
        <v/>
      </c>
      <c r="D38" s="462" t="s">
        <v>4047</v>
      </c>
      <c r="E38" s="462">
        <v>1.0</v>
      </c>
      <c r="F38" s="462">
        <v>3.0</v>
      </c>
      <c r="G38" s="462" t="s">
        <v>4048</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1245</v>
      </c>
      <c r="B39" s="462">
        <v>3.0</v>
      </c>
      <c r="C39" s="463" t="str">
        <f t="array" ref="C39">index(Images!$A$1:$K$1, 1, 1)</f>
        <v/>
      </c>
      <c r="D39" s="462" t="s">
        <v>4047</v>
      </c>
      <c r="E39" s="462">
        <v>1.0</v>
      </c>
      <c r="F39" s="462">
        <v>3.0</v>
      </c>
      <c r="G39" s="462" t="s">
        <v>4048</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3489</v>
      </c>
      <c r="B40" s="462">
        <v>3.0</v>
      </c>
      <c r="C40" s="463" t="str">
        <f t="array" ref="C40">index(Images!$A$1:$K$1, 1, 1)</f>
        <v/>
      </c>
      <c r="D40" s="462" t="s">
        <v>4049</v>
      </c>
      <c r="E40" s="462">
        <v>1.0</v>
      </c>
      <c r="F40" s="462">
        <v>3.0</v>
      </c>
      <c r="G40" s="462" t="s">
        <v>4048</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1044</v>
      </c>
      <c r="B41" s="462">
        <v>3.0</v>
      </c>
      <c r="C41" s="463" t="str">
        <f t="array" ref="C41">index(Images!$A$1:$K$1, 1, 1)</f>
        <v/>
      </c>
      <c r="D41" s="462" t="s">
        <v>4049</v>
      </c>
      <c r="E41" s="462">
        <v>1.0</v>
      </c>
      <c r="F41" s="462">
        <v>3.0</v>
      </c>
      <c r="G41" s="462" t="s">
        <v>4048</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4047</v>
      </c>
      <c r="E42" s="462">
        <v>1.0</v>
      </c>
      <c r="F42" s="462">
        <v>3.0</v>
      </c>
      <c r="G42" s="462" t="s">
        <v>4048</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998</v>
      </c>
      <c r="B43" s="462">
        <v>3.0</v>
      </c>
      <c r="C43" s="463" t="str">
        <f t="array" ref="C43">index(Images!$A$1:$K$1, 1, 1)</f>
        <v/>
      </c>
      <c r="D43" s="462" t="s">
        <v>4047</v>
      </c>
      <c r="E43" s="462">
        <v>1.0</v>
      </c>
      <c r="F43" s="462">
        <v>3.0</v>
      </c>
      <c r="G43" s="462" t="s">
        <v>4048</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714</v>
      </c>
      <c r="B44" s="462">
        <v>3.0</v>
      </c>
      <c r="C44" s="463" t="str">
        <f t="array" ref="C44">index(Images!$A$1:$K$1, 1, 1)</f>
        <v/>
      </c>
      <c r="D44" s="462" t="s">
        <v>4047</v>
      </c>
      <c r="E44" s="462">
        <v>1.0</v>
      </c>
      <c r="F44" s="462">
        <v>3.0</v>
      </c>
      <c r="G44" s="462" t="s">
        <v>4048</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954</v>
      </c>
      <c r="B45" s="462">
        <v>3.0</v>
      </c>
      <c r="C45" s="463" t="str">
        <f t="array" ref="C45">index(Images!$A$1:$K$1, 1, 1)</f>
        <v/>
      </c>
      <c r="D45" s="462" t="s">
        <v>4047</v>
      </c>
      <c r="E45" s="462">
        <v>1.0</v>
      </c>
      <c r="F45" s="462">
        <v>3.0</v>
      </c>
      <c r="G45" s="462" t="s">
        <v>4048</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1873</v>
      </c>
      <c r="B46" s="462">
        <v>3.0</v>
      </c>
      <c r="C46" s="463" t="str">
        <f t="array" ref="C46">index(Images!$A$1:$K$1, 1, 1)</f>
        <v/>
      </c>
      <c r="D46" s="462" t="s">
        <v>4049</v>
      </c>
      <c r="E46" s="462">
        <v>1.0</v>
      </c>
      <c r="F46" s="462">
        <v>3.0</v>
      </c>
      <c r="G46" s="462" t="s">
        <v>4048</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3235</v>
      </c>
      <c r="B47" s="462">
        <v>3.0</v>
      </c>
      <c r="C47" s="463" t="str">
        <f t="array" ref="C47">index(Images!$A$1:$K$1, 1, 1)</f>
        <v/>
      </c>
      <c r="D47" s="462" t="s">
        <v>4047</v>
      </c>
      <c r="E47" s="462">
        <v>1.0</v>
      </c>
      <c r="F47" s="462">
        <v>3.0</v>
      </c>
      <c r="G47" s="462" t="s">
        <v>4048</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1678</v>
      </c>
      <c r="B48" s="462">
        <v>3.0</v>
      </c>
      <c r="C48" s="463" t="str">
        <f t="array" ref="C48">index(Images!$A$1:$K$1, 1, 1)</f>
        <v/>
      </c>
      <c r="D48" s="462" t="s">
        <v>4049</v>
      </c>
      <c r="E48" s="462">
        <v>1.0</v>
      </c>
      <c r="F48" s="462">
        <v>3.0</v>
      </c>
      <c r="G48" s="462" t="s">
        <v>4048</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2942</v>
      </c>
      <c r="B49" s="462">
        <v>3.0</v>
      </c>
      <c r="C49" s="463" t="str">
        <f t="array" ref="C49">index(Images!$A$1:$K$1, 1, 1)</f>
        <v/>
      </c>
      <c r="D49" s="462" t="s">
        <v>4047</v>
      </c>
      <c r="E49" s="462">
        <v>1.0</v>
      </c>
      <c r="F49" s="462">
        <v>3.0</v>
      </c>
      <c r="G49" s="462" t="s">
        <v>4048</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4051</v>
      </c>
      <c r="B50" s="480">
        <v>0.0</v>
      </c>
      <c r="C50" s="481" t="str">
        <f t="array" ref="C50">index(Images!$A$1:$K$1, 1, 2)</f>
        <v/>
      </c>
      <c r="D50" s="480" t="s">
        <v>4047</v>
      </c>
      <c r="E50" s="480">
        <v>1.0</v>
      </c>
      <c r="F50" s="480">
        <v>3.0</v>
      </c>
      <c r="G50" s="480" t="s">
        <v>4048</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4047</v>
      </c>
      <c r="E51" s="480">
        <v>1.0</v>
      </c>
      <c r="F51" s="480">
        <v>3.0</v>
      </c>
      <c r="G51" s="480" t="s">
        <v>4048</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1273</v>
      </c>
      <c r="B52" s="480">
        <v>1.0</v>
      </c>
      <c r="C52" s="481" t="str">
        <f t="array" ref="C52">index(Images!$A$1:$K$1, 1, 2)</f>
        <v/>
      </c>
      <c r="D52" s="480" t="s">
        <v>4047</v>
      </c>
      <c r="E52" s="480">
        <v>1.0</v>
      </c>
      <c r="F52" s="480">
        <v>3.0</v>
      </c>
      <c r="G52" s="480" t="s">
        <v>4048</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1198</v>
      </c>
      <c r="B53" s="480">
        <v>1.0</v>
      </c>
      <c r="C53" s="481" t="str">
        <f t="array" ref="C53">index(Images!$A$1:$K$1, 1, 2)</f>
        <v/>
      </c>
      <c r="D53" s="480" t="s">
        <v>4047</v>
      </c>
      <c r="E53" s="480">
        <v>1.0</v>
      </c>
      <c r="F53" s="480">
        <v>3.0</v>
      </c>
      <c r="G53" s="480" t="s">
        <v>4048</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2478</v>
      </c>
      <c r="B54" s="480">
        <v>1.0</v>
      </c>
      <c r="C54" s="481" t="str">
        <f t="array" ref="C54">index(Images!$A$1:$K$1, 1, 2)</f>
        <v/>
      </c>
      <c r="D54" s="480" t="s">
        <v>4047</v>
      </c>
      <c r="E54" s="480">
        <v>1.0</v>
      </c>
      <c r="F54" s="480">
        <v>3.0</v>
      </c>
      <c r="G54" s="480" t="s">
        <v>4048</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4047</v>
      </c>
      <c r="E55" s="480">
        <v>1.0</v>
      </c>
      <c r="F55" s="480">
        <v>3.0</v>
      </c>
      <c r="G55" s="480" t="s">
        <v>4048</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4052</v>
      </c>
      <c r="B56" s="480">
        <v>2.0</v>
      </c>
      <c r="C56" s="481" t="str">
        <f t="array" ref="C56">index(Images!$A$1:$K$1, 1, 2)</f>
        <v/>
      </c>
      <c r="D56" s="480" t="s">
        <v>4047</v>
      </c>
      <c r="E56" s="480">
        <v>1.0</v>
      </c>
      <c r="F56" s="480">
        <v>3.0</v>
      </c>
      <c r="G56" s="480" t="s">
        <v>4048</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1199</v>
      </c>
      <c r="B57" s="480">
        <v>2.0</v>
      </c>
      <c r="C57" s="481" t="str">
        <f t="array" ref="C57">index(Images!$A$1:$K$1, 1, 2)</f>
        <v/>
      </c>
      <c r="D57" s="480" t="s">
        <v>4047</v>
      </c>
      <c r="E57" s="480">
        <v>1.0</v>
      </c>
      <c r="F57" s="480">
        <v>3.0</v>
      </c>
      <c r="G57" s="480" t="s">
        <v>4048</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1827</v>
      </c>
      <c r="B58" s="480">
        <v>2.0</v>
      </c>
      <c r="C58" s="481" t="str">
        <f t="array" ref="C58">index(Images!$A$1:$K$1, 1, 2)</f>
        <v/>
      </c>
      <c r="D58" s="480" t="s">
        <v>4047</v>
      </c>
      <c r="E58" s="480">
        <v>1.0</v>
      </c>
      <c r="F58" s="480">
        <v>3.0</v>
      </c>
      <c r="G58" s="480" t="s">
        <v>4048</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1276</v>
      </c>
      <c r="B59" s="480">
        <v>2.0</v>
      </c>
      <c r="C59" s="481" t="str">
        <f t="array" ref="C59">index(Images!$A$1:$K$1, 1, 2)</f>
        <v/>
      </c>
      <c r="D59" s="480" t="s">
        <v>4047</v>
      </c>
      <c r="E59" s="480">
        <v>1.0</v>
      </c>
      <c r="F59" s="480">
        <v>3.0</v>
      </c>
      <c r="G59" s="480" t="s">
        <v>4048</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4047</v>
      </c>
      <c r="E60" s="480">
        <v>1.0</v>
      </c>
      <c r="F60" s="480">
        <v>3.0</v>
      </c>
      <c r="G60" s="480" t="s">
        <v>4048</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2480</v>
      </c>
      <c r="B61" s="480">
        <v>2.0</v>
      </c>
      <c r="C61" s="481" t="str">
        <f t="array" ref="C61">index(Images!$A$1:$K$1, 1, 2)</f>
        <v/>
      </c>
      <c r="D61" s="480" t="s">
        <v>4047</v>
      </c>
      <c r="E61" s="480">
        <v>1.0</v>
      </c>
      <c r="F61" s="480">
        <v>3.0</v>
      </c>
      <c r="G61" s="480" t="s">
        <v>4048</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3026</v>
      </c>
      <c r="B62" s="480">
        <v>2.0</v>
      </c>
      <c r="C62" s="481" t="str">
        <f t="array" ref="C62">index(Images!$A$1:$K$1, 1, 2)</f>
        <v/>
      </c>
      <c r="D62" s="480" t="s">
        <v>4047</v>
      </c>
      <c r="E62" s="480">
        <v>1.0</v>
      </c>
      <c r="F62" s="480">
        <v>4.0</v>
      </c>
      <c r="G62" s="480" t="s">
        <v>4050</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2990</v>
      </c>
      <c r="B63" s="480">
        <v>2.0</v>
      </c>
      <c r="C63" s="481" t="str">
        <f t="array" ref="C63">index(Images!$A$1:$K$1, 1, 2)</f>
        <v/>
      </c>
      <c r="D63" s="480" t="s">
        <v>4047</v>
      </c>
      <c r="E63" s="480">
        <v>1.0</v>
      </c>
      <c r="F63" s="480">
        <v>3.0</v>
      </c>
      <c r="G63" s="480" t="s">
        <v>4048</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3153</v>
      </c>
      <c r="B64" s="480">
        <v>2.0</v>
      </c>
      <c r="C64" s="481" t="str">
        <f t="array" ref="C64">index(Images!$A$1:$K$1, 1, 2)</f>
        <v/>
      </c>
      <c r="D64" s="480" t="s">
        <v>4047</v>
      </c>
      <c r="E64" s="480">
        <v>1.0</v>
      </c>
      <c r="F64" s="480">
        <v>3.0</v>
      </c>
      <c r="G64" s="480" t="s">
        <v>4048</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1829</v>
      </c>
      <c r="B65" s="480">
        <v>3.0</v>
      </c>
      <c r="C65" s="481" t="str">
        <f t="array" ref="C65">index(Images!$A$1:$K$1, 1, 2)</f>
        <v/>
      </c>
      <c r="D65" s="480" t="s">
        <v>4047</v>
      </c>
      <c r="E65" s="480">
        <v>1.0</v>
      </c>
      <c r="F65" s="480">
        <v>3.0</v>
      </c>
      <c r="G65" s="480" t="s">
        <v>4048</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4047</v>
      </c>
      <c r="E66" s="480">
        <v>1.0</v>
      </c>
      <c r="F66" s="480">
        <v>3.0</v>
      </c>
      <c r="G66" s="480" t="s">
        <v>4048</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1278</v>
      </c>
      <c r="B67" s="480">
        <v>3.0</v>
      </c>
      <c r="C67" s="481" t="str">
        <f t="array" ref="C67">index(Images!$A$1:$K$1, 1, 2)</f>
        <v/>
      </c>
      <c r="D67" s="480" t="s">
        <v>4047</v>
      </c>
      <c r="E67" s="480">
        <v>1.0</v>
      </c>
      <c r="F67" s="480">
        <v>3.0</v>
      </c>
      <c r="G67" s="480" t="s">
        <v>4048</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4053</v>
      </c>
      <c r="B68" s="480">
        <v>3.0</v>
      </c>
      <c r="C68" s="481" t="str">
        <f t="array" ref="C68">index(Images!$A$1:$K$1, 1, 2)</f>
        <v/>
      </c>
      <c r="D68" s="480" t="s">
        <v>4047</v>
      </c>
      <c r="E68" s="480">
        <v>1.0</v>
      </c>
      <c r="F68" s="480">
        <v>3.0</v>
      </c>
      <c r="G68" s="480" t="s">
        <v>4048</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4047</v>
      </c>
      <c r="E69" s="480">
        <v>1.0</v>
      </c>
      <c r="F69" s="480">
        <v>3.0</v>
      </c>
      <c r="G69" s="480" t="s">
        <v>4048</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1200</v>
      </c>
      <c r="B70" s="480">
        <v>3.0</v>
      </c>
      <c r="C70" s="481" t="str">
        <f t="array" ref="C70">index(Images!$A$1:$K$1, 1, 2)</f>
        <v/>
      </c>
      <c r="D70" s="480" t="s">
        <v>4047</v>
      </c>
      <c r="E70" s="480">
        <v>1.0</v>
      </c>
      <c r="F70" s="480">
        <v>3.0</v>
      </c>
      <c r="G70" s="480" t="s">
        <v>4048</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1382</v>
      </c>
      <c r="B71" s="480">
        <v>3.0</v>
      </c>
      <c r="C71" s="481" t="str">
        <f t="array" ref="C71">index(Images!$A$1:$K$1, 1, 2)</f>
        <v/>
      </c>
      <c r="D71" s="480" t="s">
        <v>4047</v>
      </c>
      <c r="E71" s="480">
        <v>1.0</v>
      </c>
      <c r="F71" s="480">
        <v>3.0</v>
      </c>
      <c r="G71" s="480" t="s">
        <v>4048</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1280</v>
      </c>
      <c r="B72" s="480">
        <v>3.0</v>
      </c>
      <c r="C72" s="481" t="str">
        <f t="array" ref="C72">index(Images!$A$1:$K$1, 1, 2)</f>
        <v/>
      </c>
      <c r="D72" s="480" t="s">
        <v>4047</v>
      </c>
      <c r="E72" s="480">
        <v>1.0</v>
      </c>
      <c r="F72" s="480">
        <v>3.0</v>
      </c>
      <c r="G72" s="480" t="s">
        <v>4048</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848</v>
      </c>
      <c r="B73" s="480">
        <v>3.0</v>
      </c>
      <c r="C73" s="481" t="str">
        <f t="array" ref="C73">index(Images!$A$1:$K$1, 1, 2)</f>
        <v/>
      </c>
      <c r="D73" s="480" t="s">
        <v>4047</v>
      </c>
      <c r="E73" s="480">
        <v>1.0</v>
      </c>
      <c r="F73" s="480">
        <v>3.0</v>
      </c>
      <c r="G73" s="480" t="s">
        <v>4048</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4047</v>
      </c>
      <c r="E74" s="480">
        <v>1.0</v>
      </c>
      <c r="F74" s="480">
        <v>3.0</v>
      </c>
      <c r="G74" s="480" t="s">
        <v>4048</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2481</v>
      </c>
      <c r="B75" s="480">
        <v>3.0</v>
      </c>
      <c r="C75" s="481" t="str">
        <f t="array" ref="C75">index(Images!$A$1:$K$1, 1, 2)</f>
        <v/>
      </c>
      <c r="D75" s="480" t="s">
        <v>4047</v>
      </c>
      <c r="E75" s="480">
        <v>1.0</v>
      </c>
      <c r="F75" s="480">
        <v>3.0</v>
      </c>
      <c r="G75" s="480" t="s">
        <v>4048</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3027</v>
      </c>
      <c r="B76" s="480">
        <v>3.0</v>
      </c>
      <c r="C76" s="481" t="str">
        <f t="array" ref="C76">index(Images!$A$1:$K$1, 1, 2)</f>
        <v/>
      </c>
      <c r="D76" s="480" t="s">
        <v>4047</v>
      </c>
      <c r="E76" s="480">
        <v>1.0</v>
      </c>
      <c r="F76" s="480">
        <v>4.0</v>
      </c>
      <c r="G76" s="480" t="s">
        <v>4050</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2991</v>
      </c>
      <c r="B77" s="480">
        <v>3.0</v>
      </c>
      <c r="C77" s="481" t="str">
        <f t="array" ref="C77">index(Images!$A$1:$K$1, 1, 2)</f>
        <v/>
      </c>
      <c r="D77" s="480" t="s">
        <v>4047</v>
      </c>
      <c r="E77" s="480">
        <v>1.0</v>
      </c>
      <c r="F77" s="480">
        <v>3.0</v>
      </c>
      <c r="G77" s="480" t="s">
        <v>4048</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3152</v>
      </c>
      <c r="B78" s="480">
        <v>3.0</v>
      </c>
      <c r="C78" s="481" t="str">
        <f t="array" ref="C78">index(Images!$A$1:$K$1, 1, 2)</f>
        <v/>
      </c>
      <c r="D78" s="480" t="s">
        <v>4047</v>
      </c>
      <c r="E78" s="480">
        <v>1.0</v>
      </c>
      <c r="F78" s="480">
        <v>3.0</v>
      </c>
      <c r="G78" s="480" t="s">
        <v>4048</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696</v>
      </c>
      <c r="B79" s="495">
        <v>1.0</v>
      </c>
      <c r="C79" s="496" t="str">
        <f t="array" ref="C79">index(Images!$A$1:$K$1, 1, 3)</f>
        <v/>
      </c>
      <c r="D79" s="495" t="s">
        <v>4047</v>
      </c>
      <c r="E79" s="495">
        <v>1.0</v>
      </c>
      <c r="F79" s="495">
        <v>5.0</v>
      </c>
      <c r="G79" s="495" t="s">
        <v>4054</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3202</v>
      </c>
      <c r="B80" s="495">
        <v>1.0</v>
      </c>
      <c r="C80" s="496" t="str">
        <f t="array" ref="C80">index(Images!$A$1:$K$1, 1, 3)</f>
        <v/>
      </c>
      <c r="D80" s="495" t="s">
        <v>4047</v>
      </c>
      <c r="E80" s="495">
        <v>1.0</v>
      </c>
      <c r="F80" s="495">
        <v>5.0</v>
      </c>
      <c r="G80" s="495" t="s">
        <v>4054</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1938</v>
      </c>
      <c r="B81" s="495">
        <v>1.0</v>
      </c>
      <c r="C81" s="496" t="str">
        <f t="array" ref="C81">index(Images!$A$1:$K$1, 1, 3)</f>
        <v/>
      </c>
      <c r="D81" s="495" t="s">
        <v>4049</v>
      </c>
      <c r="E81" s="495">
        <v>1.0</v>
      </c>
      <c r="F81" s="495">
        <v>5.0</v>
      </c>
      <c r="G81" s="495" t="s">
        <v>4054</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2914</v>
      </c>
      <c r="B82" s="495">
        <v>2.0</v>
      </c>
      <c r="C82" s="496" t="str">
        <f t="array" ref="C82">index(Images!$A$1:$K$1, 1, 3)</f>
        <v/>
      </c>
      <c r="D82" s="495" t="s">
        <v>4047</v>
      </c>
      <c r="E82" s="495">
        <v>1.0</v>
      </c>
      <c r="F82" s="495">
        <v>4.0</v>
      </c>
      <c r="G82" s="495" t="s">
        <v>4048</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1749</v>
      </c>
      <c r="B83" s="495">
        <v>2.0</v>
      </c>
      <c r="C83" s="496" t="str">
        <f t="array" ref="C83">index(Images!$A$1:$K$1, 1, 3)</f>
        <v/>
      </c>
      <c r="D83" s="495" t="s">
        <v>4047</v>
      </c>
      <c r="E83" s="495">
        <v>1.0</v>
      </c>
      <c r="F83" s="495">
        <v>5.0</v>
      </c>
      <c r="G83" s="495" t="s">
        <v>4050</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4047</v>
      </c>
      <c r="E84" s="495">
        <v>1.0</v>
      </c>
      <c r="F84" s="495">
        <v>5.0</v>
      </c>
      <c r="G84" s="495" t="s">
        <v>4054</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879</v>
      </c>
      <c r="B85" s="495">
        <v>2.0</v>
      </c>
      <c r="C85" s="496" t="str">
        <f t="array" ref="C85">index(Images!$A$1:$K$1, 1, 3)</f>
        <v/>
      </c>
      <c r="D85" s="495" t="s">
        <v>4047</v>
      </c>
      <c r="E85" s="495">
        <v>1.0</v>
      </c>
      <c r="F85" s="495">
        <v>5.0</v>
      </c>
      <c r="G85" s="495" t="s">
        <v>4054</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3206</v>
      </c>
      <c r="B86" s="495">
        <v>2.0</v>
      </c>
      <c r="C86" s="496" t="str">
        <f t="array" ref="C86">index(Images!$A$1:$K$1, 1, 3)</f>
        <v/>
      </c>
      <c r="D86" s="495" t="s">
        <v>4047</v>
      </c>
      <c r="E86" s="495">
        <v>1.0</v>
      </c>
      <c r="F86" s="495">
        <v>5.0</v>
      </c>
      <c r="G86" s="495" t="s">
        <v>4054</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1940</v>
      </c>
      <c r="B87" s="495">
        <v>2.0</v>
      </c>
      <c r="C87" s="496" t="str">
        <f t="array" ref="C87">index(Images!$A$1:$K$1, 1, 3)</f>
        <v/>
      </c>
      <c r="D87" s="495" t="s">
        <v>4049</v>
      </c>
      <c r="E87" s="495">
        <v>1.0</v>
      </c>
      <c r="F87" s="495">
        <v>5.0</v>
      </c>
      <c r="G87" s="495" t="s">
        <v>4054</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4047</v>
      </c>
      <c r="E88" s="495">
        <v>1.0</v>
      </c>
      <c r="F88" s="495">
        <v>5.0</v>
      </c>
      <c r="G88" s="495" t="s">
        <v>4054</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1227</v>
      </c>
      <c r="B89" s="495">
        <v>2.0</v>
      </c>
      <c r="C89" s="496" t="str">
        <f t="array" ref="C89">index(Images!$A$1:$K$1, 1, 3)</f>
        <v/>
      </c>
      <c r="D89" s="495" t="s">
        <v>4047</v>
      </c>
      <c r="E89" s="495">
        <v>1.0</v>
      </c>
      <c r="F89" s="495">
        <v>5.0</v>
      </c>
      <c r="G89" s="495" t="s">
        <v>4050</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874</v>
      </c>
      <c r="B90" s="495">
        <v>2.0</v>
      </c>
      <c r="C90" s="496" t="str">
        <f t="array" ref="C90">index(Images!$A$1:$K$1, 1, 3)</f>
        <v/>
      </c>
      <c r="D90" s="495" t="s">
        <v>4047</v>
      </c>
      <c r="E90" s="495">
        <v>1.0</v>
      </c>
      <c r="F90" s="495">
        <v>5.0</v>
      </c>
      <c r="G90" s="495" t="s">
        <v>4054</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1697</v>
      </c>
      <c r="B91" s="495">
        <v>2.0</v>
      </c>
      <c r="C91" s="496" t="str">
        <f t="array" ref="C91">index(Images!$A$1:$K$1, 1, 3)</f>
        <v/>
      </c>
      <c r="D91" s="495" t="s">
        <v>4047</v>
      </c>
      <c r="E91" s="495">
        <v>1.0</v>
      </c>
      <c r="F91" s="495">
        <v>5.0</v>
      </c>
      <c r="G91" s="495" t="s">
        <v>4050</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2915</v>
      </c>
      <c r="B92" s="495">
        <v>3.0</v>
      </c>
      <c r="C92" s="496" t="str">
        <f t="array" ref="C92">index(Images!$A$1:$K$1, 1, 3)</f>
        <v/>
      </c>
      <c r="D92" s="495" t="s">
        <v>4047</v>
      </c>
      <c r="E92" s="495">
        <v>1.0</v>
      </c>
      <c r="F92" s="495">
        <v>4.0</v>
      </c>
      <c r="G92" s="495" t="s">
        <v>4048</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1750</v>
      </c>
      <c r="B93" s="495">
        <v>3.0</v>
      </c>
      <c r="C93" s="496" t="str">
        <f t="array" ref="C93">index(Images!$A$1:$K$1, 1, 3)</f>
        <v/>
      </c>
      <c r="D93" s="495" t="s">
        <v>4047</v>
      </c>
      <c r="E93" s="495">
        <v>1.0</v>
      </c>
      <c r="F93" s="495">
        <v>5.0</v>
      </c>
      <c r="G93" s="495" t="s">
        <v>4050</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1407</v>
      </c>
      <c r="B94" s="495">
        <v>3.0</v>
      </c>
      <c r="C94" s="496" t="str">
        <f t="array" ref="C94">index(Images!$A$1:$K$1, 1, 3)</f>
        <v/>
      </c>
      <c r="D94" s="495" t="s">
        <v>4047</v>
      </c>
      <c r="E94" s="495">
        <v>1.0</v>
      </c>
      <c r="F94" s="495">
        <v>5.0</v>
      </c>
      <c r="G94" s="495" t="s">
        <v>4054</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1175</v>
      </c>
      <c r="B95" s="495">
        <v>3.0</v>
      </c>
      <c r="C95" s="496" t="str">
        <f t="array" ref="C95">index(Images!$A$1:$K$1, 1, 3)</f>
        <v/>
      </c>
      <c r="D95" s="495" t="s">
        <v>4047</v>
      </c>
      <c r="E95" s="495">
        <v>1.0</v>
      </c>
      <c r="F95" s="495">
        <v>5.0</v>
      </c>
      <c r="G95" s="495" t="s">
        <v>4054</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701</v>
      </c>
      <c r="B96" s="495">
        <v>3.0</v>
      </c>
      <c r="C96" s="496" t="str">
        <f t="array" ref="C96">index(Images!$A$1:$K$1, 1, 3)</f>
        <v/>
      </c>
      <c r="D96" s="495" t="s">
        <v>4047</v>
      </c>
      <c r="E96" s="495">
        <v>1.0</v>
      </c>
      <c r="F96" s="495">
        <v>5.0</v>
      </c>
      <c r="G96" s="495" t="s">
        <v>4054</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3208</v>
      </c>
      <c r="B97" s="495">
        <v>3.0</v>
      </c>
      <c r="C97" s="496" t="str">
        <f t="array" ref="C97">index(Images!$A$1:$K$1, 1, 3)</f>
        <v/>
      </c>
      <c r="D97" s="495" t="s">
        <v>4047</v>
      </c>
      <c r="E97" s="495">
        <v>1.0</v>
      </c>
      <c r="F97" s="495">
        <v>5.0</v>
      </c>
      <c r="G97" s="495" t="s">
        <v>4054</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880</v>
      </c>
      <c r="B98" s="495">
        <v>3.0</v>
      </c>
      <c r="C98" s="496" t="str">
        <f t="array" ref="C98">index(Images!$A$1:$K$1, 1, 3)</f>
        <v/>
      </c>
      <c r="D98" s="495" t="s">
        <v>4047</v>
      </c>
      <c r="E98" s="495">
        <v>1.0</v>
      </c>
      <c r="F98" s="495">
        <v>5.0</v>
      </c>
      <c r="G98" s="495" t="s">
        <v>4054</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3112</v>
      </c>
      <c r="B99" s="495">
        <v>3.0</v>
      </c>
      <c r="C99" s="496" t="str">
        <f t="array" ref="C99">index(Images!$A$1:$K$1, 1, 3)</f>
        <v/>
      </c>
      <c r="D99" s="495" t="s">
        <v>4047</v>
      </c>
      <c r="E99" s="495">
        <v>1.0</v>
      </c>
      <c r="F99" s="495">
        <v>5.0</v>
      </c>
      <c r="G99" s="495" t="s">
        <v>4054</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1941</v>
      </c>
      <c r="B100" s="495">
        <v>3.0</v>
      </c>
      <c r="C100" s="496" t="str">
        <f t="array" ref="C100">index(Images!$A$1:$K$1, 1, 3)</f>
        <v/>
      </c>
      <c r="D100" s="495" t="s">
        <v>4049</v>
      </c>
      <c r="E100" s="495">
        <v>1.0</v>
      </c>
      <c r="F100" s="495">
        <v>5.0</v>
      </c>
      <c r="G100" s="495" t="s">
        <v>4054</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1229</v>
      </c>
      <c r="B101" s="495">
        <v>3.0</v>
      </c>
      <c r="C101" s="496" t="str">
        <f t="array" ref="C101">index(Images!$A$1:$K$1, 1, 3)</f>
        <v/>
      </c>
      <c r="D101" s="495" t="s">
        <v>4047</v>
      </c>
      <c r="E101" s="495">
        <v>1.0</v>
      </c>
      <c r="F101" s="495">
        <v>5.0</v>
      </c>
      <c r="G101" s="495" t="s">
        <v>4050</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4047</v>
      </c>
      <c r="E102" s="495">
        <v>1.0</v>
      </c>
      <c r="F102" s="495">
        <v>5.0</v>
      </c>
      <c r="G102" s="495" t="s">
        <v>4054</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3419</v>
      </c>
      <c r="B103" s="495">
        <v>3.0</v>
      </c>
      <c r="C103" s="496" t="str">
        <f t="array" ref="C103">index(Images!$A$1:$K$1, 1, 3)</f>
        <v/>
      </c>
      <c r="D103" s="495" t="s">
        <v>4047</v>
      </c>
      <c r="E103" s="495">
        <v>1.0</v>
      </c>
      <c r="F103" s="495">
        <v>5.0</v>
      </c>
      <c r="G103" s="495" t="s">
        <v>4054</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1698</v>
      </c>
      <c r="B104" s="495">
        <v>3.0</v>
      </c>
      <c r="C104" s="496" t="str">
        <f t="array" ref="C104">index(Images!$A$1:$K$1, 1, 3)</f>
        <v/>
      </c>
      <c r="D104" s="495" t="s">
        <v>4047</v>
      </c>
      <c r="E104" s="495">
        <v>1.0</v>
      </c>
      <c r="F104" s="495">
        <v>5.0</v>
      </c>
      <c r="G104" s="495" t="s">
        <v>4050</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876</v>
      </c>
      <c r="B105" s="495">
        <v>3.0</v>
      </c>
      <c r="C105" s="496" t="str">
        <f t="array" ref="C105">index(Images!$A$1:$K$1, 1, 3)</f>
        <v/>
      </c>
      <c r="D105" s="495" t="s">
        <v>4047</v>
      </c>
      <c r="E105" s="495">
        <v>1.0</v>
      </c>
      <c r="F105" s="495">
        <v>5.0</v>
      </c>
      <c r="G105" s="495" t="s">
        <v>4054</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4047</v>
      </c>
      <c r="E106" s="510">
        <v>1.0</v>
      </c>
      <c r="F106" s="510">
        <v>5.0</v>
      </c>
      <c r="G106" s="510" t="s">
        <v>4055</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4047</v>
      </c>
      <c r="E107" s="510">
        <v>1.0</v>
      </c>
      <c r="F107" s="510">
        <v>5.0</v>
      </c>
      <c r="G107" s="510" t="s">
        <v>4055</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3583</v>
      </c>
      <c r="B108" s="510">
        <v>1.0</v>
      </c>
      <c r="C108" s="511" t="str">
        <f t="array" ref="C108">index(Images!$A$1:$K$1, 1, 4)</f>
        <v/>
      </c>
      <c r="D108" s="510" t="s">
        <v>4047</v>
      </c>
      <c r="E108" s="510">
        <v>1.0</v>
      </c>
      <c r="F108" s="510">
        <v>5.0</v>
      </c>
      <c r="G108" s="510" t="s">
        <v>4055</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4047</v>
      </c>
      <c r="E109" s="510">
        <v>1.0</v>
      </c>
      <c r="F109" s="510">
        <v>5.0</v>
      </c>
      <c r="G109" s="510" t="s">
        <v>4055</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899</v>
      </c>
      <c r="B110" s="510">
        <v>2.0</v>
      </c>
      <c r="C110" s="511" t="str">
        <f t="array" ref="C110">index(Images!$A$1:$K$1, 1, 4)</f>
        <v/>
      </c>
      <c r="D110" s="510" t="s">
        <v>4047</v>
      </c>
      <c r="E110" s="510">
        <v>1.0</v>
      </c>
      <c r="F110" s="510">
        <v>5.0</v>
      </c>
      <c r="G110" s="510" t="s">
        <v>4055</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4049</v>
      </c>
      <c r="E111" s="510">
        <v>2.0</v>
      </c>
      <c r="F111" s="510">
        <v>4.0</v>
      </c>
      <c r="G111" s="510" t="s">
        <v>4055</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3391</v>
      </c>
      <c r="B112" s="510">
        <v>2.0</v>
      </c>
      <c r="C112" s="511" t="str">
        <f t="array" ref="C112">index(Images!$A$1:$K$1, 1, 4)</f>
        <v/>
      </c>
      <c r="D112" s="510" t="s">
        <v>4047</v>
      </c>
      <c r="E112" s="510">
        <v>1.0</v>
      </c>
      <c r="F112" s="510">
        <v>5.0</v>
      </c>
      <c r="G112" s="510" t="s">
        <v>4055</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3336</v>
      </c>
      <c r="B113" s="510">
        <v>2.0</v>
      </c>
      <c r="C113" s="511" t="str">
        <f t="array" ref="C113">index(Images!$A$1:$K$1, 1, 4)</f>
        <v/>
      </c>
      <c r="D113" s="510" t="s">
        <v>4047</v>
      </c>
      <c r="E113" s="510">
        <v>1.0</v>
      </c>
      <c r="F113" s="510">
        <v>5.0</v>
      </c>
      <c r="G113" s="510" t="s">
        <v>4055</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4047</v>
      </c>
      <c r="E114" s="510">
        <v>1.0</v>
      </c>
      <c r="F114" s="510">
        <v>5.0</v>
      </c>
      <c r="G114" s="510" t="s">
        <v>4055</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2351</v>
      </c>
      <c r="B115" s="510">
        <v>3.0</v>
      </c>
      <c r="C115" s="511" t="str">
        <f t="array" ref="C115">index(Images!$A$1:$K$1, 1, 4)</f>
        <v/>
      </c>
      <c r="D115" s="510" t="s">
        <v>4047</v>
      </c>
      <c r="E115" s="510">
        <v>1.0</v>
      </c>
      <c r="F115" s="510">
        <v>5.0</v>
      </c>
      <c r="G115" s="510" t="s">
        <v>4055</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4049</v>
      </c>
      <c r="E116" s="510">
        <v>2.0</v>
      </c>
      <c r="F116" s="510">
        <v>4.0</v>
      </c>
      <c r="G116" s="510" t="s">
        <v>4055</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3392</v>
      </c>
      <c r="B117" s="510">
        <v>3.0</v>
      </c>
      <c r="C117" s="511" t="str">
        <f t="array" ref="C117">index(Images!$A$1:$K$1, 1, 4)</f>
        <v/>
      </c>
      <c r="D117" s="510" t="s">
        <v>4047</v>
      </c>
      <c r="E117" s="510">
        <v>1.0</v>
      </c>
      <c r="F117" s="510">
        <v>5.0</v>
      </c>
      <c r="G117" s="510" t="s">
        <v>4055</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3236</v>
      </c>
      <c r="B118" s="510">
        <v>3.0</v>
      </c>
      <c r="C118" s="511" t="str">
        <f t="array" ref="C118">index(Images!$A$1:$K$1, 1, 4)</f>
        <v/>
      </c>
      <c r="D118" s="510" t="s">
        <v>4047</v>
      </c>
      <c r="E118" s="510">
        <v>1.0</v>
      </c>
      <c r="F118" s="510">
        <v>5.0</v>
      </c>
      <c r="G118" s="510" t="s">
        <v>4055</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3337</v>
      </c>
      <c r="B119" s="510">
        <v>3.0</v>
      </c>
      <c r="C119" s="511" t="str">
        <f t="array" ref="C119">index(Images!$A$1:$K$1, 1, 4)</f>
        <v/>
      </c>
      <c r="D119" s="510" t="s">
        <v>4047</v>
      </c>
      <c r="E119" s="510">
        <v>1.0</v>
      </c>
      <c r="F119" s="510">
        <v>5.0</v>
      </c>
      <c r="G119" s="510" t="s">
        <v>4055</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2163</v>
      </c>
      <c r="B120" s="528">
        <v>1.0</v>
      </c>
      <c r="C120" s="529" t="str">
        <f t="array" ref="C120">index(Images!$A$1:$K$1, 1, 5)</f>
        <v/>
      </c>
      <c r="D120" s="528" t="s">
        <v>4047</v>
      </c>
      <c r="E120" s="528">
        <v>1.0</v>
      </c>
      <c r="F120" s="528">
        <v>3.0</v>
      </c>
      <c r="G120" s="528" t="s">
        <v>4056</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1610</v>
      </c>
      <c r="B121" s="528">
        <v>1.0</v>
      </c>
      <c r="C121" s="529" t="str">
        <f t="array" ref="C121">index(Images!$A$1:$K$1, 1, 5)</f>
        <v/>
      </c>
      <c r="D121" s="528" t="s">
        <v>4047</v>
      </c>
      <c r="E121" s="528">
        <v>1.0</v>
      </c>
      <c r="F121" s="528">
        <v>3.0</v>
      </c>
      <c r="G121" s="528" t="s">
        <v>4056</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1016</v>
      </c>
      <c r="B122" s="528">
        <v>1.0</v>
      </c>
      <c r="C122" s="529" t="str">
        <f t="array" ref="C122">index(Images!$A$1:$K$1, 1, 5)</f>
        <v/>
      </c>
      <c r="D122" s="528" t="s">
        <v>4047</v>
      </c>
      <c r="E122" s="528">
        <v>1.0</v>
      </c>
      <c r="F122" s="528">
        <v>3.0</v>
      </c>
      <c r="G122" s="528" t="s">
        <v>4056</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4047</v>
      </c>
      <c r="E123" s="528">
        <v>1.0</v>
      </c>
      <c r="F123" s="528">
        <v>3.0</v>
      </c>
      <c r="G123" s="528" t="s">
        <v>4056</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1753</v>
      </c>
      <c r="B124" s="528">
        <v>2.0</v>
      </c>
      <c r="C124" s="529" t="str">
        <f t="array" ref="C124">index(Images!$A$1:$K$1, 1, 5)</f>
        <v/>
      </c>
      <c r="D124" s="528" t="s">
        <v>4047</v>
      </c>
      <c r="E124" s="528">
        <v>1.0</v>
      </c>
      <c r="F124" s="528">
        <v>3.0</v>
      </c>
      <c r="G124" s="528" t="s">
        <v>4050</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1019</v>
      </c>
      <c r="B125" s="528">
        <v>2.0</v>
      </c>
      <c r="C125" s="529" t="str">
        <f t="array" ref="C125">index(Images!$A$1:$K$1, 1, 5)</f>
        <v/>
      </c>
      <c r="D125" s="528" t="s">
        <v>4047</v>
      </c>
      <c r="E125" s="528">
        <v>1.0</v>
      </c>
      <c r="F125" s="528">
        <v>3.0</v>
      </c>
      <c r="G125" s="528" t="s">
        <v>4056</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1024</v>
      </c>
      <c r="B126" s="528">
        <v>2.0</v>
      </c>
      <c r="C126" s="529" t="str">
        <f t="array" ref="C126">index(Images!$A$1:$K$1, 1, 5)</f>
        <v/>
      </c>
      <c r="D126" s="528" t="s">
        <v>4047</v>
      </c>
      <c r="E126" s="528">
        <v>1.0</v>
      </c>
      <c r="F126" s="528">
        <v>3.0</v>
      </c>
      <c r="G126" s="528" t="s">
        <v>4056</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1754</v>
      </c>
      <c r="B127" s="528">
        <v>3.0</v>
      </c>
      <c r="C127" s="529" t="str">
        <f t="array" ref="C127">index(Images!$A$1:$K$1, 1, 5)</f>
        <v/>
      </c>
      <c r="D127" s="528" t="s">
        <v>4047</v>
      </c>
      <c r="E127" s="528">
        <v>1.0</v>
      </c>
      <c r="F127" s="528">
        <v>3.0</v>
      </c>
      <c r="G127" s="528" t="s">
        <v>4050</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1021</v>
      </c>
      <c r="B128" s="528">
        <v>3.0</v>
      </c>
      <c r="C128" s="529" t="str">
        <f t="array" ref="C128">index(Images!$A$1:$K$1, 1, 5)</f>
        <v/>
      </c>
      <c r="D128" s="528" t="s">
        <v>4047</v>
      </c>
      <c r="E128" s="528">
        <v>1.0</v>
      </c>
      <c r="F128" s="528">
        <v>3.0</v>
      </c>
      <c r="G128" s="528" t="s">
        <v>4056</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4047</v>
      </c>
      <c r="E129" s="528">
        <v>1.0</v>
      </c>
      <c r="F129" s="528">
        <v>3.0</v>
      </c>
      <c r="G129" s="528" t="s">
        <v>4056</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1025</v>
      </c>
      <c r="B130" s="528">
        <v>3.0</v>
      </c>
      <c r="C130" s="529" t="str">
        <f t="array" ref="C130">index(Images!$A$1:$K$1, 1, 5)</f>
        <v/>
      </c>
      <c r="D130" s="528" t="s">
        <v>4047</v>
      </c>
      <c r="E130" s="528">
        <v>1.0</v>
      </c>
      <c r="F130" s="528">
        <v>3.0</v>
      </c>
      <c r="G130" s="528" t="s">
        <v>4056</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4047</v>
      </c>
      <c r="E131" s="543">
        <v>2.0</v>
      </c>
      <c r="F131" s="543">
        <v>3.0</v>
      </c>
      <c r="G131" s="543" t="s">
        <v>4048</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1088</v>
      </c>
      <c r="B132" s="543">
        <v>1.0</v>
      </c>
      <c r="C132" s="544" t="str">
        <f t="array" ref="C132">index(Images!$A$1:$K$1, 1, 6)</f>
        <v/>
      </c>
      <c r="D132" s="543" t="s">
        <v>4047</v>
      </c>
      <c r="E132" s="543">
        <v>2.0</v>
      </c>
      <c r="F132" s="543">
        <v>5.0</v>
      </c>
      <c r="G132" s="543" t="s">
        <v>4054</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3162</v>
      </c>
      <c r="B133" s="543">
        <v>1.0</v>
      </c>
      <c r="C133" s="544" t="str">
        <f t="array" ref="C133">index(Images!$A$1:$K$1, 1, 6)</f>
        <v/>
      </c>
      <c r="D133" s="543" t="s">
        <v>4047</v>
      </c>
      <c r="E133" s="543">
        <v>2.0</v>
      </c>
      <c r="F133" s="543">
        <v>3.0</v>
      </c>
      <c r="G133" s="543" t="s">
        <v>4048</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2939</v>
      </c>
      <c r="B134" s="543">
        <v>1.0</v>
      </c>
      <c r="C134" s="544" t="str">
        <f t="array" ref="C134">index(Images!$A$1:$K$1, 1, 6)</f>
        <v/>
      </c>
      <c r="D134" s="543" t="s">
        <v>4047</v>
      </c>
      <c r="E134" s="543">
        <v>2.0</v>
      </c>
      <c r="F134" s="543">
        <v>3.0</v>
      </c>
      <c r="G134" s="543" t="s">
        <v>4048</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4047</v>
      </c>
      <c r="E135" s="543">
        <v>2.0</v>
      </c>
      <c r="F135" s="543">
        <v>3.0</v>
      </c>
      <c r="G135" s="543" t="s">
        <v>4048</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2604</v>
      </c>
      <c r="B136" s="543">
        <v>2.0</v>
      </c>
      <c r="C136" s="544" t="str">
        <f t="array" ref="C136">index(Images!$A$1:$K$1, 1, 6)</f>
        <v/>
      </c>
      <c r="D136" s="543" t="s">
        <v>4047</v>
      </c>
      <c r="E136" s="543">
        <v>2.0</v>
      </c>
      <c r="F136" s="543">
        <v>3.0</v>
      </c>
      <c r="G136" s="543" t="s">
        <v>4048</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4047</v>
      </c>
      <c r="E137" s="543">
        <v>2.0</v>
      </c>
      <c r="F137" s="543">
        <v>3.0</v>
      </c>
      <c r="G137" s="543" t="s">
        <v>4048</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2601</v>
      </c>
      <c r="B138" s="543">
        <v>2.0</v>
      </c>
      <c r="C138" s="544" t="str">
        <f t="array" ref="C138">index(Images!$A$1:$K$1, 1, 6)</f>
        <v/>
      </c>
      <c r="D138" s="543" t="s">
        <v>4047</v>
      </c>
      <c r="E138" s="543">
        <v>2.0</v>
      </c>
      <c r="F138" s="543">
        <v>3.0</v>
      </c>
      <c r="G138" s="543" t="s">
        <v>4048</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1090</v>
      </c>
      <c r="B139" s="543">
        <v>2.0</v>
      </c>
      <c r="C139" s="544" t="str">
        <f t="array" ref="C139">index(Images!$A$1:$K$1, 1, 6)</f>
        <v/>
      </c>
      <c r="D139" s="543" t="s">
        <v>4047</v>
      </c>
      <c r="E139" s="543">
        <v>2.0</v>
      </c>
      <c r="F139" s="543">
        <v>5.0</v>
      </c>
      <c r="G139" s="543" t="s">
        <v>4054</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4047</v>
      </c>
      <c r="E140" s="543">
        <v>2.0</v>
      </c>
      <c r="F140" s="543">
        <v>5.0</v>
      </c>
      <c r="G140" s="543" t="s">
        <v>4054</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3164</v>
      </c>
      <c r="B141" s="543">
        <v>2.0</v>
      </c>
      <c r="C141" s="544" t="str">
        <f t="array" ref="C141">index(Images!$A$1:$K$1, 1, 6)</f>
        <v/>
      </c>
      <c r="D141" s="543" t="s">
        <v>4047</v>
      </c>
      <c r="E141" s="543">
        <v>2.0</v>
      </c>
      <c r="F141" s="543">
        <v>3.0</v>
      </c>
      <c r="G141" s="543" t="s">
        <v>4048</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3036</v>
      </c>
      <c r="B142" s="543">
        <v>2.0</v>
      </c>
      <c r="C142" s="544" t="str">
        <f t="array" ref="C142">index(Images!$A$1:$K$1, 1, 6)</f>
        <v/>
      </c>
      <c r="D142" s="543" t="s">
        <v>4047</v>
      </c>
      <c r="E142" s="543">
        <v>2.0</v>
      </c>
      <c r="F142" s="543">
        <v>3.0</v>
      </c>
      <c r="G142" s="543" t="s">
        <v>4055</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2944</v>
      </c>
      <c r="B143" s="543">
        <v>2.0</v>
      </c>
      <c r="C143" s="544" t="str">
        <f t="array" ref="C143">index(Images!$A$1:$K$1, 1, 6)</f>
        <v/>
      </c>
      <c r="D143" s="543" t="s">
        <v>4047</v>
      </c>
      <c r="E143" s="543">
        <v>2.0</v>
      </c>
      <c r="F143" s="543">
        <v>3.0</v>
      </c>
      <c r="G143" s="543" t="s">
        <v>4048</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4047</v>
      </c>
      <c r="E144" s="543">
        <v>2.0</v>
      </c>
      <c r="F144" s="543">
        <v>3.0</v>
      </c>
      <c r="G144" s="543" t="s">
        <v>4048</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4047</v>
      </c>
      <c r="E145" s="543">
        <v>2.0</v>
      </c>
      <c r="F145" s="543">
        <v>3.0</v>
      </c>
      <c r="G145" s="543" t="s">
        <v>4048</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1694</v>
      </c>
      <c r="B146" s="543">
        <v>2.0</v>
      </c>
      <c r="C146" s="544" t="str">
        <f t="array" ref="C146">index(Images!$A$1:$K$1, 1, 6)</f>
        <v/>
      </c>
      <c r="D146" s="543" t="s">
        <v>4047</v>
      </c>
      <c r="E146" s="543">
        <v>2.0</v>
      </c>
      <c r="F146" s="543">
        <v>3.0</v>
      </c>
      <c r="G146" s="543" t="s">
        <v>4048</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2602</v>
      </c>
      <c r="B147" s="543">
        <v>3.0</v>
      </c>
      <c r="C147" s="544" t="str">
        <f t="array" ref="C147">index(Images!$A$1:$K$1, 1, 6)</f>
        <v/>
      </c>
      <c r="D147" s="543" t="s">
        <v>4047</v>
      </c>
      <c r="E147" s="543">
        <v>2.0</v>
      </c>
      <c r="F147" s="543">
        <v>3.0</v>
      </c>
      <c r="G147" s="543" t="s">
        <v>4048</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4047</v>
      </c>
      <c r="E148" s="543">
        <v>2.0</v>
      </c>
      <c r="F148" s="543">
        <v>3.0</v>
      </c>
      <c r="G148" s="543" t="s">
        <v>4048</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1092</v>
      </c>
      <c r="B149" s="543">
        <v>3.0</v>
      </c>
      <c r="C149" s="544" t="str">
        <f t="array" ref="C149">index(Images!$A$1:$K$1, 1, 6)</f>
        <v/>
      </c>
      <c r="D149" s="543" t="s">
        <v>4047</v>
      </c>
      <c r="E149" s="543">
        <v>2.0</v>
      </c>
      <c r="F149" s="543">
        <v>5.0</v>
      </c>
      <c r="G149" s="543" t="s">
        <v>4054</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2605</v>
      </c>
      <c r="B150" s="543">
        <v>3.0</v>
      </c>
      <c r="C150" s="544" t="str">
        <f t="array" ref="C150">index(Images!$A$1:$K$1, 1, 6)</f>
        <v/>
      </c>
      <c r="D150" s="543" t="s">
        <v>4047</v>
      </c>
      <c r="E150" s="543">
        <v>2.0</v>
      </c>
      <c r="F150" s="543">
        <v>3.0</v>
      </c>
      <c r="G150" s="543" t="s">
        <v>4048</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4047</v>
      </c>
      <c r="E151" s="543">
        <v>2.0</v>
      </c>
      <c r="F151" s="543">
        <v>5.0</v>
      </c>
      <c r="G151" s="543" t="s">
        <v>4054</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3166</v>
      </c>
      <c r="B152" s="543">
        <v>3.0</v>
      </c>
      <c r="C152" s="544" t="str">
        <f t="array" ref="C152">index(Images!$A$1:$K$1, 1, 6)</f>
        <v/>
      </c>
      <c r="D152" s="543" t="s">
        <v>4047</v>
      </c>
      <c r="E152" s="543">
        <v>2.0</v>
      </c>
      <c r="F152" s="543">
        <v>3.0</v>
      </c>
      <c r="G152" s="543" t="s">
        <v>4048</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3037</v>
      </c>
      <c r="B153" s="543">
        <v>3.0</v>
      </c>
      <c r="C153" s="544" t="str">
        <f t="array" ref="C153">index(Images!$A$1:$K$1, 1, 6)</f>
        <v/>
      </c>
      <c r="D153" s="543" t="s">
        <v>4047</v>
      </c>
      <c r="E153" s="543">
        <v>2.0</v>
      </c>
      <c r="F153" s="543">
        <v>3.0</v>
      </c>
      <c r="G153" s="543" t="s">
        <v>4055</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2945</v>
      </c>
      <c r="B154" s="543">
        <v>3.0</v>
      </c>
      <c r="C154" s="544" t="str">
        <f t="array" ref="C154">index(Images!$A$1:$K$1, 1, 6)</f>
        <v/>
      </c>
      <c r="D154" s="543" t="s">
        <v>4047</v>
      </c>
      <c r="E154" s="543">
        <v>2.0</v>
      </c>
      <c r="F154" s="543">
        <v>3.0</v>
      </c>
      <c r="G154" s="543" t="s">
        <v>4048</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4047</v>
      </c>
      <c r="E155" s="543">
        <v>2.0</v>
      </c>
      <c r="F155" s="543">
        <v>3.0</v>
      </c>
      <c r="G155" s="543" t="s">
        <v>4048</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4047</v>
      </c>
      <c r="E156" s="543">
        <v>2.0</v>
      </c>
      <c r="F156" s="543">
        <v>3.0</v>
      </c>
      <c r="G156" s="543" t="s">
        <v>4048</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1695</v>
      </c>
      <c r="B157" s="543">
        <v>3.0</v>
      </c>
      <c r="C157" s="544" t="str">
        <f t="array" ref="C157">index(Images!$A$1:$K$1, 1, 6)</f>
        <v/>
      </c>
      <c r="D157" s="543" t="s">
        <v>4047</v>
      </c>
      <c r="E157" s="543">
        <v>2.0</v>
      </c>
      <c r="F157" s="543">
        <v>3.0</v>
      </c>
      <c r="G157" s="543" t="s">
        <v>4048</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4047</v>
      </c>
      <c r="E158" s="558">
        <v>2.0</v>
      </c>
      <c r="F158" s="558">
        <v>3.0</v>
      </c>
      <c r="G158" s="558" t="s">
        <v>4048</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1548</v>
      </c>
      <c r="B159" s="558">
        <v>1.0</v>
      </c>
      <c r="C159" s="559" t="str">
        <f t="array" ref="C159">index(Images!$A$1:$K$1, 1, 7)</f>
        <v/>
      </c>
      <c r="D159" s="558" t="s">
        <v>4047</v>
      </c>
      <c r="E159" s="558">
        <v>2.0</v>
      </c>
      <c r="F159" s="558">
        <v>3.0</v>
      </c>
      <c r="G159" s="558" t="s">
        <v>4048</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2718</v>
      </c>
      <c r="B160" s="558">
        <v>1.0</v>
      </c>
      <c r="C160" s="559" t="str">
        <f t="array" ref="C160">index(Images!$A$1:$K$1, 1, 7)</f>
        <v/>
      </c>
      <c r="D160" s="558" t="s">
        <v>4047</v>
      </c>
      <c r="E160" s="558">
        <v>2.0</v>
      </c>
      <c r="F160" s="558">
        <v>3.0</v>
      </c>
      <c r="G160" s="558" t="s">
        <v>4048</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1590</v>
      </c>
      <c r="B161" s="558">
        <v>1.0</v>
      </c>
      <c r="C161" s="559" t="str">
        <f t="array" ref="C161">index(Images!$A$1:$K$1, 1, 7)</f>
        <v/>
      </c>
      <c r="D161" s="558" t="s">
        <v>4047</v>
      </c>
      <c r="E161" s="558">
        <v>2.0</v>
      </c>
      <c r="F161" s="558">
        <v>3.0</v>
      </c>
      <c r="G161" s="558" t="s">
        <v>4048</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1800</v>
      </c>
      <c r="B162" s="558">
        <v>1.0</v>
      </c>
      <c r="C162" s="559" t="str">
        <f t="array" ref="C162">index(Images!$A$1:$K$1, 1, 7)</f>
        <v/>
      </c>
      <c r="D162" s="558" t="s">
        <v>4049</v>
      </c>
      <c r="E162" s="558">
        <v>2.0</v>
      </c>
      <c r="F162" s="558">
        <v>3.0</v>
      </c>
      <c r="G162" s="558" t="s">
        <v>4048</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2314</v>
      </c>
      <c r="B163" s="558">
        <v>1.0</v>
      </c>
      <c r="C163" s="559" t="str">
        <f t="array" ref="C163">index(Images!$A$1:$K$1, 1, 7)</f>
        <v/>
      </c>
      <c r="D163" s="558" t="s">
        <v>4047</v>
      </c>
      <c r="E163" s="558">
        <v>2.0</v>
      </c>
      <c r="F163" s="558">
        <v>3.0</v>
      </c>
      <c r="G163" s="558" t="s">
        <v>4048</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1322</v>
      </c>
      <c r="B164" s="558">
        <v>2.0</v>
      </c>
      <c r="C164" s="559" t="str">
        <f t="array" ref="C164">index(Images!$A$1:$K$1, 1, 7)</f>
        <v/>
      </c>
      <c r="D164" s="558" t="s">
        <v>4047</v>
      </c>
      <c r="E164" s="558">
        <v>2.0</v>
      </c>
      <c r="F164" s="558">
        <v>3.0</v>
      </c>
      <c r="G164" s="558" t="s">
        <v>4048</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2720</v>
      </c>
      <c r="B165" s="558">
        <v>2.0</v>
      </c>
      <c r="C165" s="559" t="str">
        <f t="array" ref="C165">index(Images!$A$1:$K$1, 1, 7)</f>
        <v/>
      </c>
      <c r="D165" s="558" t="s">
        <v>4047</v>
      </c>
      <c r="E165" s="558">
        <v>2.0</v>
      </c>
      <c r="F165" s="558">
        <v>3.0</v>
      </c>
      <c r="G165" s="558" t="s">
        <v>4048</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4047</v>
      </c>
      <c r="E166" s="558">
        <v>2.0</v>
      </c>
      <c r="F166" s="558">
        <v>3.0</v>
      </c>
      <c r="G166" s="558" t="s">
        <v>4048</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1550</v>
      </c>
      <c r="B167" s="558">
        <v>2.0</v>
      </c>
      <c r="C167" s="559" t="str">
        <f t="array" ref="C167">index(Images!$A$1:$K$1, 1, 7)</f>
        <v/>
      </c>
      <c r="D167" s="558" t="s">
        <v>4047</v>
      </c>
      <c r="E167" s="558">
        <v>2.0</v>
      </c>
      <c r="F167" s="558">
        <v>3.0</v>
      </c>
      <c r="G167" s="558" t="s">
        <v>4048</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2577</v>
      </c>
      <c r="B168" s="558">
        <v>2.0</v>
      </c>
      <c r="C168" s="559" t="str">
        <f t="array" ref="C168">index(Images!$A$1:$K$1, 1, 7)</f>
        <v/>
      </c>
      <c r="D168" s="558" t="s">
        <v>4047</v>
      </c>
      <c r="E168" s="558">
        <v>2.0</v>
      </c>
      <c r="F168" s="558">
        <v>5.0</v>
      </c>
      <c r="G168" s="558" t="s">
        <v>4054</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2687</v>
      </c>
      <c r="B169" s="558">
        <v>2.0</v>
      </c>
      <c r="C169" s="559" t="str">
        <f t="array" ref="C169">index(Images!$A$1:$K$1, 1, 7)</f>
        <v/>
      </c>
      <c r="D169" s="558" t="s">
        <v>4047</v>
      </c>
      <c r="E169" s="558">
        <v>2.0</v>
      </c>
      <c r="F169" s="558">
        <v>3.0</v>
      </c>
      <c r="G169" s="558" t="s">
        <v>4048</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4057</v>
      </c>
      <c r="B170" s="558">
        <v>2.0</v>
      </c>
      <c r="C170" s="559" t="str">
        <f t="array" ref="C170">index(Images!$A$1:$K$1, 1, 7)</f>
        <v/>
      </c>
      <c r="D170" s="558" t="s">
        <v>4047</v>
      </c>
      <c r="E170" s="558">
        <v>2.0</v>
      </c>
      <c r="F170" s="558">
        <v>3.0</v>
      </c>
      <c r="G170" s="558" t="s">
        <v>4048</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1595</v>
      </c>
      <c r="B171" s="558">
        <v>2.0</v>
      </c>
      <c r="C171" s="559" t="str">
        <f t="array" ref="C171">index(Images!$A$1:$K$1, 1, 7)</f>
        <v/>
      </c>
      <c r="D171" s="558" t="s">
        <v>4047</v>
      </c>
      <c r="E171" s="558">
        <v>2.0</v>
      </c>
      <c r="F171" s="558">
        <v>4.0</v>
      </c>
      <c r="G171" s="558" t="s">
        <v>4050</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1801</v>
      </c>
      <c r="B172" s="558">
        <v>2.0</v>
      </c>
      <c r="C172" s="559" t="str">
        <f t="array" ref="C172">index(Images!$A$1:$K$1, 1, 7)</f>
        <v/>
      </c>
      <c r="D172" s="558" t="s">
        <v>4049</v>
      </c>
      <c r="E172" s="558">
        <v>2.0</v>
      </c>
      <c r="F172" s="558">
        <v>3.0</v>
      </c>
      <c r="G172" s="558" t="s">
        <v>4048</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2316</v>
      </c>
      <c r="B173" s="558">
        <v>2.0</v>
      </c>
      <c r="C173" s="559" t="str">
        <f t="array" ref="C173">index(Images!$A$1:$K$1, 1, 7)</f>
        <v/>
      </c>
      <c r="D173" s="558" t="s">
        <v>4047</v>
      </c>
      <c r="E173" s="558">
        <v>2.0</v>
      </c>
      <c r="F173" s="558">
        <v>3.0</v>
      </c>
      <c r="G173" s="558" t="s">
        <v>4048</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3408</v>
      </c>
      <c r="B174" s="558">
        <v>2.0</v>
      </c>
      <c r="C174" s="559" t="str">
        <f t="array" ref="C174">index(Images!$A$1:$K$1, 1, 7)</f>
        <v/>
      </c>
      <c r="D174" s="558" t="s">
        <v>4047</v>
      </c>
      <c r="E174" s="558">
        <v>2.0</v>
      </c>
      <c r="F174" s="558">
        <v>3.0</v>
      </c>
      <c r="G174" s="558" t="s">
        <v>4048</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2653</v>
      </c>
      <c r="B175" s="558">
        <v>2.0</v>
      </c>
      <c r="C175" s="559" t="str">
        <f t="array" ref="C175">index(Images!$A$1:$K$1, 1, 7)</f>
        <v/>
      </c>
      <c r="D175" s="558" t="s">
        <v>4049</v>
      </c>
      <c r="E175" s="558">
        <v>2.0</v>
      </c>
      <c r="F175" s="558">
        <v>3.0</v>
      </c>
      <c r="G175" s="558" t="s">
        <v>4055</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1324</v>
      </c>
      <c r="B176" s="558">
        <v>3.0</v>
      </c>
      <c r="C176" s="559" t="str">
        <f t="array" ref="C176">index(Images!$A$1:$K$1, 1, 7)</f>
        <v/>
      </c>
      <c r="D176" s="558" t="s">
        <v>4047</v>
      </c>
      <c r="E176" s="558">
        <v>2.0</v>
      </c>
      <c r="F176" s="558">
        <v>3.0</v>
      </c>
      <c r="G176" s="558" t="s">
        <v>4055</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901</v>
      </c>
      <c r="B177" s="558">
        <v>3.0</v>
      </c>
      <c r="C177" s="559" t="str">
        <f t="array" ref="C177">index(Images!$A$1:$K$1, 1, 7)</f>
        <v/>
      </c>
      <c r="D177" s="558" t="s">
        <v>4047</v>
      </c>
      <c r="E177" s="558">
        <v>2.0</v>
      </c>
      <c r="F177" s="558">
        <v>3.0</v>
      </c>
      <c r="G177" s="558" t="s">
        <v>4048</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1551</v>
      </c>
      <c r="B178" s="558">
        <v>3.0</v>
      </c>
      <c r="C178" s="559" t="str">
        <f t="array" ref="C178">index(Images!$A$1:$K$1, 1, 7)</f>
        <v/>
      </c>
      <c r="D178" s="558" t="s">
        <v>4047</v>
      </c>
      <c r="E178" s="558">
        <v>2.0</v>
      </c>
      <c r="F178" s="558">
        <v>3.0</v>
      </c>
      <c r="G178" s="558" t="s">
        <v>4048</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1732</v>
      </c>
      <c r="B179" s="558">
        <v>3.0</v>
      </c>
      <c r="C179" s="559" t="str">
        <f t="array" ref="C179">index(Images!$A$1:$K$1, 1, 7)</f>
        <v/>
      </c>
      <c r="D179" s="558" t="s">
        <v>4047</v>
      </c>
      <c r="E179" s="558">
        <v>2.0</v>
      </c>
      <c r="F179" s="558">
        <v>3.0</v>
      </c>
      <c r="G179" s="558" t="s">
        <v>4048</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2721</v>
      </c>
      <c r="B180" s="558">
        <v>3.0</v>
      </c>
      <c r="C180" s="559" t="str">
        <f t="array" ref="C180">index(Images!$A$1:$K$1, 1, 7)</f>
        <v/>
      </c>
      <c r="D180" s="558" t="s">
        <v>4047</v>
      </c>
      <c r="E180" s="558">
        <v>2.0</v>
      </c>
      <c r="F180" s="558">
        <v>3.0</v>
      </c>
      <c r="G180" s="558" t="s">
        <v>4048</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2578</v>
      </c>
      <c r="B181" s="558">
        <v>3.0</v>
      </c>
      <c r="C181" s="559" t="str">
        <f t="array" ref="C181">index(Images!$A$1:$K$1, 1, 7)</f>
        <v/>
      </c>
      <c r="D181" s="558" t="s">
        <v>4047</v>
      </c>
      <c r="E181" s="558">
        <v>2.0</v>
      </c>
      <c r="F181" s="558">
        <v>5.0</v>
      </c>
      <c r="G181" s="558" t="s">
        <v>4054</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4058</v>
      </c>
      <c r="B182" s="558">
        <v>3.0</v>
      </c>
      <c r="C182" s="559" t="str">
        <f t="array" ref="C182">index(Images!$A$1:$K$1, 1, 7)</f>
        <v/>
      </c>
      <c r="D182" s="558" t="s">
        <v>4047</v>
      </c>
      <c r="E182" s="558">
        <v>2.0</v>
      </c>
      <c r="F182" s="558">
        <v>3.0</v>
      </c>
      <c r="G182" s="558" t="s">
        <v>4048</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1592</v>
      </c>
      <c r="B183" s="558">
        <v>3.0</v>
      </c>
      <c r="C183" s="559" t="str">
        <f t="array" ref="C183">index(Images!$A$1:$K$1, 1, 7)</f>
        <v/>
      </c>
      <c r="D183" s="558" t="s">
        <v>4047</v>
      </c>
      <c r="E183" s="558">
        <v>2.0</v>
      </c>
      <c r="F183" s="558">
        <v>3.0</v>
      </c>
      <c r="G183" s="558" t="s">
        <v>4048</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1597</v>
      </c>
      <c r="B184" s="558">
        <v>3.0</v>
      </c>
      <c r="C184" s="559" t="str">
        <f t="array" ref="C184">index(Images!$A$1:$K$1, 1, 7)</f>
        <v/>
      </c>
      <c r="D184" s="558" t="s">
        <v>4047</v>
      </c>
      <c r="E184" s="558">
        <v>2.0</v>
      </c>
      <c r="F184" s="558">
        <v>4.0</v>
      </c>
      <c r="G184" s="558" t="s">
        <v>4050</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1803</v>
      </c>
      <c r="B185" s="558">
        <v>3.0</v>
      </c>
      <c r="C185" s="559" t="str">
        <f t="array" ref="C185">index(Images!$A$1:$K$1, 1, 7)</f>
        <v/>
      </c>
      <c r="D185" s="558" t="s">
        <v>4049</v>
      </c>
      <c r="E185" s="558">
        <v>2.0</v>
      </c>
      <c r="F185" s="558">
        <v>3.0</v>
      </c>
      <c r="G185" s="558" t="s">
        <v>4048</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2317</v>
      </c>
      <c r="B186" s="558">
        <v>3.0</v>
      </c>
      <c r="C186" s="559" t="str">
        <f t="array" ref="C186">index(Images!$A$1:$K$1, 1, 7)</f>
        <v/>
      </c>
      <c r="D186" s="558" t="s">
        <v>4047</v>
      </c>
      <c r="E186" s="558">
        <v>2.0</v>
      </c>
      <c r="F186" s="558">
        <v>3.0</v>
      </c>
      <c r="G186" s="558" t="s">
        <v>4048</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3409</v>
      </c>
      <c r="B187" s="558">
        <v>3.0</v>
      </c>
      <c r="C187" s="559" t="str">
        <f t="array" ref="C187">index(Images!$A$1:$K$1, 1, 7)</f>
        <v/>
      </c>
      <c r="D187" s="558" t="s">
        <v>4047</v>
      </c>
      <c r="E187" s="558">
        <v>2.0</v>
      </c>
      <c r="F187" s="558">
        <v>3.0</v>
      </c>
      <c r="G187" s="558" t="s">
        <v>4048</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2688</v>
      </c>
      <c r="B188" s="558">
        <v>3.0</v>
      </c>
      <c r="C188" s="559" t="str">
        <f t="array" ref="C188">index(Images!$A$1:$K$1, 1, 7)</f>
        <v/>
      </c>
      <c r="D188" s="558" t="s">
        <v>4047</v>
      </c>
      <c r="E188" s="558">
        <v>2.0</v>
      </c>
      <c r="F188" s="558">
        <v>3.0</v>
      </c>
      <c r="G188" s="558" t="s">
        <v>4048</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2655</v>
      </c>
      <c r="B189" s="558">
        <v>3.0</v>
      </c>
      <c r="C189" s="559" t="str">
        <f t="array" ref="C189">index(Images!$A$1:$K$1, 1, 7)</f>
        <v/>
      </c>
      <c r="D189" s="558" t="s">
        <v>4049</v>
      </c>
      <c r="E189" s="558">
        <v>2.0</v>
      </c>
      <c r="F189" s="558">
        <v>3.0</v>
      </c>
      <c r="G189" s="558" t="s">
        <v>4055</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4059</v>
      </c>
      <c r="B190" s="573">
        <v>0.0</v>
      </c>
      <c r="C190" s="574" t="str">
        <f t="array" ref="C190">index(Images!$A$1:$K$1, 1, 8)</f>
        <v/>
      </c>
      <c r="D190" s="573" t="s">
        <v>4049</v>
      </c>
      <c r="E190" s="573">
        <v>2.0</v>
      </c>
      <c r="F190" s="573">
        <v>3.0</v>
      </c>
      <c r="G190" s="573" t="s">
        <v>4048</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2223</v>
      </c>
      <c r="B191" s="573">
        <v>1.0</v>
      </c>
      <c r="C191" s="574" t="str">
        <f t="array" ref="C191">index(Images!$A$1:$K$1, 1, 8)</f>
        <v/>
      </c>
      <c r="D191" s="573" t="s">
        <v>4049</v>
      </c>
      <c r="E191" s="573">
        <v>2.0</v>
      </c>
      <c r="F191" s="573">
        <v>3.0</v>
      </c>
      <c r="G191" s="573" t="s">
        <v>4048</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4049</v>
      </c>
      <c r="E192" s="573">
        <v>2.0</v>
      </c>
      <c r="F192" s="573">
        <v>3.0</v>
      </c>
      <c r="G192" s="573" t="s">
        <v>4048</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1351</v>
      </c>
      <c r="B193" s="573">
        <v>1.0</v>
      </c>
      <c r="C193" s="574" t="str">
        <f t="array" ref="C193">index(Images!$A$1:$K$1, 1, 8)</f>
        <v/>
      </c>
      <c r="D193" s="573" t="s">
        <v>4049</v>
      </c>
      <c r="E193" s="573">
        <v>2.0</v>
      </c>
      <c r="F193" s="573">
        <v>3.0</v>
      </c>
      <c r="G193" s="573" t="s">
        <v>4048</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925</v>
      </c>
      <c r="B194" s="573">
        <v>1.0</v>
      </c>
      <c r="C194" s="574" t="str">
        <f t="array" ref="C194">index(Images!$A$1:$K$1, 1, 8)</f>
        <v/>
      </c>
      <c r="D194" s="573" t="s">
        <v>4047</v>
      </c>
      <c r="E194" s="573">
        <v>1.0</v>
      </c>
      <c r="F194" s="573">
        <v>3.0</v>
      </c>
      <c r="G194" s="573" t="s">
        <v>4048</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1747</v>
      </c>
      <c r="B195" s="573">
        <v>1.0</v>
      </c>
      <c r="C195" s="574" t="str">
        <f t="array" ref="C195">index(Images!$A$1:$K$1, 1, 8)</f>
        <v/>
      </c>
      <c r="D195" s="573" t="s">
        <v>4047</v>
      </c>
      <c r="E195" s="573">
        <v>1.0</v>
      </c>
      <c r="F195" s="573">
        <v>3.0</v>
      </c>
      <c r="G195" s="573" t="s">
        <v>4050</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2410</v>
      </c>
      <c r="B196" s="573">
        <v>1.0</v>
      </c>
      <c r="C196" s="574" t="str">
        <f t="array" ref="C196">index(Images!$A$1:$K$1, 1, 8)</f>
        <v/>
      </c>
      <c r="D196" s="573" t="s">
        <v>4047</v>
      </c>
      <c r="E196" s="573">
        <v>1.0</v>
      </c>
      <c r="F196" s="573">
        <v>3.0</v>
      </c>
      <c r="G196" s="573" t="s">
        <v>4048</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3256</v>
      </c>
      <c r="B197" s="573">
        <v>1.0</v>
      </c>
      <c r="C197" s="574" t="str">
        <f t="array" ref="C197">index(Images!$A$1:$K$1, 1, 8)</f>
        <v/>
      </c>
      <c r="D197" s="573" t="s">
        <v>4049</v>
      </c>
      <c r="E197" s="573">
        <v>2.0</v>
      </c>
      <c r="F197" s="573">
        <v>3.0</v>
      </c>
      <c r="G197" s="573" t="s">
        <v>4055</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736</v>
      </c>
      <c r="B198" s="573">
        <v>1.0</v>
      </c>
      <c r="C198" s="574" t="str">
        <f t="array" ref="C198">index(Images!$A$1:$K$1, 1, 8)</f>
        <v/>
      </c>
      <c r="D198" s="573" t="s">
        <v>4047</v>
      </c>
      <c r="E198" s="573">
        <v>1.0</v>
      </c>
      <c r="F198" s="573">
        <v>3.0</v>
      </c>
      <c r="G198" s="573" t="s">
        <v>4048</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1202</v>
      </c>
      <c r="B199" s="573">
        <v>2.0</v>
      </c>
      <c r="C199" s="574" t="str">
        <f t="array" ref="C199">index(Images!$A$1:$K$1, 1, 8)</f>
        <v/>
      </c>
      <c r="D199" s="573" t="s">
        <v>4047</v>
      </c>
      <c r="E199" s="573">
        <v>1.0</v>
      </c>
      <c r="F199" s="573">
        <v>3.0</v>
      </c>
      <c r="G199" s="573" t="s">
        <v>4048</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3516</v>
      </c>
      <c r="B200" s="573">
        <v>2.0</v>
      </c>
      <c r="C200" s="574" t="str">
        <f t="array" ref="C200">index(Images!$A$1:$K$1, 1, 8)</f>
        <v/>
      </c>
      <c r="D200" s="573" t="s">
        <v>4047</v>
      </c>
      <c r="E200" s="573">
        <v>1.0</v>
      </c>
      <c r="F200" s="573">
        <v>3.0</v>
      </c>
      <c r="G200" s="573" t="s">
        <v>4048</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4047</v>
      </c>
      <c r="E201" s="573">
        <v>1.0</v>
      </c>
      <c r="F201" s="573">
        <v>3.0</v>
      </c>
      <c r="G201" s="573" t="s">
        <v>4048</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3491</v>
      </c>
      <c r="B202" s="573">
        <v>2.0</v>
      </c>
      <c r="C202" s="574" t="str">
        <f t="array" ref="C202">index(Images!$A$1:$K$1, 1, 8)</f>
        <v/>
      </c>
      <c r="D202" s="573" t="s">
        <v>4049</v>
      </c>
      <c r="E202" s="573">
        <v>1.0</v>
      </c>
      <c r="F202" s="573">
        <v>3.0</v>
      </c>
      <c r="G202" s="573" t="s">
        <v>4048</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926</v>
      </c>
      <c r="B203" s="573">
        <v>2.0</v>
      </c>
      <c r="C203" s="574" t="str">
        <f t="array" ref="C203">index(Images!$A$1:$K$1, 1, 8)</f>
        <v/>
      </c>
      <c r="D203" s="573" t="s">
        <v>4049</v>
      </c>
      <c r="E203" s="573">
        <v>1.0</v>
      </c>
      <c r="F203" s="573">
        <v>3.0</v>
      </c>
      <c r="G203" s="573" t="s">
        <v>4048</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4049</v>
      </c>
      <c r="E204" s="573">
        <v>2.0</v>
      </c>
      <c r="F204" s="573">
        <v>3.0</v>
      </c>
      <c r="G204" s="573" t="s">
        <v>4048</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1660</v>
      </c>
      <c r="B205" s="573">
        <v>2.0</v>
      </c>
      <c r="C205" s="574" t="str">
        <f t="array" ref="C205">index(Images!$A$1:$K$1, 1, 8)</f>
        <v/>
      </c>
      <c r="D205" s="573" t="s">
        <v>4049</v>
      </c>
      <c r="E205" s="573">
        <v>2.0</v>
      </c>
      <c r="F205" s="573">
        <v>3.0</v>
      </c>
      <c r="G205" s="573" t="s">
        <v>4048</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1408</v>
      </c>
      <c r="B206" s="573">
        <v>2.0</v>
      </c>
      <c r="C206" s="574" t="str">
        <f t="array" ref="C206">index(Images!$A$1:$K$1, 1, 8)</f>
        <v/>
      </c>
      <c r="D206" s="573" t="s">
        <v>4049</v>
      </c>
      <c r="E206" s="573">
        <v>2.0</v>
      </c>
      <c r="F206" s="573">
        <v>3.0</v>
      </c>
      <c r="G206" s="573" t="s">
        <v>4048</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1352</v>
      </c>
      <c r="B207" s="573">
        <v>2.0</v>
      </c>
      <c r="C207" s="574" t="str">
        <f t="array" ref="C207">index(Images!$A$1:$K$1, 1, 8)</f>
        <v/>
      </c>
      <c r="D207" s="573" t="s">
        <v>4049</v>
      </c>
      <c r="E207" s="573">
        <v>2.0</v>
      </c>
      <c r="F207" s="573">
        <v>3.0</v>
      </c>
      <c r="G207" s="573" t="s">
        <v>4048</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4049</v>
      </c>
      <c r="E208" s="573">
        <v>2.0</v>
      </c>
      <c r="F208" s="573">
        <v>3.0</v>
      </c>
      <c r="G208" s="573" t="s">
        <v>4048</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4049</v>
      </c>
      <c r="E209" s="573">
        <v>2.0</v>
      </c>
      <c r="F209" s="573">
        <v>3.0</v>
      </c>
      <c r="G209" s="573" t="s">
        <v>4048</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1997</v>
      </c>
      <c r="B210" s="573">
        <v>2.0</v>
      </c>
      <c r="C210" s="574" t="str">
        <f t="array" ref="C210">index(Images!$A$1:$K$1, 1, 8)</f>
        <v/>
      </c>
      <c r="D210" s="573" t="s">
        <v>4049</v>
      </c>
      <c r="E210" s="573">
        <v>2.0</v>
      </c>
      <c r="F210" s="573">
        <v>3.0</v>
      </c>
      <c r="G210" s="573" t="s">
        <v>4048</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3184</v>
      </c>
      <c r="B211" s="573">
        <v>2.0</v>
      </c>
      <c r="C211" s="574" t="str">
        <f t="array" ref="C211">index(Images!$A$1:$K$1, 1, 8)</f>
        <v/>
      </c>
      <c r="D211" s="573" t="s">
        <v>4049</v>
      </c>
      <c r="E211" s="573">
        <v>2.0</v>
      </c>
      <c r="F211" s="573">
        <v>5.0</v>
      </c>
      <c r="G211" s="573" t="s">
        <v>4054</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2229</v>
      </c>
      <c r="B212" s="573">
        <v>2.0</v>
      </c>
      <c r="C212" s="574" t="str">
        <f t="array" ref="C212">index(Images!$A$1:$K$1, 1, 8)</f>
        <v/>
      </c>
      <c r="D212" s="573" t="s">
        <v>4049</v>
      </c>
      <c r="E212" s="573">
        <v>2.0</v>
      </c>
      <c r="F212" s="573">
        <v>3.0</v>
      </c>
      <c r="G212" s="573" t="s">
        <v>4055</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2824</v>
      </c>
      <c r="B213" s="573">
        <v>2.0</v>
      </c>
      <c r="C213" s="574" t="str">
        <f t="array" ref="C213">index(Images!$A$1:$K$1, 1, 8)</f>
        <v/>
      </c>
      <c r="D213" s="573" t="s">
        <v>4047</v>
      </c>
      <c r="E213" s="573">
        <v>1.0</v>
      </c>
      <c r="F213" s="573">
        <v>5.0</v>
      </c>
      <c r="G213" s="573" t="s">
        <v>4054</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1806</v>
      </c>
      <c r="B214" s="573">
        <v>2.0</v>
      </c>
      <c r="C214" s="574" t="str">
        <f t="array" ref="C214">index(Images!$A$1:$K$1, 1, 8)</f>
        <v/>
      </c>
      <c r="D214" s="573" t="s">
        <v>4049</v>
      </c>
      <c r="E214" s="573">
        <v>2.0</v>
      </c>
      <c r="F214" s="573">
        <v>3.0</v>
      </c>
      <c r="G214" s="573" t="s">
        <v>4048</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1875</v>
      </c>
      <c r="B215" s="573">
        <v>2.0</v>
      </c>
      <c r="C215" s="574" t="str">
        <f t="array" ref="C215">index(Images!$A$1:$K$1, 1, 8)</f>
        <v/>
      </c>
      <c r="D215" s="573" t="s">
        <v>4049</v>
      </c>
      <c r="E215" s="573">
        <v>1.0</v>
      </c>
      <c r="F215" s="573">
        <v>3.0</v>
      </c>
      <c r="G215" s="573" t="s">
        <v>4055</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2411</v>
      </c>
      <c r="B216" s="573">
        <v>2.0</v>
      </c>
      <c r="C216" s="574" t="str">
        <f t="array" ref="C216">index(Images!$A$1:$K$1, 1, 8)</f>
        <v/>
      </c>
      <c r="D216" s="573" t="s">
        <v>4047</v>
      </c>
      <c r="E216" s="573">
        <v>1.0</v>
      </c>
      <c r="F216" s="573">
        <v>3.0</v>
      </c>
      <c r="G216" s="573" t="s">
        <v>4048</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2413</v>
      </c>
      <c r="B217" s="573">
        <v>2.0</v>
      </c>
      <c r="C217" s="574" t="str">
        <f t="array" ref="C217">index(Images!$A$1:$K$1, 1, 8)</f>
        <v/>
      </c>
      <c r="D217" s="573" t="s">
        <v>4047</v>
      </c>
      <c r="E217" s="573">
        <v>1.0</v>
      </c>
      <c r="F217" s="573">
        <v>3.0</v>
      </c>
      <c r="G217" s="573" t="s">
        <v>4048</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2389</v>
      </c>
      <c r="B218" s="573">
        <v>2.0</v>
      </c>
      <c r="C218" s="574" t="str">
        <f t="array" ref="C218">index(Images!$A$1:$K$1, 1, 8)</f>
        <v/>
      </c>
      <c r="D218" s="573" t="s">
        <v>4049</v>
      </c>
      <c r="E218" s="573">
        <v>2.0</v>
      </c>
      <c r="F218" s="573">
        <v>3.0</v>
      </c>
      <c r="G218" s="573" t="s">
        <v>4048</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3257</v>
      </c>
      <c r="B219" s="573">
        <v>2.0</v>
      </c>
      <c r="C219" s="574" t="str">
        <f t="array" ref="C219">index(Images!$A$1:$K$1, 1, 8)</f>
        <v/>
      </c>
      <c r="D219" s="573" t="s">
        <v>4049</v>
      </c>
      <c r="E219" s="573">
        <v>2.0</v>
      </c>
      <c r="F219" s="573">
        <v>3.0</v>
      </c>
      <c r="G219" s="573" t="s">
        <v>4055</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2846</v>
      </c>
      <c r="B220" s="573">
        <v>2.0</v>
      </c>
      <c r="C220" s="574" t="str">
        <f t="array" ref="C220">index(Images!$A$1:$K$1, 1, 8)</f>
        <v/>
      </c>
      <c r="D220" s="573" t="s">
        <v>4049</v>
      </c>
      <c r="E220" s="573">
        <v>2.0</v>
      </c>
      <c r="F220" s="573">
        <v>3.0</v>
      </c>
      <c r="G220" s="573" t="s">
        <v>4055</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1680</v>
      </c>
      <c r="B221" s="573">
        <v>2.0</v>
      </c>
      <c r="C221" s="574" t="str">
        <f t="array" ref="C221">index(Images!$A$1:$K$1, 1, 8)</f>
        <v/>
      </c>
      <c r="D221" s="573" t="s">
        <v>4049</v>
      </c>
      <c r="E221" s="573">
        <v>1.0</v>
      </c>
      <c r="F221" s="573">
        <v>3.0</v>
      </c>
      <c r="G221" s="573" t="s">
        <v>4048</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739</v>
      </c>
      <c r="B222" s="573">
        <v>2.0</v>
      </c>
      <c r="C222" s="574"/>
      <c r="D222" s="573" t="s">
        <v>4047</v>
      </c>
      <c r="E222" s="573">
        <v>1.0</v>
      </c>
      <c r="F222" s="573">
        <v>3.0</v>
      </c>
      <c r="G222" s="573" t="s">
        <v>4048</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743</v>
      </c>
      <c r="B223" s="573">
        <v>2.0</v>
      </c>
      <c r="C223" s="574"/>
      <c r="D223" s="573" t="s">
        <v>4047</v>
      </c>
      <c r="E223" s="573">
        <v>1.0</v>
      </c>
      <c r="F223" s="573">
        <v>3.0</v>
      </c>
      <c r="G223" s="573" t="s">
        <v>4048</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1785</v>
      </c>
      <c r="B224" s="573">
        <v>2.0</v>
      </c>
      <c r="C224" s="574"/>
      <c r="D224" s="573" t="s">
        <v>4049</v>
      </c>
      <c r="E224" s="573">
        <v>2.0</v>
      </c>
      <c r="F224" s="573">
        <v>3.0</v>
      </c>
      <c r="G224" s="573" t="s">
        <v>4048</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1203</v>
      </c>
      <c r="B225" s="573">
        <v>3.0</v>
      </c>
      <c r="C225" s="574" t="str">
        <f t="array" ref="C225">index(Images!$A$1:$K$1, 1, 8)</f>
        <v/>
      </c>
      <c r="D225" s="573" t="s">
        <v>4047</v>
      </c>
      <c r="E225" s="573">
        <v>1.0</v>
      </c>
      <c r="F225" s="573">
        <v>3.0</v>
      </c>
      <c r="G225" s="573" t="s">
        <v>4048</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3517</v>
      </c>
      <c r="B226" s="573">
        <v>3.0</v>
      </c>
      <c r="C226" s="574" t="str">
        <f t="array" ref="C226">index(Images!$A$1:$K$1, 1, 8)</f>
        <v/>
      </c>
      <c r="D226" s="573" t="s">
        <v>4047</v>
      </c>
      <c r="E226" s="573">
        <v>1.0</v>
      </c>
      <c r="F226" s="573">
        <v>3.0</v>
      </c>
      <c r="G226" s="573" t="s">
        <v>4048</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4047</v>
      </c>
      <c r="E227" s="573">
        <v>1.0</v>
      </c>
      <c r="F227" s="573">
        <v>3.0</v>
      </c>
      <c r="G227" s="573" t="s">
        <v>4048</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3492</v>
      </c>
      <c r="B228" s="573">
        <v>3.0</v>
      </c>
      <c r="C228" s="574" t="str">
        <f t="array" ref="C228">index(Images!$A$1:$K$1, 1, 8)</f>
        <v/>
      </c>
      <c r="D228" s="573" t="s">
        <v>4049</v>
      </c>
      <c r="E228" s="573">
        <v>1.0</v>
      </c>
      <c r="F228" s="573">
        <v>3.0</v>
      </c>
      <c r="G228" s="573" t="s">
        <v>4048</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927</v>
      </c>
      <c r="B229" s="573">
        <v>3.0</v>
      </c>
      <c r="C229" s="574" t="str">
        <f t="array" ref="C229">index(Images!$A$1:$K$1, 1, 8)</f>
        <v/>
      </c>
      <c r="D229" s="573" t="s">
        <v>4049</v>
      </c>
      <c r="E229" s="573">
        <v>1.0</v>
      </c>
      <c r="F229" s="573">
        <v>3.0</v>
      </c>
      <c r="G229" s="573" t="s">
        <v>4048</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4049</v>
      </c>
      <c r="E230" s="573">
        <v>2.0</v>
      </c>
      <c r="F230" s="573">
        <v>3.0</v>
      </c>
      <c r="G230" s="573" t="s">
        <v>4048</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3003</v>
      </c>
      <c r="B231" s="573">
        <v>3.0</v>
      </c>
      <c r="C231" s="574" t="str">
        <f t="array" ref="C231">index(Images!$A$1:$K$1, 1, 8)</f>
        <v/>
      </c>
      <c r="D231" s="573" t="s">
        <v>4049</v>
      </c>
      <c r="E231" s="573">
        <v>2.0</v>
      </c>
      <c r="F231" s="573">
        <v>3.0</v>
      </c>
      <c r="G231" s="573" t="s">
        <v>4048</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1999</v>
      </c>
      <c r="B232" s="573">
        <v>3.0</v>
      </c>
      <c r="C232" s="574" t="str">
        <f t="array" ref="C232">index(Images!$A$1:$K$1, 1, 8)</f>
        <v/>
      </c>
      <c r="D232" s="573" t="s">
        <v>4049</v>
      </c>
      <c r="E232" s="573">
        <v>2.0</v>
      </c>
      <c r="F232" s="573">
        <v>3.0</v>
      </c>
      <c r="G232" s="573" t="s">
        <v>4048</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4049</v>
      </c>
      <c r="E233" s="573">
        <v>2.0</v>
      </c>
      <c r="F233" s="573">
        <v>3.0</v>
      </c>
      <c r="G233" s="573" t="s">
        <v>4048</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1662</v>
      </c>
      <c r="B234" s="573">
        <v>3.0</v>
      </c>
      <c r="C234" s="574" t="str">
        <f t="array" ref="C234">index(Images!$A$1:$K$1, 1, 8)</f>
        <v/>
      </c>
      <c r="D234" s="573" t="s">
        <v>4049</v>
      </c>
      <c r="E234" s="573">
        <v>2.0</v>
      </c>
      <c r="F234" s="573">
        <v>3.0</v>
      </c>
      <c r="G234" s="573" t="s">
        <v>4048</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930</v>
      </c>
      <c r="B235" s="573">
        <v>3.0</v>
      </c>
      <c r="C235" s="574" t="str">
        <f t="array" ref="C235">index(Images!$A$1:$K$1, 1, 8)</f>
        <v/>
      </c>
      <c r="D235" s="573" t="s">
        <v>4049</v>
      </c>
      <c r="E235" s="573">
        <v>2.0</v>
      </c>
      <c r="F235" s="573">
        <v>3.0</v>
      </c>
      <c r="G235" s="573" t="s">
        <v>4048</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1353</v>
      </c>
      <c r="B236" s="573">
        <v>3.0</v>
      </c>
      <c r="C236" s="574" t="str">
        <f t="array" ref="C236">index(Images!$A$1:$K$1, 1, 8)</f>
        <v/>
      </c>
      <c r="D236" s="573" t="s">
        <v>4049</v>
      </c>
      <c r="E236" s="573">
        <v>2.0</v>
      </c>
      <c r="F236" s="573">
        <v>3.0</v>
      </c>
      <c r="G236" s="573" t="s">
        <v>4048</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2206</v>
      </c>
      <c r="B237" s="573">
        <v>3.0</v>
      </c>
      <c r="C237" s="574" t="str">
        <f t="array" ref="C237">index(Images!$A$1:$K$1, 1, 8)</f>
        <v/>
      </c>
      <c r="D237" s="573" t="s">
        <v>4049</v>
      </c>
      <c r="E237" s="573">
        <v>2.0</v>
      </c>
      <c r="F237" s="573">
        <v>3.0</v>
      </c>
      <c r="G237" s="573" t="s">
        <v>4048</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1410</v>
      </c>
      <c r="B238" s="573">
        <v>3.0</v>
      </c>
      <c r="C238" s="574" t="str">
        <f t="array" ref="C238">index(Images!$A$1:$K$1, 1, 8)</f>
        <v/>
      </c>
      <c r="D238" s="573" t="s">
        <v>4049</v>
      </c>
      <c r="E238" s="573">
        <v>2.0</v>
      </c>
      <c r="F238" s="573">
        <v>3.0</v>
      </c>
      <c r="G238" s="573" t="s">
        <v>4048</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3185</v>
      </c>
      <c r="B239" s="573">
        <v>3.0</v>
      </c>
      <c r="C239" s="574" t="str">
        <f t="array" ref="C239">index(Images!$A$1:$K$1, 1, 8)</f>
        <v/>
      </c>
      <c r="D239" s="573" t="s">
        <v>4049</v>
      </c>
      <c r="E239" s="573">
        <v>2.0</v>
      </c>
      <c r="F239" s="573">
        <v>5.0</v>
      </c>
      <c r="G239" s="573" t="s">
        <v>4054</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2230</v>
      </c>
      <c r="B240" s="573">
        <v>3.0</v>
      </c>
      <c r="C240" s="574" t="str">
        <f t="array" ref="C240">index(Images!$A$1:$K$1, 1, 8)</f>
        <v/>
      </c>
      <c r="D240" s="573" t="s">
        <v>4049</v>
      </c>
      <c r="E240" s="573">
        <v>2.0</v>
      </c>
      <c r="F240" s="573">
        <v>3.0</v>
      </c>
      <c r="G240" s="573" t="s">
        <v>4055</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2826</v>
      </c>
      <c r="B241" s="573">
        <v>3.0</v>
      </c>
      <c r="C241" s="574" t="str">
        <f t="array" ref="C241">index(Images!$A$1:$K$1, 1, 8)</f>
        <v/>
      </c>
      <c r="D241" s="573" t="s">
        <v>4047</v>
      </c>
      <c r="E241" s="573">
        <v>1.0</v>
      </c>
      <c r="F241" s="573">
        <v>5.0</v>
      </c>
      <c r="G241" s="573" t="s">
        <v>4054</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1807</v>
      </c>
      <c r="B242" s="573">
        <v>3.0</v>
      </c>
      <c r="C242" s="574" t="str">
        <f t="array" ref="C242">index(Images!$A$1:$K$1, 1, 8)</f>
        <v/>
      </c>
      <c r="D242" s="573" t="s">
        <v>4049</v>
      </c>
      <c r="E242" s="573">
        <v>2.0</v>
      </c>
      <c r="F242" s="573">
        <v>3.0</v>
      </c>
      <c r="G242" s="573" t="s">
        <v>4048</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1876</v>
      </c>
      <c r="B243" s="573">
        <v>3.0</v>
      </c>
      <c r="C243" s="574" t="str">
        <f t="array" ref="C243">index(Images!$A$1:$K$1, 1, 8)</f>
        <v/>
      </c>
      <c r="D243" s="573" t="s">
        <v>4049</v>
      </c>
      <c r="E243" s="573">
        <v>1.0</v>
      </c>
      <c r="F243" s="573">
        <v>3.0</v>
      </c>
      <c r="G243" s="573" t="s">
        <v>4055</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2332</v>
      </c>
      <c r="B244" s="573">
        <v>3.0</v>
      </c>
      <c r="C244" s="574" t="str">
        <f t="array" ref="C244">index(Images!$A$1:$K$1, 1, 8)</f>
        <v/>
      </c>
      <c r="D244" s="573" t="s">
        <v>4049</v>
      </c>
      <c r="E244" s="573">
        <v>2.0</v>
      </c>
      <c r="F244" s="573">
        <v>3.0</v>
      </c>
      <c r="G244" s="573" t="s">
        <v>4048</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2412</v>
      </c>
      <c r="B245" s="573">
        <v>3.0</v>
      </c>
      <c r="C245" s="574" t="str">
        <f t="array" ref="C245">index(Images!$A$1:$K$1, 1, 8)</f>
        <v/>
      </c>
      <c r="D245" s="573" t="s">
        <v>4047</v>
      </c>
      <c r="E245" s="573">
        <v>1.0</v>
      </c>
      <c r="F245" s="573">
        <v>3.0</v>
      </c>
      <c r="G245" s="573" t="s">
        <v>4048</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2414</v>
      </c>
      <c r="B246" s="573">
        <v>3.0</v>
      </c>
      <c r="C246" s="574" t="str">
        <f t="array" ref="C246">index(Images!$A$1:$K$1, 1, 8)</f>
        <v/>
      </c>
      <c r="D246" s="573" t="s">
        <v>4047</v>
      </c>
      <c r="E246" s="573">
        <v>1.0</v>
      </c>
      <c r="F246" s="573">
        <v>3.0</v>
      </c>
      <c r="G246" s="573" t="s">
        <v>4048</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3215</v>
      </c>
      <c r="B247" s="573">
        <v>3.0</v>
      </c>
      <c r="C247" s="574" t="str">
        <f t="array" ref="C247">index(Images!$A$1:$K$1, 1, 8)</f>
        <v/>
      </c>
      <c r="D247" s="573" t="s">
        <v>4047</v>
      </c>
      <c r="E247" s="573">
        <v>2.0</v>
      </c>
      <c r="F247" s="573">
        <v>3.0</v>
      </c>
      <c r="G247" s="573" t="s">
        <v>4048</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2391</v>
      </c>
      <c r="B248" s="573">
        <v>3.0</v>
      </c>
      <c r="C248" s="574" t="str">
        <f t="array" ref="C248">index(Images!$A$1:$K$1, 1, 8)</f>
        <v/>
      </c>
      <c r="D248" s="573" t="s">
        <v>4049</v>
      </c>
      <c r="E248" s="573">
        <v>2.0</v>
      </c>
      <c r="F248" s="573">
        <v>3.0</v>
      </c>
      <c r="G248" s="573" t="s">
        <v>4048</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3258</v>
      </c>
      <c r="B249" s="573">
        <v>3.0</v>
      </c>
      <c r="C249" s="574" t="str">
        <f t="array" ref="C249">index(Images!$A$1:$K$1, 1, 8)</f>
        <v/>
      </c>
      <c r="D249" s="573" t="s">
        <v>4049</v>
      </c>
      <c r="E249" s="573">
        <v>2.0</v>
      </c>
      <c r="F249" s="573">
        <v>3.0</v>
      </c>
      <c r="G249" s="573" t="s">
        <v>4055</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2848</v>
      </c>
      <c r="B250" s="573">
        <v>3.0</v>
      </c>
      <c r="C250" s="574" t="str">
        <f t="array" ref="C250">index(Images!$A$1:$K$1, 1, 8)</f>
        <v/>
      </c>
      <c r="D250" s="573" t="s">
        <v>4049</v>
      </c>
      <c r="E250" s="573">
        <v>2.0</v>
      </c>
      <c r="F250" s="573">
        <v>3.0</v>
      </c>
      <c r="G250" s="573" t="s">
        <v>4055</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2882</v>
      </c>
      <c r="B251" s="573">
        <v>3.0</v>
      </c>
      <c r="C251" s="574" t="str">
        <f t="array" ref="C251">index(Images!$A$1:$K$1, 1, 8)</f>
        <v/>
      </c>
      <c r="D251" s="573" t="s">
        <v>4049</v>
      </c>
      <c r="E251" s="573">
        <v>2.0</v>
      </c>
      <c r="F251" s="573">
        <v>3.0</v>
      </c>
      <c r="G251" s="573" t="s">
        <v>4048</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1681</v>
      </c>
      <c r="B252" s="573">
        <v>3.0</v>
      </c>
      <c r="C252" s="574" t="str">
        <f t="array" ref="C252">index(Images!$A$1:$K$1, 1, 8)</f>
        <v/>
      </c>
      <c r="D252" s="573" t="s">
        <v>4049</v>
      </c>
      <c r="E252" s="573">
        <v>1.0</v>
      </c>
      <c r="F252" s="573">
        <v>3.0</v>
      </c>
      <c r="G252" s="573" t="s">
        <v>4048</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740</v>
      </c>
      <c r="B253" s="573">
        <v>3.0</v>
      </c>
      <c r="C253" s="574" t="str">
        <f t="array" ref="C253">index(Images!$A$1:$K$1, 1, 8)</f>
        <v/>
      </c>
      <c r="D253" s="573" t="s">
        <v>4047</v>
      </c>
      <c r="E253" s="573">
        <v>1.0</v>
      </c>
      <c r="F253" s="573">
        <v>3.0</v>
      </c>
      <c r="G253" s="573" t="s">
        <v>4048</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744</v>
      </c>
      <c r="B254" s="573">
        <v>3.0</v>
      </c>
      <c r="C254" s="574" t="str">
        <f t="array" ref="C254">index(Images!$A$1:$K$1, 1, 8)</f>
        <v/>
      </c>
      <c r="D254" s="573" t="s">
        <v>4047</v>
      </c>
      <c r="E254" s="573">
        <v>1.0</v>
      </c>
      <c r="F254" s="573">
        <v>3.0</v>
      </c>
      <c r="G254" s="573" t="s">
        <v>4048</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1786</v>
      </c>
      <c r="B255" s="573">
        <v>3.0</v>
      </c>
      <c r="C255" s="574" t="str">
        <f t="array" ref="C255">index(Images!$A$1:$K$1, 1, 8)</f>
        <v/>
      </c>
      <c r="D255" s="573" t="s">
        <v>4049</v>
      </c>
      <c r="E255" s="573">
        <v>2.0</v>
      </c>
      <c r="F255" s="573">
        <v>3.0</v>
      </c>
      <c r="G255" s="573" t="s">
        <v>4048</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4049</v>
      </c>
      <c r="E256" s="588">
        <v>2.0</v>
      </c>
      <c r="F256" s="588">
        <v>3.0</v>
      </c>
      <c r="G256" s="588" t="s">
        <v>4048</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4049</v>
      </c>
      <c r="E257" s="588">
        <v>2.0</v>
      </c>
      <c r="F257" s="588">
        <v>3.0</v>
      </c>
      <c r="G257" s="588" t="s">
        <v>4048</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4049</v>
      </c>
      <c r="E258" s="588">
        <v>2.0</v>
      </c>
      <c r="F258" s="588">
        <v>3.0</v>
      </c>
      <c r="G258" s="588" t="s">
        <v>4048</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994</v>
      </c>
      <c r="B259" s="588">
        <v>1.0</v>
      </c>
      <c r="C259" s="589" t="str">
        <f t="array" ref="C259">index(Images!$A$1:$K$1, 1, 9)</f>
        <v/>
      </c>
      <c r="D259" s="588" t="s">
        <v>4049</v>
      </c>
      <c r="E259" s="588">
        <v>1.0</v>
      </c>
      <c r="F259" s="588">
        <v>3.0</v>
      </c>
      <c r="G259" s="588" t="s">
        <v>4048</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2845</v>
      </c>
      <c r="B260" s="588">
        <v>1.0</v>
      </c>
      <c r="C260" s="589" t="str">
        <f t="array" ref="C260">index(Images!$A$1:$K$1, 1, 9)</f>
        <v/>
      </c>
      <c r="D260" s="588" t="s">
        <v>4049</v>
      </c>
      <c r="E260" s="588">
        <v>2.0</v>
      </c>
      <c r="F260" s="588">
        <v>3.0</v>
      </c>
      <c r="G260" s="588" t="s">
        <v>4055</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1779</v>
      </c>
      <c r="B261" s="588">
        <v>1.0</v>
      </c>
      <c r="C261" s="589" t="str">
        <f t="array" ref="C261">index(Images!$A$1:$K$1, 1, 9)</f>
        <v/>
      </c>
      <c r="D261" s="588" t="s">
        <v>4049</v>
      </c>
      <c r="E261" s="588">
        <v>2.0</v>
      </c>
      <c r="F261" s="588">
        <v>3.0</v>
      </c>
      <c r="G261" s="588" t="s">
        <v>4048</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1922</v>
      </c>
      <c r="B262" s="588">
        <v>2.0</v>
      </c>
      <c r="C262" s="589" t="str">
        <f t="array" ref="C262">index(Images!$A$1:$K$1, 1, 9)</f>
        <v/>
      </c>
      <c r="D262" s="588" t="s">
        <v>4049</v>
      </c>
      <c r="E262" s="588">
        <v>1.0</v>
      </c>
      <c r="F262" s="588">
        <v>3.0</v>
      </c>
      <c r="G262" s="588" t="s">
        <v>4048</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4049</v>
      </c>
      <c r="E263" s="588">
        <v>2.0</v>
      </c>
      <c r="F263" s="588">
        <v>3.0</v>
      </c>
      <c r="G263" s="588" t="s">
        <v>4048</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1046</v>
      </c>
      <c r="B264" s="588">
        <v>2.0</v>
      </c>
      <c r="C264" s="589" t="str">
        <f t="array" ref="C264">index(Images!$A$1:$K$1, 1, 9)</f>
        <v/>
      </c>
      <c r="D264" s="588" t="s">
        <v>4049</v>
      </c>
      <c r="E264" s="588">
        <v>2.0</v>
      </c>
      <c r="F264" s="588">
        <v>3.0</v>
      </c>
      <c r="G264" s="588" t="s">
        <v>4048</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2371</v>
      </c>
      <c r="B265" s="588">
        <v>2.0</v>
      </c>
      <c r="C265" s="589" t="str">
        <f t="array" ref="C265">index(Images!$A$1:$K$1, 1, 9)</f>
        <v/>
      </c>
      <c r="D265" s="588" t="s">
        <v>4049</v>
      </c>
      <c r="E265" s="588">
        <v>2.0</v>
      </c>
      <c r="F265" s="588">
        <v>3.0</v>
      </c>
      <c r="G265" s="588" t="s">
        <v>4048</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4049</v>
      </c>
      <c r="E266" s="588">
        <v>2.0</v>
      </c>
      <c r="F266" s="588">
        <v>3.0</v>
      </c>
      <c r="G266" s="588" t="s">
        <v>4048</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2694</v>
      </c>
      <c r="B267" s="588">
        <v>2.0</v>
      </c>
      <c r="C267" s="589" t="str">
        <f t="array" ref="C267">index(Images!$A$1:$K$1, 1, 9)</f>
        <v/>
      </c>
      <c r="D267" s="588" t="s">
        <v>4049</v>
      </c>
      <c r="E267" s="588">
        <v>2.0</v>
      </c>
      <c r="F267" s="588">
        <v>3.0</v>
      </c>
      <c r="G267" s="588" t="s">
        <v>4055</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821</v>
      </c>
      <c r="B268" s="588">
        <v>2.0</v>
      </c>
      <c r="C268" s="589" t="str">
        <f t="array" ref="C268">index(Images!$A$1:$K$1, 1, 9)</f>
        <v/>
      </c>
      <c r="D268" s="588" t="s">
        <v>4049</v>
      </c>
      <c r="E268" s="588">
        <v>2.0</v>
      </c>
      <c r="F268" s="588">
        <v>3.0</v>
      </c>
      <c r="G268" s="588" t="s">
        <v>4055</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1974</v>
      </c>
      <c r="B269" s="588">
        <v>2.0</v>
      </c>
      <c r="C269" s="589" t="str">
        <f t="array" ref="C269">index(Images!$A$1:$K$1, 1, 9)</f>
        <v/>
      </c>
      <c r="D269" s="588" t="s">
        <v>4049</v>
      </c>
      <c r="E269" s="588">
        <v>2.0</v>
      </c>
      <c r="F269" s="588">
        <v>3.0</v>
      </c>
      <c r="G269" s="588" t="s">
        <v>4055</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4049</v>
      </c>
      <c r="E270" s="588">
        <v>2.0</v>
      </c>
      <c r="F270" s="588">
        <v>3.0</v>
      </c>
      <c r="G270" s="588" t="s">
        <v>4048</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4049</v>
      </c>
      <c r="E271" s="588">
        <v>2.0</v>
      </c>
      <c r="F271" s="588">
        <v>3.0</v>
      </c>
      <c r="G271" s="588" t="s">
        <v>4048</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1434</v>
      </c>
      <c r="B272" s="588">
        <v>2.0</v>
      </c>
      <c r="C272" s="589" t="str">
        <f t="array" ref="C272">index(Images!$A$1:$K$1, 1, 9)</f>
        <v/>
      </c>
      <c r="D272" s="588" t="s">
        <v>4049</v>
      </c>
      <c r="E272" s="588">
        <v>2.0</v>
      </c>
      <c r="F272" s="588">
        <v>3.0</v>
      </c>
      <c r="G272" s="588" t="s">
        <v>4048</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1384</v>
      </c>
      <c r="B273" s="588">
        <v>2.0</v>
      </c>
      <c r="C273" s="589" t="str">
        <f t="array" ref="C273">index(Images!$A$1:$K$1, 1, 9)</f>
        <v/>
      </c>
      <c r="D273" s="588" t="s">
        <v>4049</v>
      </c>
      <c r="E273" s="588">
        <v>2.0</v>
      </c>
      <c r="F273" s="588">
        <v>5.0</v>
      </c>
      <c r="G273" s="588" t="s">
        <v>4054</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1663</v>
      </c>
      <c r="B274" s="588">
        <v>2.0</v>
      </c>
      <c r="C274" s="589" t="str">
        <f t="array" ref="C274">index(Images!$A$1:$K$1, 1, 9)</f>
        <v/>
      </c>
      <c r="D274" s="588" t="s">
        <v>4049</v>
      </c>
      <c r="E274" s="588">
        <v>2.0</v>
      </c>
      <c r="F274" s="588">
        <v>5.0</v>
      </c>
      <c r="G274" s="588" t="s">
        <v>4048</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4049</v>
      </c>
      <c r="E275" s="588">
        <v>2.0</v>
      </c>
      <c r="F275" s="588">
        <v>3.0</v>
      </c>
      <c r="G275" s="588" t="s">
        <v>4048</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1000</v>
      </c>
      <c r="B276" s="588">
        <v>2.0</v>
      </c>
      <c r="C276" s="589" t="str">
        <f t="array" ref="C276">index(Images!$A$1:$K$1, 1, 9)</f>
        <v/>
      </c>
      <c r="D276" s="588" t="s">
        <v>4049</v>
      </c>
      <c r="E276" s="588">
        <v>1.0</v>
      </c>
      <c r="F276" s="588">
        <v>3.0</v>
      </c>
      <c r="G276" s="588" t="s">
        <v>4048</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2231</v>
      </c>
      <c r="B277" s="588">
        <v>2.0</v>
      </c>
      <c r="C277" s="589" t="str">
        <f t="array" ref="C277">index(Images!$A$1:$K$1, 1, 9)</f>
        <v/>
      </c>
      <c r="D277" s="588" t="s">
        <v>4049</v>
      </c>
      <c r="E277" s="588">
        <v>2.0</v>
      </c>
      <c r="F277" s="588">
        <v>3.0</v>
      </c>
      <c r="G277" s="588" t="s">
        <v>4055</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2534</v>
      </c>
      <c r="B278" s="588">
        <v>2.0</v>
      </c>
      <c r="C278" s="589" t="str">
        <f t="array" ref="C278">index(Images!$A$1:$K$1, 1, 9)</f>
        <v/>
      </c>
      <c r="D278" s="588" t="s">
        <v>4049</v>
      </c>
      <c r="E278" s="588">
        <v>2.0</v>
      </c>
      <c r="F278" s="588">
        <v>3.0</v>
      </c>
      <c r="G278" s="588" t="s">
        <v>4048</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1294</v>
      </c>
      <c r="B279" s="588">
        <v>2.0</v>
      </c>
      <c r="C279" s="589" t="str">
        <f t="array" ref="C279">index(Images!$A$1:$K$1, 1, 9)</f>
        <v/>
      </c>
      <c r="D279" s="588" t="s">
        <v>4049</v>
      </c>
      <c r="E279" s="588">
        <v>2.0</v>
      </c>
      <c r="F279" s="588">
        <v>3.0</v>
      </c>
      <c r="G279" s="588" t="s">
        <v>4055</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2267</v>
      </c>
      <c r="B280" s="588">
        <v>2.0</v>
      </c>
      <c r="C280" s="589" t="str">
        <f t="array" ref="C280">index(Images!$A$1:$K$1, 1, 9)</f>
        <v/>
      </c>
      <c r="D280" s="588" t="s">
        <v>4049</v>
      </c>
      <c r="E280" s="588">
        <v>2.0</v>
      </c>
      <c r="F280" s="588">
        <v>3.0</v>
      </c>
      <c r="G280" s="588" t="s">
        <v>4048</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2386</v>
      </c>
      <c r="B281" s="588">
        <v>2.0</v>
      </c>
      <c r="C281" s="589" t="str">
        <f t="array" ref="C281">index(Images!$A$1:$K$1, 1, 9)</f>
        <v/>
      </c>
      <c r="D281" s="588" t="s">
        <v>4049</v>
      </c>
      <c r="E281" s="588">
        <v>2.0</v>
      </c>
      <c r="F281" s="588">
        <v>3.0</v>
      </c>
      <c r="G281" s="588" t="s">
        <v>4048</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2851</v>
      </c>
      <c r="B282" s="588">
        <v>2.0</v>
      </c>
      <c r="C282" s="589" t="str">
        <f t="array" ref="C282">index(Images!$A$1:$K$1, 1, 9)</f>
        <v/>
      </c>
      <c r="D282" s="588" t="s">
        <v>4049</v>
      </c>
      <c r="E282" s="588">
        <v>2.0</v>
      </c>
      <c r="F282" s="588">
        <v>3.0</v>
      </c>
      <c r="G282" s="588" t="s">
        <v>4055</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2649</v>
      </c>
      <c r="B283" s="588">
        <v>2.0</v>
      </c>
      <c r="C283" s="589" t="str">
        <f t="array" ref="C283">index(Images!$A$1:$K$1, 1, 9)</f>
        <v/>
      </c>
      <c r="D283" s="588" t="s">
        <v>4049</v>
      </c>
      <c r="E283" s="588">
        <v>2.0</v>
      </c>
      <c r="F283" s="588">
        <v>3.0</v>
      </c>
      <c r="G283" s="588" t="s">
        <v>4055</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1782</v>
      </c>
      <c r="B284" s="588">
        <v>2.0</v>
      </c>
      <c r="C284" s="589" t="str">
        <f t="array" ref="C284">index(Images!$A$1:$K$1, 1, 9)</f>
        <v/>
      </c>
      <c r="D284" s="588" t="s">
        <v>4049</v>
      </c>
      <c r="E284" s="588">
        <v>2.0</v>
      </c>
      <c r="F284" s="588">
        <v>3.0</v>
      </c>
      <c r="G284" s="588" t="s">
        <v>4048</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1923</v>
      </c>
      <c r="B285" s="588">
        <v>3.0</v>
      </c>
      <c r="C285" s="589" t="str">
        <f t="array" ref="C285">index(Images!$A$1:$K$1, 1, 9)</f>
        <v/>
      </c>
      <c r="D285" s="588" t="s">
        <v>4049</v>
      </c>
      <c r="E285" s="588">
        <v>1.0</v>
      </c>
      <c r="F285" s="588">
        <v>3.0</v>
      </c>
      <c r="G285" s="588" t="s">
        <v>4048</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2699</v>
      </c>
      <c r="B286" s="588">
        <v>3.0</v>
      </c>
      <c r="C286" s="589" t="str">
        <f t="array" ref="C286">index(Images!$A$1:$K$1, 1, 9)</f>
        <v/>
      </c>
      <c r="D286" s="588" t="s">
        <v>4049</v>
      </c>
      <c r="E286" s="588">
        <v>2.0</v>
      </c>
      <c r="F286" s="588">
        <v>3.0</v>
      </c>
      <c r="G286" s="588" t="s">
        <v>4055</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1110</v>
      </c>
      <c r="B287" s="588">
        <v>3.0</v>
      </c>
      <c r="C287" s="589" t="str">
        <f t="array" ref="C287">index(Images!$A$1:$K$1, 1, 9)</f>
        <v/>
      </c>
      <c r="D287" s="588" t="s">
        <v>4049</v>
      </c>
      <c r="E287" s="588">
        <v>2.0</v>
      </c>
      <c r="F287" s="588">
        <v>3.0</v>
      </c>
      <c r="G287" s="588" t="s">
        <v>4048</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822</v>
      </c>
      <c r="B288" s="588">
        <v>3.0</v>
      </c>
      <c r="C288" s="589" t="str">
        <f t="array" ref="C288">index(Images!$A$1:$K$1, 1, 9)</f>
        <v/>
      </c>
      <c r="D288" s="588" t="s">
        <v>4049</v>
      </c>
      <c r="E288" s="588">
        <v>2.0</v>
      </c>
      <c r="F288" s="588">
        <v>3.0</v>
      </c>
      <c r="G288" s="588" t="s">
        <v>4055</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2023</v>
      </c>
      <c r="B289" s="588">
        <v>3.0</v>
      </c>
      <c r="C289" s="589" t="str">
        <f t="array" ref="C289">index(Images!$A$1:$K$1, 1, 9)</f>
        <v/>
      </c>
      <c r="D289" s="588" t="s">
        <v>4049</v>
      </c>
      <c r="E289" s="588">
        <v>2.0</v>
      </c>
      <c r="F289" s="588">
        <v>3.0</v>
      </c>
      <c r="G289" s="588" t="s">
        <v>4048</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4049</v>
      </c>
      <c r="E290" s="588">
        <v>2.0</v>
      </c>
      <c r="F290" s="588">
        <v>3.0</v>
      </c>
      <c r="G290" s="588" t="s">
        <v>4048</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1107</v>
      </c>
      <c r="B291" s="588">
        <v>3.0</v>
      </c>
      <c r="C291" s="589" t="str">
        <f t="array" ref="C291">index(Images!$A$1:$K$1, 1, 9)</f>
        <v/>
      </c>
      <c r="D291" s="588" t="s">
        <v>4049</v>
      </c>
      <c r="E291" s="588">
        <v>2.0</v>
      </c>
      <c r="F291" s="588">
        <v>3.0</v>
      </c>
      <c r="G291" s="588" t="s">
        <v>4048</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4049</v>
      </c>
      <c r="E292" s="588">
        <v>2.0</v>
      </c>
      <c r="F292" s="588">
        <v>3.0</v>
      </c>
      <c r="G292" s="588" t="s">
        <v>4048</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1436</v>
      </c>
      <c r="B293" s="588">
        <v>3.0</v>
      </c>
      <c r="C293" s="589" t="str">
        <f t="array" ref="C293">index(Images!$A$1:$K$1, 1, 9)</f>
        <v/>
      </c>
      <c r="D293" s="588" t="s">
        <v>4049</v>
      </c>
      <c r="E293" s="588">
        <v>2.0</v>
      </c>
      <c r="F293" s="588">
        <v>3.0</v>
      </c>
      <c r="G293" s="588" t="s">
        <v>4048</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2372</v>
      </c>
      <c r="B294" s="588">
        <v>3.0</v>
      </c>
      <c r="C294" s="589" t="str">
        <f t="array" ref="C294">index(Images!$A$1:$K$1, 1, 9)</f>
        <v/>
      </c>
      <c r="D294" s="588" t="s">
        <v>4049</v>
      </c>
      <c r="E294" s="588">
        <v>2.0</v>
      </c>
      <c r="F294" s="588">
        <v>3.0</v>
      </c>
      <c r="G294" s="588" t="s">
        <v>4048</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1975</v>
      </c>
      <c r="B295" s="588">
        <v>3.0</v>
      </c>
      <c r="C295" s="589" t="str">
        <f t="array" ref="C295">index(Images!$A$1:$K$1, 1, 9)</f>
        <v/>
      </c>
      <c r="D295" s="588" t="s">
        <v>4049</v>
      </c>
      <c r="E295" s="588">
        <v>2.0</v>
      </c>
      <c r="F295" s="588">
        <v>3.0</v>
      </c>
      <c r="G295" s="588" t="s">
        <v>4055</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4049</v>
      </c>
      <c r="E296" s="588">
        <v>2.0</v>
      </c>
      <c r="F296" s="588">
        <v>3.0</v>
      </c>
      <c r="G296" s="588" t="s">
        <v>4048</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4049</v>
      </c>
      <c r="E297" s="588">
        <v>2.0</v>
      </c>
      <c r="F297" s="588">
        <v>3.0</v>
      </c>
      <c r="G297" s="588" t="s">
        <v>4048</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672</v>
      </c>
      <c r="B298" s="588">
        <v>3.0</v>
      </c>
      <c r="C298" s="589" t="str">
        <f t="array" ref="C298">index(Images!$A$1:$K$1, 1, 9)</f>
        <v/>
      </c>
      <c r="D298" s="588" t="s">
        <v>4049</v>
      </c>
      <c r="E298" s="588">
        <v>2.0</v>
      </c>
      <c r="F298" s="588">
        <v>3.0</v>
      </c>
      <c r="G298" s="588" t="s">
        <v>4048</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1944</v>
      </c>
      <c r="B299" s="588">
        <v>3.0</v>
      </c>
      <c r="C299" s="589" t="str">
        <f t="array" ref="C299">index(Images!$A$1:$K$1, 1, 9)</f>
        <v/>
      </c>
      <c r="D299" s="588" t="s">
        <v>4049</v>
      </c>
      <c r="E299" s="588">
        <v>2.0</v>
      </c>
      <c r="F299" s="588">
        <v>5.0</v>
      </c>
      <c r="G299" s="588" t="s">
        <v>4054</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1664</v>
      </c>
      <c r="B300" s="588">
        <v>3.0</v>
      </c>
      <c r="C300" s="589" t="str">
        <f t="array" ref="C300">index(Images!$A$1:$K$1, 1, 9)</f>
        <v/>
      </c>
      <c r="D300" s="588" t="s">
        <v>4049</v>
      </c>
      <c r="E300" s="588">
        <v>2.0</v>
      </c>
      <c r="F300" s="588">
        <v>5.0</v>
      </c>
      <c r="G300" s="588" t="s">
        <v>4048</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4049</v>
      </c>
      <c r="E301" s="588">
        <v>2.0</v>
      </c>
      <c r="F301" s="588">
        <v>3.0</v>
      </c>
      <c r="G301" s="588" t="s">
        <v>4048</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1356</v>
      </c>
      <c r="B302" s="588">
        <v>3.0</v>
      </c>
      <c r="C302" s="589" t="str">
        <f t="array" ref="C302">index(Images!$A$1:$K$1, 1, 9)</f>
        <v/>
      </c>
      <c r="D302" s="588" t="s">
        <v>4049</v>
      </c>
      <c r="E302" s="588">
        <v>2.0</v>
      </c>
      <c r="F302" s="588">
        <v>3.0</v>
      </c>
      <c r="G302" s="588" t="s">
        <v>4048</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1002</v>
      </c>
      <c r="B303" s="588">
        <v>3.0</v>
      </c>
      <c r="C303" s="589" t="str">
        <f t="array" ref="C303">index(Images!$A$1:$K$1, 1, 9)</f>
        <v/>
      </c>
      <c r="D303" s="588" t="s">
        <v>4049</v>
      </c>
      <c r="E303" s="588">
        <v>1.0</v>
      </c>
      <c r="F303" s="588">
        <v>3.0</v>
      </c>
      <c r="G303" s="588" t="s">
        <v>4048</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2541</v>
      </c>
      <c r="B304" s="588">
        <v>3.0</v>
      </c>
      <c r="C304" s="589" t="str">
        <f t="array" ref="C304">index(Images!$A$1:$K$1, 1, 9)</f>
        <v/>
      </c>
      <c r="D304" s="588" t="s">
        <v>4049</v>
      </c>
      <c r="E304" s="588">
        <v>2.0</v>
      </c>
      <c r="F304" s="588">
        <v>3.0</v>
      </c>
      <c r="G304" s="588" t="s">
        <v>4048</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1295</v>
      </c>
      <c r="B305" s="588">
        <v>3.0</v>
      </c>
      <c r="C305" s="589" t="str">
        <f t="array" ref="C305">index(Images!$A$1:$K$1, 1, 9)</f>
        <v/>
      </c>
      <c r="D305" s="588" t="s">
        <v>4049</v>
      </c>
      <c r="E305" s="588">
        <v>2.0</v>
      </c>
      <c r="F305" s="588">
        <v>3.0</v>
      </c>
      <c r="G305" s="588" t="s">
        <v>4055</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2264</v>
      </c>
      <c r="B306" s="588">
        <v>3.0</v>
      </c>
      <c r="C306" s="589" t="str">
        <f t="array" ref="C306">index(Images!$A$1:$K$1, 1, 9)</f>
        <v/>
      </c>
      <c r="D306" s="588" t="s">
        <v>4049</v>
      </c>
      <c r="E306" s="588">
        <v>2.0</v>
      </c>
      <c r="F306" s="588">
        <v>3.0</v>
      </c>
      <c r="G306" s="588" t="s">
        <v>4048</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2387</v>
      </c>
      <c r="B307" s="588">
        <v>3.0</v>
      </c>
      <c r="C307" s="589" t="str">
        <f t="array" ref="C307">index(Images!$A$1:$K$1, 1, 9)</f>
        <v/>
      </c>
      <c r="D307" s="588" t="s">
        <v>4049</v>
      </c>
      <c r="E307" s="588">
        <v>2.0</v>
      </c>
      <c r="F307" s="588">
        <v>3.0</v>
      </c>
      <c r="G307" s="588" t="s">
        <v>4048</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2852</v>
      </c>
      <c r="B308" s="588">
        <v>3.0</v>
      </c>
      <c r="C308" s="589" t="str">
        <f t="array" ref="C308">index(Images!$A$1:$K$1, 1, 9)</f>
        <v/>
      </c>
      <c r="D308" s="588" t="s">
        <v>4049</v>
      </c>
      <c r="E308" s="588">
        <v>2.0</v>
      </c>
      <c r="F308" s="588">
        <v>3.0</v>
      </c>
      <c r="G308" s="588" t="s">
        <v>4055</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1783</v>
      </c>
      <c r="B309" s="588">
        <v>3.0</v>
      </c>
      <c r="C309" s="589" t="str">
        <f t="array" ref="C309">index(Images!$A$1:$K$1, 1, 9)</f>
        <v/>
      </c>
      <c r="D309" s="588" t="s">
        <v>4049</v>
      </c>
      <c r="E309" s="588">
        <v>2.0</v>
      </c>
      <c r="F309" s="588">
        <v>3.0</v>
      </c>
      <c r="G309" s="588" t="s">
        <v>4048</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1315</v>
      </c>
      <c r="B310" s="604">
        <v>1.0</v>
      </c>
      <c r="C310" s="605" t="str">
        <f t="array" ref="C310">index(Images!$A$1:$K$1, 1, 10)</f>
        <v/>
      </c>
      <c r="D310" s="604" t="s">
        <v>4047</v>
      </c>
      <c r="E310" s="604">
        <v>2.0</v>
      </c>
      <c r="F310" s="604">
        <v>3.0</v>
      </c>
      <c r="G310" s="604" t="s">
        <v>4055</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1243</v>
      </c>
      <c r="B311" s="604">
        <v>1.0</v>
      </c>
      <c r="C311" s="605" t="str">
        <f t="array" ref="C311">index(Images!$A$1:$K$1, 1, 10)</f>
        <v/>
      </c>
      <c r="D311" s="604" t="s">
        <v>4047</v>
      </c>
      <c r="E311" s="604">
        <v>1.0</v>
      </c>
      <c r="F311" s="604">
        <v>3.0</v>
      </c>
      <c r="G311" s="604" t="s">
        <v>4055</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2289</v>
      </c>
      <c r="B312" s="604">
        <v>1.0</v>
      </c>
      <c r="C312" s="605" t="str">
        <f t="array" ref="C312">index(Images!$A$1:$K$1, 1, 10)</f>
        <v/>
      </c>
      <c r="D312" s="604" t="s">
        <v>4049</v>
      </c>
      <c r="E312" s="604">
        <v>1.0</v>
      </c>
      <c r="F312" s="604">
        <v>3.0</v>
      </c>
      <c r="G312" s="604" t="s">
        <v>4048</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1969</v>
      </c>
      <c r="B313" s="604">
        <v>1.0</v>
      </c>
      <c r="C313" s="605" t="str">
        <f t="array" ref="C313">index(Images!$A$1:$K$1, 1, 10)</f>
        <v/>
      </c>
      <c r="D313" s="604" t="s">
        <v>4049</v>
      </c>
      <c r="E313" s="604">
        <v>2.0</v>
      </c>
      <c r="F313" s="604">
        <v>3.0</v>
      </c>
      <c r="G313" s="604" t="s">
        <v>4048</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1293</v>
      </c>
      <c r="B314" s="604">
        <v>1.0</v>
      </c>
      <c r="C314" s="605" t="str">
        <f t="array" ref="C314">index(Images!$A$1:$K$1, 1, 10)</f>
        <v/>
      </c>
      <c r="D314" s="604" t="s">
        <v>4049</v>
      </c>
      <c r="E314" s="604">
        <v>2.0</v>
      </c>
      <c r="F314" s="604">
        <v>3.0</v>
      </c>
      <c r="G314" s="604" t="s">
        <v>4055</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1486</v>
      </c>
      <c r="B315" s="604">
        <v>1.0</v>
      </c>
      <c r="C315" s="605" t="str">
        <f t="array" ref="C315">index(Images!$A$1:$K$1, 1, 10)</f>
        <v/>
      </c>
      <c r="D315" s="604" t="s">
        <v>4049</v>
      </c>
      <c r="E315" s="604">
        <v>2.0</v>
      </c>
      <c r="F315" s="604">
        <v>3.0</v>
      </c>
      <c r="G315" s="604" t="s">
        <v>4048</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3390</v>
      </c>
      <c r="B316" s="604">
        <v>1.0</v>
      </c>
      <c r="C316" s="605" t="str">
        <f t="array" ref="C316">index(Images!$A$1:$K$1, 1, 10)</f>
        <v/>
      </c>
      <c r="D316" s="604" t="s">
        <v>4047</v>
      </c>
      <c r="E316" s="604">
        <v>1.0</v>
      </c>
      <c r="F316" s="604">
        <v>3.0</v>
      </c>
      <c r="G316" s="604" t="s">
        <v>4048</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2985</v>
      </c>
      <c r="B317" s="604">
        <v>1.0</v>
      </c>
      <c r="C317" s="605" t="str">
        <f t="array" ref="C317">index(Images!$A$1:$K$1, 1, 10)</f>
        <v/>
      </c>
      <c r="D317" s="604" t="s">
        <v>4047</v>
      </c>
      <c r="E317" s="604">
        <v>1.0</v>
      </c>
      <c r="F317" s="604">
        <v>3.0</v>
      </c>
      <c r="G317" s="604" t="s">
        <v>4048</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2648</v>
      </c>
      <c r="B318" s="604">
        <v>1.0</v>
      </c>
      <c r="C318" s="605" t="str">
        <f t="array" ref="C318">index(Images!$A$1:$K$1, 1, 10)</f>
        <v/>
      </c>
      <c r="D318" s="604" t="s">
        <v>4049</v>
      </c>
      <c r="E318" s="604">
        <v>2.0</v>
      </c>
      <c r="F318" s="604">
        <v>3.0</v>
      </c>
      <c r="G318" s="604" t="s">
        <v>4055</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3518</v>
      </c>
      <c r="B319" s="604">
        <v>2.0</v>
      </c>
      <c r="C319" s="605" t="str">
        <f t="array" ref="C319">index(Images!$A$1:$K$1, 1, 10)</f>
        <v/>
      </c>
      <c r="D319" s="604" t="s">
        <v>4047</v>
      </c>
      <c r="E319" s="604">
        <v>1.0</v>
      </c>
      <c r="F319" s="604">
        <v>3.0</v>
      </c>
      <c r="G319" s="604" t="s">
        <v>4048</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3204</v>
      </c>
      <c r="B320" s="604">
        <v>2.0</v>
      </c>
      <c r="C320" s="605" t="str">
        <f t="array" ref="C320">index(Images!$A$1:$K$1, 1, 10)</f>
        <v/>
      </c>
      <c r="D320" s="604" t="s">
        <v>4047</v>
      </c>
      <c r="E320" s="604">
        <v>1.0</v>
      </c>
      <c r="F320" s="604">
        <v>5.0</v>
      </c>
      <c r="G320" s="604" t="s">
        <v>4054</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1726</v>
      </c>
      <c r="B321" s="604">
        <v>2.0</v>
      </c>
      <c r="C321" s="605" t="str">
        <f t="array" ref="C321">index(Images!$A$1:$K$1, 1, 10)</f>
        <v/>
      </c>
      <c r="D321" s="604" t="s">
        <v>4047</v>
      </c>
      <c r="E321" s="604">
        <v>2.0</v>
      </c>
      <c r="F321" s="604">
        <v>3.0</v>
      </c>
      <c r="G321" s="604" t="s">
        <v>4048</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1326</v>
      </c>
      <c r="B322" s="604">
        <v>2.0</v>
      </c>
      <c r="C322" s="605" t="str">
        <f t="array" ref="C322">index(Images!$A$1:$K$1, 1, 10)</f>
        <v/>
      </c>
      <c r="D322" s="604" t="s">
        <v>4047</v>
      </c>
      <c r="E322" s="604">
        <v>2.0</v>
      </c>
      <c r="F322" s="604">
        <v>3.0</v>
      </c>
      <c r="G322" s="604" t="s">
        <v>4055</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3537</v>
      </c>
      <c r="B323" s="604">
        <v>2.0</v>
      </c>
      <c r="C323" s="605" t="str">
        <f t="array" ref="C323">index(Images!$A$1:$K$1, 1, 10)</f>
        <v/>
      </c>
      <c r="D323" s="604" t="s">
        <v>4047</v>
      </c>
      <c r="E323" s="604">
        <v>2.0</v>
      </c>
      <c r="F323" s="604">
        <v>3.0</v>
      </c>
      <c r="G323" s="604" t="s">
        <v>4048</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1553</v>
      </c>
      <c r="B324" s="604">
        <v>2.0</v>
      </c>
      <c r="C324" s="605" t="str">
        <f t="array" ref="C324">index(Images!$A$1:$K$1, 1, 10)</f>
        <v/>
      </c>
      <c r="D324" s="604" t="s">
        <v>4047</v>
      </c>
      <c r="E324" s="604">
        <v>2.0</v>
      </c>
      <c r="F324" s="604">
        <v>3.0</v>
      </c>
      <c r="G324" s="604" t="s">
        <v>4048</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1248</v>
      </c>
      <c r="B325" s="604">
        <v>2.0</v>
      </c>
      <c r="C325" s="605" t="str">
        <f t="array" ref="C325">index(Images!$A$1:$K$1, 1, 10)</f>
        <v/>
      </c>
      <c r="D325" s="604" t="s">
        <v>4047</v>
      </c>
      <c r="E325" s="604">
        <v>2.0</v>
      </c>
      <c r="F325" s="604">
        <v>3.0</v>
      </c>
      <c r="G325" s="604" t="s">
        <v>4055</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2296</v>
      </c>
      <c r="B326" s="604">
        <v>2.0</v>
      </c>
      <c r="C326" s="605" t="str">
        <f t="array" ref="C326">index(Images!$A$1:$K$1, 1, 10)</f>
        <v/>
      </c>
      <c r="D326" s="604" t="s">
        <v>4049</v>
      </c>
      <c r="E326" s="604">
        <v>1.0</v>
      </c>
      <c r="F326" s="604">
        <v>3.0</v>
      </c>
      <c r="G326" s="604" t="s">
        <v>4048</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2291</v>
      </c>
      <c r="B327" s="604">
        <v>2.0</v>
      </c>
      <c r="C327" s="605" t="str">
        <f t="array" ref="C327">index(Images!$A$1:$K$1, 1, 10)</f>
        <v/>
      </c>
      <c r="D327" s="604" t="s">
        <v>4049</v>
      </c>
      <c r="E327" s="604">
        <v>1.0</v>
      </c>
      <c r="F327" s="604">
        <v>4.0</v>
      </c>
      <c r="G327" s="604" t="s">
        <v>4055</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817</v>
      </c>
      <c r="B328" s="604">
        <v>2.0</v>
      </c>
      <c r="C328" s="605" t="str">
        <f t="array" ref="C328">index(Images!$A$1:$K$1, 1, 10)</f>
        <v/>
      </c>
      <c r="D328" s="604" t="s">
        <v>4049</v>
      </c>
      <c r="E328" s="604">
        <v>2.0</v>
      </c>
      <c r="F328" s="604">
        <v>3.0</v>
      </c>
      <c r="G328" s="604" t="s">
        <v>4055</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2224</v>
      </c>
      <c r="B329" s="604">
        <v>2.0</v>
      </c>
      <c r="C329" s="605" t="str">
        <f t="array" ref="C329">index(Images!$A$1:$K$1, 1, 10)</f>
        <v/>
      </c>
      <c r="D329" s="604" t="s">
        <v>4049</v>
      </c>
      <c r="E329" s="604">
        <v>2.0</v>
      </c>
      <c r="F329" s="604">
        <v>3.0</v>
      </c>
      <c r="G329" s="604" t="s">
        <v>4055</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2779</v>
      </c>
      <c r="B330" s="604">
        <v>2.0</v>
      </c>
      <c r="C330" s="605" t="str">
        <f t="array" ref="C330">index(Images!$A$1:$K$1, 1, 10)</f>
        <v/>
      </c>
      <c r="D330" s="604" t="s">
        <v>4049</v>
      </c>
      <c r="E330" s="604">
        <v>2.0</v>
      </c>
      <c r="F330" s="604">
        <v>3.0</v>
      </c>
      <c r="G330" s="604" t="s">
        <v>4048</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4049</v>
      </c>
      <c r="E331" s="619">
        <v>2.0</v>
      </c>
      <c r="F331" s="619">
        <v>3.0</v>
      </c>
      <c r="G331" s="619" t="s">
        <v>4048</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1430</v>
      </c>
      <c r="B332" s="604">
        <v>2.0</v>
      </c>
      <c r="C332" s="605" t="str">
        <f t="array" ref="C332">index(Images!$A$1:$K$1, 1, 10)</f>
        <v/>
      </c>
      <c r="D332" s="604" t="s">
        <v>4049</v>
      </c>
      <c r="E332" s="604">
        <v>2.0</v>
      </c>
      <c r="F332" s="604">
        <v>3.0</v>
      </c>
      <c r="G332" s="619" t="s">
        <v>4048</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1971</v>
      </c>
      <c r="B333" s="604">
        <v>2.0</v>
      </c>
      <c r="C333" s="605" t="str">
        <f t="array" ref="C333">index(Images!$A$1:$K$1, 1, 10)</f>
        <v/>
      </c>
      <c r="D333" s="604" t="s">
        <v>4049</v>
      </c>
      <c r="E333" s="604">
        <v>2.0</v>
      </c>
      <c r="F333" s="604">
        <v>3.0</v>
      </c>
      <c r="G333" s="619" t="s">
        <v>4048</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1297</v>
      </c>
      <c r="B334" s="604">
        <v>2.0</v>
      </c>
      <c r="C334" s="605" t="str">
        <f t="array" ref="C334">index(Images!$A$1:$K$1, 1, 10)</f>
        <v/>
      </c>
      <c r="D334" s="604" t="s">
        <v>4049</v>
      </c>
      <c r="E334" s="604">
        <v>2.0</v>
      </c>
      <c r="F334" s="604">
        <v>3.0</v>
      </c>
      <c r="G334" s="604" t="s">
        <v>4055</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4047</v>
      </c>
      <c r="E335" s="604">
        <v>1.0</v>
      </c>
      <c r="F335" s="604">
        <v>3.0</v>
      </c>
      <c r="G335" s="604" t="s">
        <v>4048</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1488</v>
      </c>
      <c r="B336" s="604">
        <v>2.0</v>
      </c>
      <c r="C336" s="605" t="str">
        <f t="array" ref="C336">index(Images!$A$1:$K$1, 1, 10)</f>
        <v/>
      </c>
      <c r="D336" s="604" t="s">
        <v>4049</v>
      </c>
      <c r="E336" s="604">
        <v>2.0</v>
      </c>
      <c r="F336" s="604">
        <v>3.0</v>
      </c>
      <c r="G336" s="604" t="s">
        <v>4048</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1849</v>
      </c>
      <c r="B337" s="604">
        <v>2.0</v>
      </c>
      <c r="C337" s="605" t="str">
        <f t="array" ref="C337">index(Images!$A$1:$K$1, 1, 10)</f>
        <v/>
      </c>
      <c r="D337" s="604" t="s">
        <v>4049</v>
      </c>
      <c r="E337" s="604">
        <v>2.0</v>
      </c>
      <c r="F337" s="604">
        <v>3.0</v>
      </c>
      <c r="G337" s="604" t="s">
        <v>4048</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2898</v>
      </c>
      <c r="B338" s="604">
        <v>2.0</v>
      </c>
      <c r="C338" s="605" t="str">
        <f t="array" ref="C338">index(Images!$A$1:$K$1, 1, 10)</f>
        <v/>
      </c>
      <c r="D338" s="604" t="s">
        <v>4049</v>
      </c>
      <c r="E338" s="604">
        <v>2.0</v>
      </c>
      <c r="F338" s="604">
        <v>3.0</v>
      </c>
      <c r="G338" s="604" t="s">
        <v>4048</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3394</v>
      </c>
      <c r="B339" s="604">
        <v>2.0</v>
      </c>
      <c r="C339" s="605" t="str">
        <f t="array" ref="C339">index(Images!$A$1:$K$1, 1, 10)</f>
        <v/>
      </c>
      <c r="D339" s="604" t="s">
        <v>4047</v>
      </c>
      <c r="E339" s="604">
        <v>1.0</v>
      </c>
      <c r="F339" s="604">
        <v>3.0</v>
      </c>
      <c r="G339" s="604" t="s">
        <v>4048</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3261</v>
      </c>
      <c r="B340" s="604">
        <v>2.0</v>
      </c>
      <c r="C340" s="605" t="str">
        <f t="array" ref="C340">index(Images!$A$1:$K$1, 1, 10)</f>
        <v/>
      </c>
      <c r="D340" s="604" t="s">
        <v>4049</v>
      </c>
      <c r="E340" s="604">
        <v>2.0</v>
      </c>
      <c r="F340" s="604">
        <v>3.0</v>
      </c>
      <c r="G340" s="604" t="s">
        <v>4055</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2987</v>
      </c>
      <c r="B341" s="604">
        <v>2.0</v>
      </c>
      <c r="C341" s="605" t="str">
        <f t="array" ref="C341">index(Images!$A$1:$K$1, 1, 10)</f>
        <v/>
      </c>
      <c r="D341" s="604" t="s">
        <v>4047</v>
      </c>
      <c r="E341" s="604">
        <v>1.0</v>
      </c>
      <c r="F341" s="604">
        <v>3.0</v>
      </c>
      <c r="G341" s="604" t="s">
        <v>4048</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2650</v>
      </c>
      <c r="B342" s="604">
        <v>2.0</v>
      </c>
      <c r="C342" s="605" t="str">
        <f t="array" ref="C342">index(Images!$A$1:$K$1, 1, 10)</f>
        <v/>
      </c>
      <c r="D342" s="604" t="s">
        <v>4049</v>
      </c>
      <c r="E342" s="604">
        <v>2.0</v>
      </c>
      <c r="F342" s="604">
        <v>3.0</v>
      </c>
      <c r="G342" s="604" t="s">
        <v>4055</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3339</v>
      </c>
      <c r="B343" s="604">
        <v>2.0</v>
      </c>
      <c r="C343" s="605" t="str">
        <f t="array" ref="C343">index(Images!$A$1:$K$1, 1, 10)</f>
        <v/>
      </c>
      <c r="D343" s="604" t="s">
        <v>4047</v>
      </c>
      <c r="E343" s="604">
        <v>1.0</v>
      </c>
      <c r="F343" s="604">
        <v>5.0</v>
      </c>
      <c r="G343" s="604" t="s">
        <v>4055</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3520</v>
      </c>
      <c r="B344" s="604">
        <v>3.0</v>
      </c>
      <c r="C344" s="605" t="str">
        <f t="array" ref="C344">index(Images!$A$1:$K$1, 1, 10)</f>
        <v/>
      </c>
      <c r="D344" s="604" t="s">
        <v>4047</v>
      </c>
      <c r="E344" s="604">
        <v>1.0</v>
      </c>
      <c r="F344" s="604">
        <v>3.0</v>
      </c>
      <c r="G344" s="619" t="s">
        <v>4048</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3205</v>
      </c>
      <c r="B345" s="604">
        <v>3.0</v>
      </c>
      <c r="C345" s="605" t="str">
        <f t="array" ref="C345">index(Images!$A$1:$K$1, 1, 10)</f>
        <v/>
      </c>
      <c r="D345" s="604" t="s">
        <v>4047</v>
      </c>
      <c r="E345" s="604">
        <v>1.0</v>
      </c>
      <c r="F345" s="604">
        <v>5.0</v>
      </c>
      <c r="G345" s="604" t="s">
        <v>4054</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1728</v>
      </c>
      <c r="B346" s="604">
        <v>3.0</v>
      </c>
      <c r="C346" s="605" t="str">
        <f t="array" ref="C346">index(Images!$A$1:$K$1, 1, 10)</f>
        <v/>
      </c>
      <c r="D346" s="604" t="s">
        <v>4047</v>
      </c>
      <c r="E346" s="604">
        <v>2.0</v>
      </c>
      <c r="F346" s="604">
        <v>3.0</v>
      </c>
      <c r="G346" s="619" t="s">
        <v>4048</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3538</v>
      </c>
      <c r="B347" s="604">
        <v>3.0</v>
      </c>
      <c r="C347" s="605" t="str">
        <f t="array" ref="C347">index(Images!$A$1:$K$1, 1, 10)</f>
        <v/>
      </c>
      <c r="D347" s="604" t="s">
        <v>4047</v>
      </c>
      <c r="E347" s="604">
        <v>2.0</v>
      </c>
      <c r="F347" s="604">
        <v>3.0</v>
      </c>
      <c r="G347" s="619" t="s">
        <v>4048</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1555</v>
      </c>
      <c r="B348" s="604">
        <v>3.0</v>
      </c>
      <c r="C348" s="605" t="str">
        <f t="array" ref="C348">index(Images!$A$1:$K$1, 1, 10)</f>
        <v/>
      </c>
      <c r="D348" s="604" t="s">
        <v>4047</v>
      </c>
      <c r="E348" s="604">
        <v>2.0</v>
      </c>
      <c r="F348" s="604">
        <v>3.0</v>
      </c>
      <c r="G348" s="619" t="s">
        <v>4048</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1328</v>
      </c>
      <c r="B349" s="604">
        <v>3.0</v>
      </c>
      <c r="C349" s="605" t="str">
        <f t="array" ref="C349">index(Images!$A$1:$K$1, 1, 10)</f>
        <v/>
      </c>
      <c r="D349" s="604" t="s">
        <v>4047</v>
      </c>
      <c r="E349" s="604">
        <v>2.0</v>
      </c>
      <c r="F349" s="604">
        <v>3.0</v>
      </c>
      <c r="G349" s="604" t="s">
        <v>4055</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1249</v>
      </c>
      <c r="B350" s="604">
        <v>3.0</v>
      </c>
      <c r="C350" s="605" t="str">
        <f t="array" ref="C350">index(Images!$A$1:$K$1, 1, 10)</f>
        <v/>
      </c>
      <c r="D350" s="604" t="s">
        <v>4047</v>
      </c>
      <c r="E350" s="604">
        <v>1.0</v>
      </c>
      <c r="F350" s="604">
        <v>3.0</v>
      </c>
      <c r="G350" s="604" t="s">
        <v>4055</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2297</v>
      </c>
      <c r="B351" s="604">
        <v>3.0</v>
      </c>
      <c r="C351" s="605" t="str">
        <f t="array" ref="C351">index(Images!$A$1:$K$1, 1, 10)</f>
        <v/>
      </c>
      <c r="D351" s="604" t="s">
        <v>4049</v>
      </c>
      <c r="E351" s="604">
        <v>1.0</v>
      </c>
      <c r="F351" s="604">
        <v>3.0</v>
      </c>
      <c r="G351" s="619" t="s">
        <v>4048</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2293</v>
      </c>
      <c r="B352" s="604">
        <v>3.0</v>
      </c>
      <c r="C352" s="605" t="str">
        <f t="array" ref="C352">index(Images!$A$1:$K$1, 1, 10)</f>
        <v/>
      </c>
      <c r="D352" s="604" t="s">
        <v>4049</v>
      </c>
      <c r="E352" s="604">
        <v>1.0</v>
      </c>
      <c r="F352" s="604">
        <v>4.0</v>
      </c>
      <c r="G352" s="604" t="s">
        <v>4055</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2772</v>
      </c>
      <c r="B353" s="604">
        <v>3.0</v>
      </c>
      <c r="C353" s="605" t="str">
        <f t="array" ref="C353">index(Images!$A$1:$K$1, 1, 10)</f>
        <v/>
      </c>
      <c r="D353" s="604" t="s">
        <v>4049</v>
      </c>
      <c r="E353" s="604">
        <v>2.0</v>
      </c>
      <c r="F353" s="604">
        <v>3.0</v>
      </c>
      <c r="G353" s="619" t="s">
        <v>4048</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1973</v>
      </c>
      <c r="B354" s="604">
        <v>3.0</v>
      </c>
      <c r="C354" s="605" t="str">
        <f t="array" ref="C354">index(Images!$A$1:$K$1, 1, 10)</f>
        <v/>
      </c>
      <c r="D354" s="604" t="s">
        <v>4049</v>
      </c>
      <c r="E354" s="604">
        <v>2.0</v>
      </c>
      <c r="F354" s="604">
        <v>3.0</v>
      </c>
      <c r="G354" s="619" t="s">
        <v>4048</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4049</v>
      </c>
      <c r="E355" s="604">
        <v>2.0</v>
      </c>
      <c r="F355" s="604">
        <v>3.0</v>
      </c>
      <c r="G355" s="604" t="s">
        <v>4048</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2226</v>
      </c>
      <c r="B356" s="604">
        <v>3.0</v>
      </c>
      <c r="C356" s="605" t="str">
        <f t="array" ref="C356">index(Images!$A$1:$K$1, 1, 10)</f>
        <v/>
      </c>
      <c r="D356" s="604" t="s">
        <v>4049</v>
      </c>
      <c r="E356" s="604">
        <v>2.0</v>
      </c>
      <c r="F356" s="604">
        <v>3.0</v>
      </c>
      <c r="G356" s="604" t="s">
        <v>4055</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819</v>
      </c>
      <c r="B357" s="604">
        <v>3.0</v>
      </c>
      <c r="C357" s="605" t="str">
        <f t="array" ref="C357">index(Images!$A$1:$K$1, 1, 10)</f>
        <v/>
      </c>
      <c r="D357" s="604" t="s">
        <v>4049</v>
      </c>
      <c r="E357" s="604">
        <v>2.0</v>
      </c>
      <c r="F357" s="604">
        <v>3.0</v>
      </c>
      <c r="G357" s="604" t="s">
        <v>4055</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1431</v>
      </c>
      <c r="B358" s="604">
        <v>3.0</v>
      </c>
      <c r="C358" s="605" t="str">
        <f t="array" ref="C358">index(Images!$A$1:$K$1, 1, 10)</f>
        <v/>
      </c>
      <c r="D358" s="604" t="s">
        <v>4049</v>
      </c>
      <c r="E358" s="604">
        <v>2.0</v>
      </c>
      <c r="F358" s="604">
        <v>3.0</v>
      </c>
      <c r="G358" s="619" t="s">
        <v>4048</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1298</v>
      </c>
      <c r="B359" s="604">
        <v>3.0</v>
      </c>
      <c r="C359" s="605" t="str">
        <f t="array" ref="C359">index(Images!$A$1:$K$1, 1, 10)</f>
        <v/>
      </c>
      <c r="D359" s="604" t="s">
        <v>4049</v>
      </c>
      <c r="E359" s="604">
        <v>2.0</v>
      </c>
      <c r="F359" s="604">
        <v>3.0</v>
      </c>
      <c r="G359" s="604" t="s">
        <v>4055</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4047</v>
      </c>
      <c r="E360" s="604">
        <v>1.0</v>
      </c>
      <c r="F360" s="604">
        <v>3.0</v>
      </c>
      <c r="G360" s="604" t="s">
        <v>4048</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1489</v>
      </c>
      <c r="B361" s="604">
        <v>3.0</v>
      </c>
      <c r="C361" s="605" t="str">
        <f t="array" ref="C361">index(Images!$A$1:$K$1, 1, 10)</f>
        <v/>
      </c>
      <c r="D361" s="604" t="s">
        <v>4049</v>
      </c>
      <c r="E361" s="604">
        <v>2.0</v>
      </c>
      <c r="F361" s="604">
        <v>3.0</v>
      </c>
      <c r="G361" s="604" t="s">
        <v>4048</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1850</v>
      </c>
      <c r="B362" s="604">
        <v>3.0</v>
      </c>
      <c r="C362" s="605" t="str">
        <f t="array" ref="C362">index(Images!$A$1:$K$1, 1, 10)</f>
        <v/>
      </c>
      <c r="D362" s="604" t="s">
        <v>4049</v>
      </c>
      <c r="E362" s="604">
        <v>2.0</v>
      </c>
      <c r="F362" s="604">
        <v>3.0</v>
      </c>
      <c r="G362" s="604" t="s">
        <v>4048</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2899</v>
      </c>
      <c r="B363" s="604">
        <v>3.0</v>
      </c>
      <c r="C363" s="605" t="str">
        <f t="array" ref="C363">index(Images!$A$1:$K$1, 1, 10)</f>
        <v/>
      </c>
      <c r="D363" s="604" t="s">
        <v>4049</v>
      </c>
      <c r="E363" s="604">
        <v>2.0</v>
      </c>
      <c r="F363" s="604">
        <v>3.0</v>
      </c>
      <c r="G363" s="604" t="s">
        <v>4048</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3395</v>
      </c>
      <c r="B364" s="604">
        <v>3.0</v>
      </c>
      <c r="C364" s="605" t="str">
        <f t="array" ref="C364">index(Images!$A$1:$K$1, 1, 10)</f>
        <v/>
      </c>
      <c r="D364" s="604" t="s">
        <v>4047</v>
      </c>
      <c r="E364" s="604">
        <v>1.0</v>
      </c>
      <c r="F364" s="604">
        <v>3.0</v>
      </c>
      <c r="G364" s="604" t="s">
        <v>4048</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3262</v>
      </c>
      <c r="B365" s="604">
        <v>3.0</v>
      </c>
      <c r="C365" s="605" t="str">
        <f t="array" ref="C365">index(Images!$A$1:$K$1, 1, 10)</f>
        <v/>
      </c>
      <c r="D365" s="604" t="s">
        <v>4049</v>
      </c>
      <c r="E365" s="604">
        <v>2.0</v>
      </c>
      <c r="F365" s="604">
        <v>3.0</v>
      </c>
      <c r="G365" s="604" t="s">
        <v>4055</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2988</v>
      </c>
      <c r="B366" s="604">
        <v>3.0</v>
      </c>
      <c r="C366" s="605" t="str">
        <f t="array" ref="C366">index(Images!$A$1:$K$1, 1, 10)</f>
        <v/>
      </c>
      <c r="D366" s="604" t="s">
        <v>4047</v>
      </c>
      <c r="E366" s="604">
        <v>1.0</v>
      </c>
      <c r="F366" s="604">
        <v>3.0</v>
      </c>
      <c r="G366" s="604" t="s">
        <v>4048</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2651</v>
      </c>
      <c r="B367" s="604">
        <v>3.0</v>
      </c>
      <c r="C367" s="605" t="str">
        <f t="array" ref="C367">index(Images!$A$1:$K$1, 1, 10)</f>
        <v/>
      </c>
      <c r="D367" s="604" t="s">
        <v>4049</v>
      </c>
      <c r="E367" s="604">
        <v>2.0</v>
      </c>
      <c r="F367" s="604">
        <v>3.0</v>
      </c>
      <c r="G367" s="604" t="s">
        <v>4055</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3340</v>
      </c>
      <c r="B368" s="604">
        <v>3.0</v>
      </c>
      <c r="C368" s="605" t="str">
        <f t="array" ref="C368">index(Images!$A$1:$K$1, 1, 10)</f>
        <v/>
      </c>
      <c r="D368" s="604" t="s">
        <v>4047</v>
      </c>
      <c r="E368" s="604">
        <v>1.0</v>
      </c>
      <c r="F368" s="604">
        <v>3.0</v>
      </c>
      <c r="G368" s="604" t="s">
        <v>4055</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1756</v>
      </c>
      <c r="B369" s="421">
        <v>2.0</v>
      </c>
      <c r="C369" s="39" t="str">
        <f t="array" ref="C369">index(Images!$A$1:$K$1, 1, 11)</f>
        <v/>
      </c>
      <c r="D369" s="421" t="s">
        <v>4047</v>
      </c>
      <c r="E369" s="421">
        <v>1.0</v>
      </c>
      <c r="F369" s="421">
        <v>3.0</v>
      </c>
      <c r="G369" s="421" t="s">
        <v>4050</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1757</v>
      </c>
      <c r="B370" s="421">
        <v>3.0</v>
      </c>
      <c r="C370" s="39" t="str">
        <f t="array" ref="C370">index(Images!$A$1:$K$1, 1, 11)</f>
        <v/>
      </c>
      <c r="D370" s="421" t="s">
        <v>4047</v>
      </c>
      <c r="E370" s="421">
        <v>1.0</v>
      </c>
      <c r="F370" s="421">
        <v>3.0</v>
      </c>
      <c r="G370" s="421" t="s">
        <v>4050</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2754</v>
      </c>
      <c r="B371" s="421">
        <v>1.0</v>
      </c>
      <c r="C371" s="39" t="str">
        <f t="array" ref="C371">index(Images!$A$1:$K$1, 1, 11)</f>
        <v/>
      </c>
      <c r="D371" s="421" t="s">
        <v>4047</v>
      </c>
      <c r="E371" s="421">
        <v>1.0</v>
      </c>
      <c r="F371" s="421">
        <v>5.0</v>
      </c>
      <c r="G371" s="421" t="s">
        <v>4055</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2755</v>
      </c>
      <c r="B372" s="421">
        <v>2.0</v>
      </c>
      <c r="C372" s="39" t="str">
        <f t="array" ref="C372">index(Images!$A$1:$K$1, 1, 11)</f>
        <v/>
      </c>
      <c r="D372" s="421" t="s">
        <v>4047</v>
      </c>
      <c r="E372" s="421">
        <v>1.0</v>
      </c>
      <c r="F372" s="421">
        <v>5.0</v>
      </c>
      <c r="G372" s="421" t="s">
        <v>4055</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2757</v>
      </c>
      <c r="B373" s="421">
        <v>3.0</v>
      </c>
      <c r="C373" s="39" t="str">
        <f t="array" ref="C373">index(Images!$A$1:$K$1, 1, 11)</f>
        <v/>
      </c>
      <c r="D373" s="421" t="s">
        <v>4047</v>
      </c>
      <c r="E373" s="421">
        <v>1.0</v>
      </c>
      <c r="F373" s="421">
        <v>5.0</v>
      </c>
      <c r="G373" s="421" t="s">
        <v>4055</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2559</v>
      </c>
      <c r="B374" s="421">
        <v>1.0</v>
      </c>
      <c r="C374" s="39" t="str">
        <f t="array" ref="C374">index(Images!$A$1:$K$1, 1, 11)</f>
        <v/>
      </c>
      <c r="D374" s="421" t="s">
        <v>4047</v>
      </c>
      <c r="E374" s="421">
        <v>1.0</v>
      </c>
      <c r="F374" s="421">
        <v>3.0</v>
      </c>
      <c r="G374" s="421" t="s">
        <v>4048</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2561</v>
      </c>
      <c r="B375" s="421">
        <v>2.0</v>
      </c>
      <c r="C375" s="39" t="str">
        <f t="array" ref="C375">index(Images!$A$1:$K$1, 1, 11)</f>
        <v/>
      </c>
      <c r="D375" s="421" t="s">
        <v>4047</v>
      </c>
      <c r="E375" s="421">
        <v>1.0</v>
      </c>
      <c r="F375" s="421">
        <v>3.0</v>
      </c>
      <c r="G375" s="421" t="s">
        <v>4048</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2563</v>
      </c>
      <c r="B376" s="421">
        <v>3.0</v>
      </c>
      <c r="C376" s="39" t="str">
        <f t="array" ref="C376">index(Images!$A$1:$K$1, 1, 11)</f>
        <v/>
      </c>
      <c r="D376" s="421" t="s">
        <v>4047</v>
      </c>
      <c r="E376" s="421">
        <v>1.0</v>
      </c>
      <c r="F376" s="421">
        <v>3.0</v>
      </c>
      <c r="G376" s="421" t="s">
        <v>4048</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3678</v>
      </c>
      <c r="B377" s="643" t="s">
        <v>3577</v>
      </c>
      <c r="C377" s="644" t="str">
        <f t="array" ref="C377">index(Images!$A$1:$K$1, 1, 3)</f>
        <v/>
      </c>
      <c r="D377" s="643" t="s">
        <v>4047</v>
      </c>
      <c r="E377" s="643">
        <v>1.0</v>
      </c>
      <c r="F377" s="643">
        <v>5.0</v>
      </c>
      <c r="G377" s="643" t="s">
        <v>4054</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3706</v>
      </c>
      <c r="B378" s="643" t="s">
        <v>3577</v>
      </c>
      <c r="C378" s="644" t="str">
        <f t="array" ref="C378">index(Images!$A$1:$K$1, 1, 8)</f>
        <v/>
      </c>
      <c r="D378" s="643" t="s">
        <v>4047</v>
      </c>
      <c r="E378" s="643">
        <v>1.0</v>
      </c>
      <c r="F378" s="643">
        <v>3.0</v>
      </c>
      <c r="G378" s="643" t="s">
        <v>4048</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3886</v>
      </c>
      <c r="B379" s="643" t="s">
        <v>3577</v>
      </c>
      <c r="C379" s="644" t="str">
        <f t="array" ref="C379">index(Images!$A$1:$K$1, 1, 7)</f>
        <v/>
      </c>
      <c r="D379" s="643" t="s">
        <v>4047</v>
      </c>
      <c r="E379" s="643">
        <v>2.0</v>
      </c>
      <c r="F379" s="643">
        <v>3.0</v>
      </c>
      <c r="G379" s="643" t="s">
        <v>4048</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3769</v>
      </c>
      <c r="B380" s="643" t="s">
        <v>3577</v>
      </c>
      <c r="C380" s="644" t="str">
        <f t="array" ref="C380">index(Images!$A$1:$K$1, 1, 9)</f>
        <v/>
      </c>
      <c r="D380" s="643" t="s">
        <v>4049</v>
      </c>
      <c r="E380" s="643">
        <v>2.0</v>
      </c>
      <c r="F380" s="643">
        <v>3.0</v>
      </c>
      <c r="G380" s="643" t="s">
        <v>4048</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3580</v>
      </c>
      <c r="B381" s="643" t="s">
        <v>3577</v>
      </c>
      <c r="C381" s="644" t="str">
        <f t="array" ref="C381">index(Images!$A$1:$K$1, 1, 4)</f>
        <v/>
      </c>
      <c r="D381" s="643" t="s">
        <v>4047</v>
      </c>
      <c r="E381" s="643">
        <v>1.0</v>
      </c>
      <c r="F381" s="643">
        <v>5.0</v>
      </c>
      <c r="G381" s="643" t="s">
        <v>4055</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4060</v>
      </c>
      <c r="B382" s="643" t="s">
        <v>3577</v>
      </c>
      <c r="C382" s="644" t="str">
        <f t="array" ref="C382">index(Images!$A$1:$K$1, 1, 8)</f>
        <v/>
      </c>
      <c r="D382" s="643" t="s">
        <v>4047</v>
      </c>
      <c r="E382" s="643">
        <v>1.0</v>
      </c>
      <c r="F382" s="643">
        <v>4.0</v>
      </c>
      <c r="G382" s="643" t="s">
        <v>4048</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3856</v>
      </c>
      <c r="B383" s="643" t="s">
        <v>3577</v>
      </c>
      <c r="C383" s="644" t="str">
        <f t="array" ref="C383">index(Images!$A$1:$K$1, 1, 6)</f>
        <v/>
      </c>
      <c r="D383" s="643" t="s">
        <v>4047</v>
      </c>
      <c r="E383" s="643">
        <v>2.0</v>
      </c>
      <c r="F383" s="643">
        <v>5.0</v>
      </c>
      <c r="G383" s="643" t="s">
        <v>4050</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3800</v>
      </c>
      <c r="B384" s="643" t="s">
        <v>3577</v>
      </c>
      <c r="C384" s="644" t="str">
        <f t="array" ref="C384">index(Images!$A$1:$K$1, 1, 8)</f>
        <v/>
      </c>
      <c r="D384" s="643" t="s">
        <v>4049</v>
      </c>
      <c r="E384" s="643">
        <v>2.0</v>
      </c>
      <c r="F384" s="643">
        <v>3.0</v>
      </c>
      <c r="G384" s="643" t="s">
        <v>4048</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3827</v>
      </c>
      <c r="B385" s="643" t="s">
        <v>3577</v>
      </c>
      <c r="C385" s="644" t="str">
        <f t="array" ref="C385">index(Images!$A$1:$K$1, 1, 2)</f>
        <v/>
      </c>
      <c r="D385" s="643" t="s">
        <v>4047</v>
      </c>
      <c r="E385" s="643">
        <v>1.0</v>
      </c>
      <c r="F385" s="643">
        <v>3.0</v>
      </c>
      <c r="G385" s="643" t="s">
        <v>4048</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3648</v>
      </c>
      <c r="B386" s="643" t="s">
        <v>3577</v>
      </c>
      <c r="C386" s="644" t="str">
        <f t="array" ref="C386">index(Images!$A$1:$K$1, 1, 3)</f>
        <v/>
      </c>
      <c r="D386" s="643" t="s">
        <v>4047</v>
      </c>
      <c r="E386" s="643">
        <v>1.0</v>
      </c>
      <c r="F386" s="643">
        <v>5.0</v>
      </c>
      <c r="G386" s="643" t="s">
        <v>4050</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3738</v>
      </c>
      <c r="B387" s="643" t="s">
        <v>3577</v>
      </c>
      <c r="C387" s="644" t="str">
        <f t="array" ref="C387">index(Images!$A$1:$K$1, 1, 6)</f>
        <v/>
      </c>
      <c r="D387" s="643" t="s">
        <v>4047</v>
      </c>
      <c r="E387" s="643">
        <v>2.0</v>
      </c>
      <c r="F387" s="643">
        <v>5.0</v>
      </c>
      <c r="G387" s="643" t="s">
        <v>4054</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4061</v>
      </c>
      <c r="B1" s="9"/>
      <c r="C1" s="654" t="s">
        <v>4062</v>
      </c>
      <c r="D1" s="24"/>
      <c r="E1" s="24"/>
      <c r="F1" s="9"/>
      <c r="G1" s="655" t="s">
        <v>4063</v>
      </c>
      <c r="H1" s="656" t="s">
        <v>2</v>
      </c>
      <c r="I1" s="657" t="s">
        <v>148</v>
      </c>
      <c r="J1" s="658" t="s">
        <v>4064</v>
      </c>
      <c r="K1" s="658" t="s">
        <v>215</v>
      </c>
      <c r="L1" s="658" t="s">
        <v>257</v>
      </c>
      <c r="M1" s="658" t="s">
        <v>287</v>
      </c>
      <c r="N1" s="658" t="s">
        <v>352</v>
      </c>
      <c r="O1" s="659" t="s">
        <v>429</v>
      </c>
      <c r="P1" s="658" t="s">
        <v>495</v>
      </c>
      <c r="Q1" s="658" t="s">
        <v>529</v>
      </c>
      <c r="R1" s="658" t="s">
        <v>563</v>
      </c>
      <c r="S1" s="658" t="s">
        <v>452</v>
      </c>
      <c r="T1" s="659" t="s">
        <v>612</v>
      </c>
      <c r="U1" s="658" t="s">
        <v>643</v>
      </c>
      <c r="V1" s="658" t="s">
        <v>690</v>
      </c>
      <c r="W1" s="658" t="s">
        <v>756</v>
      </c>
      <c r="X1" s="658" t="s">
        <v>784</v>
      </c>
      <c r="Y1" s="658" t="s">
        <v>631</v>
      </c>
      <c r="Z1" s="658" t="s">
        <v>682</v>
      </c>
      <c r="AA1" s="658" t="s">
        <v>176</v>
      </c>
      <c r="AB1" s="658" t="s">
        <v>378</v>
      </c>
      <c r="AC1" s="658" t="s">
        <v>315</v>
      </c>
      <c r="AD1" s="658" t="s">
        <v>1035</v>
      </c>
      <c r="AE1" s="658" t="s">
        <v>1057</v>
      </c>
      <c r="AF1" s="658" t="s">
        <v>1083</v>
      </c>
      <c r="AG1" s="658" t="s">
        <v>553</v>
      </c>
      <c r="AH1" s="658" t="s">
        <v>1143</v>
      </c>
      <c r="AI1" s="658" t="s">
        <v>454</v>
      </c>
      <c r="AJ1" s="658" t="s">
        <v>1192</v>
      </c>
      <c r="AK1" s="658" t="s">
        <v>413</v>
      </c>
      <c r="AL1" s="658" t="s">
        <v>1267</v>
      </c>
      <c r="AM1" s="658" t="s">
        <v>830</v>
      </c>
      <c r="AN1" s="658" t="s">
        <v>1372</v>
      </c>
      <c r="AO1" s="658" t="s">
        <v>1400</v>
      </c>
      <c r="AP1" s="658" t="s">
        <v>1254</v>
      </c>
      <c r="AQ1" s="658" t="s">
        <v>1456</v>
      </c>
      <c r="AR1" s="658" t="s">
        <v>551</v>
      </c>
      <c r="AS1" s="658" t="s">
        <v>1542</v>
      </c>
      <c r="AT1" s="658" t="s">
        <v>1604</v>
      </c>
      <c r="AU1" s="658" t="s">
        <v>1631</v>
      </c>
      <c r="AV1" s="658" t="s">
        <v>1653</v>
      </c>
      <c r="AW1" s="658" t="s">
        <v>1115</v>
      </c>
      <c r="AX1" s="658" t="s">
        <v>1718</v>
      </c>
      <c r="AY1" s="658" t="s">
        <v>1741</v>
      </c>
      <c r="AZ1" s="660" t="s">
        <v>1815</v>
      </c>
      <c r="BA1" s="658" t="s">
        <v>906</v>
      </c>
      <c r="BB1" s="658" t="s">
        <v>1069</v>
      </c>
      <c r="BC1" s="658" t="s">
        <v>1914</v>
      </c>
      <c r="BD1" s="658" t="s">
        <v>1619</v>
      </c>
      <c r="BE1" s="658" t="s">
        <v>1963</v>
      </c>
      <c r="BF1" s="658" t="s">
        <v>1982</v>
      </c>
      <c r="BG1" s="658" t="s">
        <v>1442</v>
      </c>
      <c r="BH1" s="658" t="s">
        <v>2017</v>
      </c>
      <c r="BI1" s="658" t="s">
        <v>800</v>
      </c>
      <c r="BJ1" s="658" t="s">
        <v>1951</v>
      </c>
      <c r="BK1" s="658" t="s">
        <v>1949</v>
      </c>
      <c r="BL1" s="658" t="s">
        <v>935</v>
      </c>
      <c r="BM1" s="658" t="s">
        <v>769</v>
      </c>
      <c r="BN1" s="658" t="s">
        <v>2136</v>
      </c>
      <c r="BO1" s="658" t="s">
        <v>1714</v>
      </c>
      <c r="BP1" s="658" t="s">
        <v>2171</v>
      </c>
      <c r="BQ1" s="658" t="s">
        <v>1903</v>
      </c>
      <c r="BR1" s="658" t="s">
        <v>1156</v>
      </c>
      <c r="BS1" s="658" t="s">
        <v>1362</v>
      </c>
      <c r="BT1" s="658" t="s">
        <v>1763</v>
      </c>
      <c r="BU1" s="658" t="s">
        <v>2283</v>
      </c>
      <c r="BV1" s="658" t="s">
        <v>975</v>
      </c>
      <c r="BW1" s="658" t="s">
        <v>629</v>
      </c>
      <c r="BX1" s="658" t="s">
        <v>240</v>
      </c>
      <c r="BY1" s="658" t="s">
        <v>2043</v>
      </c>
      <c r="BZ1" s="658" t="s">
        <v>2487</v>
      </c>
      <c r="CA1" s="658" t="s">
        <v>1621</v>
      </c>
      <c r="CB1" s="658" t="s">
        <v>2593</v>
      </c>
      <c r="CC1" s="658" t="s">
        <v>1256</v>
      </c>
      <c r="CD1" s="657" t="s">
        <v>2634</v>
      </c>
      <c r="CE1" s="658" t="s">
        <v>2253</v>
      </c>
      <c r="CF1" s="658" t="s">
        <v>2005</v>
      </c>
      <c r="CG1" s="658" t="s">
        <v>858</v>
      </c>
      <c r="CH1" s="658" t="s">
        <v>2733</v>
      </c>
      <c r="CI1" s="658" t="s">
        <v>2748</v>
      </c>
      <c r="CJ1" s="658" t="s">
        <v>2771</v>
      </c>
      <c r="CK1" s="658" t="s">
        <v>2789</v>
      </c>
      <c r="CL1" s="658" t="s">
        <v>4065</v>
      </c>
      <c r="CM1" s="658" t="s">
        <v>2909</v>
      </c>
      <c r="CN1" s="658" t="s">
        <v>2928</v>
      </c>
      <c r="CO1" s="658" t="s">
        <v>2955</v>
      </c>
      <c r="CP1" s="658" t="s">
        <v>580</v>
      </c>
      <c r="CQ1" s="658" t="s">
        <v>1303</v>
      </c>
      <c r="CR1" s="658" t="s">
        <v>313</v>
      </c>
      <c r="CS1" s="658" t="s">
        <v>1097</v>
      </c>
      <c r="CT1" s="658" t="s">
        <v>2799</v>
      </c>
      <c r="CU1" s="658" t="s">
        <v>238</v>
      </c>
      <c r="CV1" s="658" t="s">
        <v>3146</v>
      </c>
      <c r="CW1" s="658" t="s">
        <v>1071</v>
      </c>
      <c r="CX1" s="658" t="s">
        <v>4066</v>
      </c>
      <c r="CY1" s="658" t="s">
        <v>1208</v>
      </c>
      <c r="CZ1" s="658" t="s">
        <v>610</v>
      </c>
      <c r="DA1" s="658" t="s">
        <v>856</v>
      </c>
      <c r="DB1" s="658" t="s">
        <v>2966</v>
      </c>
      <c r="DC1" s="658" t="s">
        <v>1210</v>
      </c>
      <c r="DD1" s="658" t="s">
        <v>3481</v>
      </c>
      <c r="DE1" s="660" t="s">
        <v>3508</v>
      </c>
      <c r="DF1" s="658" t="s">
        <v>1334</v>
      </c>
    </row>
    <row r="2" ht="18.75" customHeight="1">
      <c r="A2" s="661" t="s">
        <v>4067</v>
      </c>
      <c r="B2" s="9"/>
      <c r="C2" s="662" t="s">
        <v>4068</v>
      </c>
      <c r="D2" s="24"/>
      <c r="E2" s="24"/>
      <c r="F2" s="9"/>
      <c r="G2" s="663" t="s">
        <v>4069</v>
      </c>
    </row>
    <row r="3" ht="18.75" customHeight="1">
      <c r="A3" s="664" t="s">
        <v>4070</v>
      </c>
      <c r="B3" s="9"/>
      <c r="C3" s="665" t="s">
        <v>4071</v>
      </c>
      <c r="D3" s="24"/>
      <c r="E3" s="24"/>
      <c r="F3" s="9"/>
      <c r="G3" s="666" t="s">
        <v>4072</v>
      </c>
    </row>
    <row r="4" ht="15.75" customHeight="1">
      <c r="A4" s="667" t="s">
        <v>28</v>
      </c>
      <c r="B4" s="668" t="s">
        <v>4073</v>
      </c>
      <c r="C4" s="668" t="s">
        <v>4074</v>
      </c>
      <c r="D4" s="668" t="s">
        <v>144</v>
      </c>
      <c r="E4" s="668" t="s">
        <v>145</v>
      </c>
      <c r="F4" s="669" t="s">
        <v>146</v>
      </c>
      <c r="G4" s="670" t="s">
        <v>86</v>
      </c>
    </row>
    <row r="5">
      <c r="A5" s="671" t="s">
        <v>4061</v>
      </c>
      <c r="B5" s="672" t="s">
        <v>4075</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2080</v>
      </c>
      <c r="B6" s="677">
        <f t="shared" ref="B6:B22" si="1">counta($I6:$DF6)</f>
        <v>1</v>
      </c>
      <c r="C6" s="677" t="s">
        <v>4076</v>
      </c>
      <c r="D6" s="481">
        <v>3.0</v>
      </c>
      <c r="E6" s="481" t="s">
        <v>285</v>
      </c>
      <c r="F6" s="481" t="s">
        <v>318</v>
      </c>
      <c r="G6" s="678" t="s">
        <v>4077</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823</v>
      </c>
      <c r="B7" s="677">
        <f t="shared" si="1"/>
        <v>1</v>
      </c>
      <c r="C7" s="677" t="s">
        <v>4076</v>
      </c>
      <c r="D7" s="481">
        <v>3.0</v>
      </c>
      <c r="E7" s="481" t="s">
        <v>285</v>
      </c>
      <c r="F7" s="481" t="s">
        <v>318</v>
      </c>
      <c r="G7" s="678" t="s">
        <v>4078</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3521</v>
      </c>
      <c r="B8" s="677">
        <f t="shared" si="1"/>
        <v>1</v>
      </c>
      <c r="C8" s="677" t="s">
        <v>4076</v>
      </c>
      <c r="D8" s="481">
        <v>3.0</v>
      </c>
      <c r="E8" s="481" t="s">
        <v>285</v>
      </c>
      <c r="F8" s="481" t="s">
        <v>318</v>
      </c>
      <c r="G8" s="678" t="s">
        <v>4079</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2881</v>
      </c>
      <c r="B9" s="677">
        <f t="shared" si="1"/>
        <v>0</v>
      </c>
      <c r="C9" s="677" t="s">
        <v>4076</v>
      </c>
      <c r="D9" s="481">
        <v>3.0</v>
      </c>
      <c r="E9" s="481" t="s">
        <v>285</v>
      </c>
      <c r="F9" s="481" t="s">
        <v>318</v>
      </c>
      <c r="G9" s="678" t="s">
        <v>4080</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1465</v>
      </c>
      <c r="B10" s="677">
        <f t="shared" si="1"/>
        <v>1</v>
      </c>
      <c r="C10" s="677" t="s">
        <v>4076</v>
      </c>
      <c r="D10" s="481">
        <v>3.0</v>
      </c>
      <c r="E10" s="481" t="s">
        <v>285</v>
      </c>
      <c r="F10" s="481" t="s">
        <v>318</v>
      </c>
      <c r="G10" s="678" t="s">
        <v>4081</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1150</v>
      </c>
      <c r="B11" s="677">
        <f t="shared" si="1"/>
        <v>1</v>
      </c>
      <c r="C11" s="677" t="s">
        <v>4076</v>
      </c>
      <c r="D11" s="481">
        <v>3.0</v>
      </c>
      <c r="E11" s="481" t="s">
        <v>285</v>
      </c>
      <c r="F11" s="481" t="s">
        <v>318</v>
      </c>
      <c r="G11" s="678" t="s">
        <v>4082</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2227</v>
      </c>
      <c r="B12" s="677">
        <f t="shared" si="1"/>
        <v>1</v>
      </c>
      <c r="C12" s="677" t="s">
        <v>4076</v>
      </c>
      <c r="D12" s="481">
        <v>3.0</v>
      </c>
      <c r="E12" s="481" t="s">
        <v>285</v>
      </c>
      <c r="F12" s="481" t="s">
        <v>318</v>
      </c>
      <c r="G12" s="678" t="s">
        <v>4083</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3004</v>
      </c>
      <c r="B13" s="677">
        <f t="shared" si="1"/>
        <v>1</v>
      </c>
      <c r="C13" s="677" t="s">
        <v>4076</v>
      </c>
      <c r="D13" s="481">
        <v>3.0</v>
      </c>
      <c r="E13" s="481" t="s">
        <v>285</v>
      </c>
      <c r="F13" s="481" t="s">
        <v>318</v>
      </c>
      <c r="G13" s="678" t="s">
        <v>4084</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2040</v>
      </c>
      <c r="B14" s="677">
        <f t="shared" si="1"/>
        <v>1</v>
      </c>
      <c r="C14" s="677" t="s">
        <v>4076</v>
      </c>
      <c r="D14" s="481">
        <v>3.0</v>
      </c>
      <c r="E14" s="481" t="s">
        <v>285</v>
      </c>
      <c r="F14" s="481" t="s">
        <v>318</v>
      </c>
      <c r="G14" s="678" t="s">
        <v>4085</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2122</v>
      </c>
      <c r="B15" s="677">
        <f t="shared" si="1"/>
        <v>1</v>
      </c>
      <c r="C15" s="677" t="s">
        <v>4076</v>
      </c>
      <c r="D15" s="481">
        <v>3.0</v>
      </c>
      <c r="E15" s="481" t="s">
        <v>285</v>
      </c>
      <c r="F15" s="481" t="s">
        <v>318</v>
      </c>
      <c r="G15" s="678" t="s">
        <v>4086</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764</v>
      </c>
      <c r="B16" s="677">
        <f t="shared" si="1"/>
        <v>1</v>
      </c>
      <c r="C16" s="677" t="s">
        <v>4076</v>
      </c>
      <c r="D16" s="481">
        <v>3.0</v>
      </c>
      <c r="E16" s="481" t="s">
        <v>285</v>
      </c>
      <c r="F16" s="481" t="s">
        <v>318</v>
      </c>
      <c r="G16" s="678" t="s">
        <v>4087</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2853</v>
      </c>
      <c r="B17" s="677">
        <f t="shared" si="1"/>
        <v>0</v>
      </c>
      <c r="C17" s="677" t="s">
        <v>4076</v>
      </c>
      <c r="D17" s="481">
        <v>3.0</v>
      </c>
      <c r="E17" s="481" t="s">
        <v>285</v>
      </c>
      <c r="F17" s="481" t="s">
        <v>318</v>
      </c>
      <c r="G17" s="678" t="s">
        <v>4088</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3057</v>
      </c>
      <c r="B18" s="677">
        <f t="shared" si="1"/>
        <v>1</v>
      </c>
      <c r="C18" s="677" t="s">
        <v>4076</v>
      </c>
      <c r="D18" s="481">
        <v>3.0</v>
      </c>
      <c r="E18" s="481" t="s">
        <v>285</v>
      </c>
      <c r="F18" s="481" t="s">
        <v>318</v>
      </c>
      <c r="G18" s="678" t="s">
        <v>4089</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4076</v>
      </c>
      <c r="D19" s="481">
        <v>3.0</v>
      </c>
      <c r="E19" s="481" t="s">
        <v>285</v>
      </c>
      <c r="F19" s="481" t="s">
        <v>318</v>
      </c>
      <c r="G19" s="678" t="s">
        <v>4090</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1064</v>
      </c>
      <c r="B20" s="677">
        <f t="shared" si="1"/>
        <v>1</v>
      </c>
      <c r="C20" s="677" t="s">
        <v>4076</v>
      </c>
      <c r="D20" s="481">
        <v>3.0</v>
      </c>
      <c r="E20" s="481" t="s">
        <v>285</v>
      </c>
      <c r="F20" s="481" t="s">
        <v>318</v>
      </c>
      <c r="G20" s="678" t="s">
        <v>4091</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1570</v>
      </c>
      <c r="B21" s="677">
        <f t="shared" si="1"/>
        <v>0</v>
      </c>
      <c r="C21" s="677" t="s">
        <v>4076</v>
      </c>
      <c r="D21" s="481">
        <v>3.0</v>
      </c>
      <c r="E21" s="481" t="s">
        <v>285</v>
      </c>
      <c r="F21" s="481" t="s">
        <v>318</v>
      </c>
      <c r="G21" s="678" t="s">
        <v>4092</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1751</v>
      </c>
      <c r="B22" s="677">
        <f t="shared" si="1"/>
        <v>1</v>
      </c>
      <c r="C22" s="677" t="s">
        <v>4076</v>
      </c>
      <c r="D22" s="481">
        <v>3.0</v>
      </c>
      <c r="E22" s="481" t="s">
        <v>285</v>
      </c>
      <c r="F22" s="481" t="s">
        <v>318</v>
      </c>
      <c r="G22" s="678" t="s">
        <v>4093</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1230</v>
      </c>
      <c r="B23" s="677">
        <v>1.0</v>
      </c>
      <c r="C23" s="677" t="s">
        <v>4076</v>
      </c>
      <c r="D23" s="481">
        <v>3.0</v>
      </c>
      <c r="E23" s="481" t="s">
        <v>285</v>
      </c>
      <c r="F23" s="481" t="s">
        <v>318</v>
      </c>
      <c r="G23" s="678" t="s">
        <v>4094</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3539</v>
      </c>
      <c r="B24" s="677">
        <f t="shared" ref="B24:B34" si="2">counta($I24:$DF24)</f>
        <v>1</v>
      </c>
      <c r="C24" s="677" t="s">
        <v>4076</v>
      </c>
      <c r="D24" s="481">
        <v>3.0</v>
      </c>
      <c r="E24" s="481" t="s">
        <v>285</v>
      </c>
      <c r="F24" s="481" t="s">
        <v>318</v>
      </c>
      <c r="G24" s="678" t="s">
        <v>4095</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1383</v>
      </c>
      <c r="B25" s="677">
        <f t="shared" si="2"/>
        <v>1</v>
      </c>
      <c r="C25" s="677" t="s">
        <v>4076</v>
      </c>
      <c r="D25" s="481">
        <v>3.0</v>
      </c>
      <c r="E25" s="481" t="s">
        <v>285</v>
      </c>
      <c r="F25" s="481" t="s">
        <v>318</v>
      </c>
      <c r="G25" s="678" t="s">
        <v>4096</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2352</v>
      </c>
      <c r="B26" s="677">
        <f t="shared" si="2"/>
        <v>1</v>
      </c>
      <c r="C26" s="677" t="s">
        <v>4076</v>
      </c>
      <c r="D26" s="481">
        <v>3.0</v>
      </c>
      <c r="E26" s="481" t="s">
        <v>285</v>
      </c>
      <c r="F26" s="481" t="s">
        <v>318</v>
      </c>
      <c r="G26" s="678" t="s">
        <v>4097</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2060</v>
      </c>
      <c r="B27" s="677">
        <f t="shared" si="2"/>
        <v>1</v>
      </c>
      <c r="C27" s="677" t="s">
        <v>4076</v>
      </c>
      <c r="D27" s="481">
        <v>3.0</v>
      </c>
      <c r="E27" s="481" t="s">
        <v>285</v>
      </c>
      <c r="F27" s="481" t="s">
        <v>318</v>
      </c>
      <c r="G27" s="678" t="s">
        <v>4098</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2439</v>
      </c>
      <c r="B28" s="677">
        <f t="shared" si="2"/>
        <v>1</v>
      </c>
      <c r="C28" s="677" t="s">
        <v>4076</v>
      </c>
      <c r="D28" s="481">
        <v>3.0</v>
      </c>
      <c r="E28" s="481" t="s">
        <v>285</v>
      </c>
      <c r="F28" s="481" t="s">
        <v>318</v>
      </c>
      <c r="G28" s="678" t="s">
        <v>4099</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1729</v>
      </c>
      <c r="B29" s="677">
        <f t="shared" si="2"/>
        <v>1</v>
      </c>
      <c r="C29" s="677" t="s">
        <v>4076</v>
      </c>
      <c r="D29" s="481">
        <v>3.0</v>
      </c>
      <c r="E29" s="481" t="s">
        <v>285</v>
      </c>
      <c r="F29" s="481" t="s">
        <v>318</v>
      </c>
      <c r="G29" s="678" t="s">
        <v>4100</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1250</v>
      </c>
      <c r="B30" s="677">
        <f t="shared" si="2"/>
        <v>1</v>
      </c>
      <c r="C30" s="677" t="s">
        <v>4076</v>
      </c>
      <c r="D30" s="481">
        <v>3.0</v>
      </c>
      <c r="E30" s="481" t="s">
        <v>285</v>
      </c>
      <c r="F30" s="481" t="s">
        <v>318</v>
      </c>
      <c r="G30" s="678" t="s">
        <v>4101</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1432</v>
      </c>
      <c r="B31" s="677">
        <f t="shared" si="2"/>
        <v>1</v>
      </c>
      <c r="C31" s="677" t="s">
        <v>4076</v>
      </c>
      <c r="D31" s="481">
        <v>3.0</v>
      </c>
      <c r="E31" s="481" t="s">
        <v>285</v>
      </c>
      <c r="F31" s="481" t="s">
        <v>318</v>
      </c>
      <c r="G31" s="678" t="s">
        <v>4102</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4076</v>
      </c>
      <c r="D32" s="481">
        <v>3.0</v>
      </c>
      <c r="E32" s="481" t="s">
        <v>285</v>
      </c>
      <c r="F32" s="481" t="s">
        <v>318</v>
      </c>
      <c r="G32" s="678" t="s">
        <v>4103</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4076</v>
      </c>
      <c r="D33" s="481">
        <v>3.0</v>
      </c>
      <c r="E33" s="481" t="s">
        <v>285</v>
      </c>
      <c r="F33" s="481" t="s">
        <v>318</v>
      </c>
      <c r="G33" s="678" t="s">
        <v>4104</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2102</v>
      </c>
      <c r="B34" s="677">
        <f t="shared" si="2"/>
        <v>1</v>
      </c>
      <c r="C34" s="677" t="s">
        <v>4076</v>
      </c>
      <c r="D34" s="481">
        <v>3.0</v>
      </c>
      <c r="E34" s="481" t="s">
        <v>285</v>
      </c>
      <c r="F34" s="481" t="s">
        <v>318</v>
      </c>
      <c r="G34" s="678" t="s">
        <v>4105</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4062</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1231</v>
      </c>
      <c r="B36" s="687">
        <f t="shared" ref="B36:B44" si="3">counta($I36:$DF36)</f>
        <v>5</v>
      </c>
      <c r="C36" s="687" t="s">
        <v>4076</v>
      </c>
      <c r="D36" s="463">
        <v>2.0</v>
      </c>
      <c r="E36" s="463">
        <v>2.0</v>
      </c>
      <c r="F36" s="463" t="s">
        <v>255</v>
      </c>
      <c r="G36" s="688" t="s">
        <v>4106</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4076</v>
      </c>
      <c r="D37" s="463">
        <v>3.0</v>
      </c>
      <c r="E37" s="463" t="s">
        <v>285</v>
      </c>
      <c r="F37" s="463">
        <v>2.0</v>
      </c>
      <c r="G37" s="688" t="s">
        <v>4107</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1023</v>
      </c>
      <c r="B38" s="687">
        <f t="shared" si="3"/>
        <v>5</v>
      </c>
      <c r="C38" s="687" t="s">
        <v>4076</v>
      </c>
      <c r="D38" s="463">
        <v>2.0</v>
      </c>
      <c r="E38" s="463">
        <v>1.0</v>
      </c>
      <c r="F38" s="463" t="s">
        <v>255</v>
      </c>
      <c r="G38" s="688" t="s">
        <v>4108</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2737</v>
      </c>
      <c r="B39" s="687">
        <f t="shared" si="3"/>
        <v>0</v>
      </c>
      <c r="C39" s="687" t="s">
        <v>4076</v>
      </c>
      <c r="D39" s="463">
        <v>3.0</v>
      </c>
      <c r="E39" s="463">
        <v>5.0</v>
      </c>
      <c r="F39" s="463" t="s">
        <v>115</v>
      </c>
      <c r="G39" s="688" t="s">
        <v>4109</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4076</v>
      </c>
      <c r="D40" s="463">
        <v>2.0</v>
      </c>
      <c r="E40" s="463">
        <v>1.0</v>
      </c>
      <c r="F40" s="463" t="s">
        <v>255</v>
      </c>
      <c r="G40" s="688" t="s">
        <v>4110</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852</v>
      </c>
      <c r="B41" s="687">
        <f t="shared" si="3"/>
        <v>1</v>
      </c>
      <c r="C41" s="687" t="s">
        <v>4076</v>
      </c>
      <c r="D41" s="463">
        <v>5.0</v>
      </c>
      <c r="E41" s="463">
        <v>1.0</v>
      </c>
      <c r="F41" s="463" t="s">
        <v>255</v>
      </c>
      <c r="G41" s="688" t="s">
        <v>4111</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878</v>
      </c>
      <c r="B42" s="687">
        <f t="shared" si="3"/>
        <v>7</v>
      </c>
      <c r="C42" s="687" t="s">
        <v>4076</v>
      </c>
      <c r="D42" s="463">
        <v>2.0</v>
      </c>
      <c r="E42" s="463">
        <v>1.0</v>
      </c>
      <c r="F42" s="463" t="s">
        <v>255</v>
      </c>
      <c r="G42" s="688" t="s">
        <v>4112</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2736</v>
      </c>
      <c r="B43" s="687">
        <f t="shared" si="3"/>
        <v>0</v>
      </c>
      <c r="C43" s="687" t="s">
        <v>4113</v>
      </c>
      <c r="D43" s="463">
        <v>3.0</v>
      </c>
      <c r="E43" s="463">
        <v>3.0</v>
      </c>
      <c r="F43" s="463">
        <v>2.0</v>
      </c>
      <c r="G43" s="688" t="s">
        <v>4114</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1018</v>
      </c>
      <c r="B44" s="687">
        <f t="shared" si="3"/>
        <v>1</v>
      </c>
      <c r="C44" s="687" t="s">
        <v>4113</v>
      </c>
      <c r="D44" s="463">
        <v>1.0</v>
      </c>
      <c r="E44" s="463">
        <v>1.0</v>
      </c>
      <c r="F44" s="463" t="s">
        <v>255</v>
      </c>
      <c r="G44" s="688" t="s">
        <v>4115</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4076</v>
      </c>
      <c r="D45" s="463" t="s">
        <v>152</v>
      </c>
      <c r="E45" s="463">
        <v>2.0</v>
      </c>
      <c r="F45" s="463" t="s">
        <v>255</v>
      </c>
      <c r="G45" s="688" t="s">
        <v>4116</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1752</v>
      </c>
      <c r="B46" s="687">
        <f>counta($I46:$DF46)</f>
        <v>1</v>
      </c>
      <c r="C46" s="687" t="s">
        <v>4076</v>
      </c>
      <c r="D46" s="463">
        <v>5.0</v>
      </c>
      <c r="E46" s="463">
        <v>1.0</v>
      </c>
      <c r="F46" s="463" t="s">
        <v>255</v>
      </c>
      <c r="G46" s="688" t="s">
        <v>4117</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3028</v>
      </c>
      <c r="B47" s="687"/>
      <c r="C47" s="687" t="s">
        <v>4076</v>
      </c>
      <c r="D47" s="463">
        <v>2.0</v>
      </c>
      <c r="E47" s="463">
        <v>1.0</v>
      </c>
      <c r="F47" s="463" t="s">
        <v>255</v>
      </c>
      <c r="G47" s="688" t="s">
        <v>4118</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4076</v>
      </c>
      <c r="D48" s="463">
        <v>2.0</v>
      </c>
      <c r="E48" s="463">
        <v>1.0</v>
      </c>
      <c r="F48" s="463" t="s">
        <v>255</v>
      </c>
      <c r="G48" s="688" t="s">
        <v>4119</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1201</v>
      </c>
      <c r="B49" s="687">
        <f t="shared" si="4"/>
        <v>1</v>
      </c>
      <c r="C49" s="687" t="s">
        <v>4076</v>
      </c>
      <c r="D49" s="463">
        <v>3.0</v>
      </c>
      <c r="E49" s="463">
        <v>1.0</v>
      </c>
      <c r="F49" s="463" t="s">
        <v>255</v>
      </c>
      <c r="G49" s="688" t="s">
        <v>4120</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3039</v>
      </c>
      <c r="B50" s="687">
        <f t="shared" si="4"/>
        <v>1</v>
      </c>
      <c r="C50" s="687" t="s">
        <v>4076</v>
      </c>
      <c r="D50" s="463">
        <v>3.0</v>
      </c>
      <c r="E50" s="463">
        <v>2.0</v>
      </c>
      <c r="F50" s="463" t="s">
        <v>255</v>
      </c>
      <c r="G50" s="688" t="s">
        <v>4121</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2103</v>
      </c>
      <c r="B51" s="687">
        <f t="shared" si="4"/>
        <v>1</v>
      </c>
      <c r="C51" s="687" t="s">
        <v>4076</v>
      </c>
      <c r="D51" s="463">
        <v>4.0</v>
      </c>
      <c r="E51" s="463">
        <v>1.0</v>
      </c>
      <c r="F51" s="463" t="s">
        <v>255</v>
      </c>
      <c r="G51" s="688" t="s">
        <v>4122</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3153</v>
      </c>
      <c r="B52" s="687">
        <f t="shared" si="4"/>
        <v>1</v>
      </c>
      <c r="C52" s="687" t="s">
        <v>4076</v>
      </c>
      <c r="D52" s="463">
        <v>3.0</v>
      </c>
      <c r="E52" s="463" t="s">
        <v>285</v>
      </c>
      <c r="F52" s="463" t="s">
        <v>3180</v>
      </c>
      <c r="G52" s="688" t="s">
        <v>4123</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1065</v>
      </c>
      <c r="B53" s="687">
        <f t="shared" si="4"/>
        <v>1</v>
      </c>
      <c r="C53" s="687" t="s">
        <v>4076</v>
      </c>
      <c r="D53" s="463">
        <v>3.0</v>
      </c>
      <c r="E53" s="463">
        <v>2.0</v>
      </c>
      <c r="F53" s="463" t="s">
        <v>255</v>
      </c>
      <c r="G53" s="688" t="s">
        <v>4124</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1613</v>
      </c>
      <c r="B54" s="687">
        <f t="shared" si="4"/>
        <v>3</v>
      </c>
      <c r="C54" s="687" t="s">
        <v>4076</v>
      </c>
      <c r="D54" s="463">
        <v>3.0</v>
      </c>
      <c r="E54" s="693" t="s">
        <v>4125</v>
      </c>
      <c r="F54" s="463" t="s">
        <v>255</v>
      </c>
      <c r="G54" s="688" t="s">
        <v>4126</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2079</v>
      </c>
      <c r="B55" s="687">
        <f t="shared" si="4"/>
        <v>1</v>
      </c>
      <c r="C55" s="687" t="s">
        <v>4076</v>
      </c>
      <c r="D55" s="463">
        <v>5.0</v>
      </c>
      <c r="E55" s="463">
        <v>1.0</v>
      </c>
      <c r="F55" s="463" t="s">
        <v>255</v>
      </c>
      <c r="G55" s="688" t="s">
        <v>4127</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3740</v>
      </c>
      <c r="B56" s="687"/>
      <c r="C56" s="687" t="s">
        <v>4076</v>
      </c>
      <c r="D56" s="463">
        <v>3.0</v>
      </c>
      <c r="E56" s="463">
        <v>3.0</v>
      </c>
      <c r="F56" s="463">
        <v>3.0</v>
      </c>
      <c r="G56" s="688" t="s">
        <v>4128</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699</v>
      </c>
      <c r="B57" s="687">
        <f>counta($I57:$DF57)</f>
        <v>1</v>
      </c>
      <c r="C57" s="687" t="s">
        <v>4076</v>
      </c>
      <c r="D57" s="463">
        <v>5.0</v>
      </c>
      <c r="E57" s="463">
        <v>1.0</v>
      </c>
      <c r="F57" s="463" t="s">
        <v>255</v>
      </c>
      <c r="G57" s="688" t="s">
        <v>4129</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2686</v>
      </c>
      <c r="B58" s="687"/>
      <c r="C58" s="687" t="s">
        <v>4076</v>
      </c>
      <c r="D58" s="463">
        <v>3.0</v>
      </c>
      <c r="E58" s="463">
        <v>2.0</v>
      </c>
      <c r="F58" s="463" t="s">
        <v>255</v>
      </c>
      <c r="G58" s="688" t="s">
        <v>4130</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1731</v>
      </c>
      <c r="B59" s="687">
        <f t="shared" ref="B59:B60" si="5">counta($I59:$DF59)</f>
        <v>1</v>
      </c>
      <c r="C59" s="687" t="s">
        <v>4076</v>
      </c>
      <c r="D59" s="463">
        <v>2.0</v>
      </c>
      <c r="E59" s="463">
        <v>6.0</v>
      </c>
      <c r="F59" s="463" t="s">
        <v>4131</v>
      </c>
      <c r="G59" s="688" t="s">
        <v>4132</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2519</v>
      </c>
      <c r="B60" s="687">
        <f t="shared" si="5"/>
        <v>1</v>
      </c>
      <c r="C60" s="687" t="s">
        <v>4076</v>
      </c>
      <c r="D60" s="463">
        <v>5.0</v>
      </c>
      <c r="E60" s="463">
        <v>2.0</v>
      </c>
      <c r="F60" s="463" t="s">
        <v>255</v>
      </c>
      <c r="G60" s="688" t="s">
        <v>4133</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3393</v>
      </c>
      <c r="B61" s="687"/>
      <c r="C61" s="687" t="s">
        <v>4076</v>
      </c>
      <c r="D61" s="463">
        <v>5.0</v>
      </c>
      <c r="E61" s="463" t="s">
        <v>285</v>
      </c>
      <c r="F61" s="463">
        <v>2.0</v>
      </c>
      <c r="G61" s="688" t="s">
        <v>4134</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702</v>
      </c>
      <c r="B62" s="687">
        <f>counta($I62:$DF62)</f>
        <v>1</v>
      </c>
      <c r="C62" s="687" t="s">
        <v>4076</v>
      </c>
      <c r="D62" s="463">
        <v>0.0</v>
      </c>
      <c r="E62" s="463">
        <v>1.0</v>
      </c>
      <c r="F62" s="463" t="s">
        <v>255</v>
      </c>
      <c r="G62" s="688" t="s">
        <v>4135</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2809</v>
      </c>
      <c r="B63" s="687"/>
      <c r="C63" s="687" t="s">
        <v>4076</v>
      </c>
      <c r="D63" s="463">
        <v>3.0</v>
      </c>
      <c r="E63" s="463">
        <v>2.0</v>
      </c>
      <c r="F63" s="463" t="s">
        <v>255</v>
      </c>
      <c r="G63" s="688" t="s">
        <v>4136</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3397</v>
      </c>
      <c r="B64" s="687">
        <f>counta($I64:$DF64)</f>
        <v>0</v>
      </c>
      <c r="C64" s="687" t="s">
        <v>4076</v>
      </c>
      <c r="D64" s="463">
        <v>5.0</v>
      </c>
      <c r="E64" s="463">
        <v>1.0</v>
      </c>
      <c r="F64" s="463" t="s">
        <v>255</v>
      </c>
      <c r="G64" s="688" t="s">
        <v>4137</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2940</v>
      </c>
      <c r="B65" s="687"/>
      <c r="C65" s="687" t="s">
        <v>4076</v>
      </c>
      <c r="D65" s="463">
        <v>3.0</v>
      </c>
      <c r="E65" s="463">
        <v>2.0</v>
      </c>
      <c r="F65" s="463" t="s">
        <v>255</v>
      </c>
      <c r="G65" s="688" t="s">
        <v>4138</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1826</v>
      </c>
      <c r="B66" s="687">
        <f t="shared" ref="B66:B90" si="6">counta($I66:$DF66)</f>
        <v>1</v>
      </c>
      <c r="C66" s="687" t="s">
        <v>4076</v>
      </c>
      <c r="D66" s="463">
        <v>5.0</v>
      </c>
      <c r="E66" s="463">
        <v>2.0</v>
      </c>
      <c r="F66" s="463" t="s">
        <v>255</v>
      </c>
      <c r="G66" s="688" t="s">
        <v>4139</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3338</v>
      </c>
      <c r="B67" s="687">
        <f t="shared" si="6"/>
        <v>0</v>
      </c>
      <c r="C67" s="687" t="s">
        <v>4076</v>
      </c>
      <c r="D67" s="463">
        <v>3.0</v>
      </c>
      <c r="E67" s="463">
        <v>1.0</v>
      </c>
      <c r="F67" s="463" t="s">
        <v>255</v>
      </c>
      <c r="G67" s="688" t="s">
        <v>4140</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1724</v>
      </c>
      <c r="B68" s="687">
        <f t="shared" si="6"/>
        <v>1</v>
      </c>
      <c r="C68" s="687" t="s">
        <v>4113</v>
      </c>
      <c r="D68" s="463">
        <v>2.0</v>
      </c>
      <c r="E68" s="463">
        <v>2.0</v>
      </c>
      <c r="F68" s="463" t="s">
        <v>255</v>
      </c>
      <c r="G68" s="688" t="s">
        <v>4141</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4076</v>
      </c>
      <c r="D69" s="463">
        <v>5.0</v>
      </c>
      <c r="E69" s="463" t="s">
        <v>285</v>
      </c>
      <c r="F69" s="463">
        <v>2.0</v>
      </c>
      <c r="G69" s="688" t="s">
        <v>4142</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3582</v>
      </c>
      <c r="B70" s="687">
        <f t="shared" si="6"/>
        <v>0</v>
      </c>
      <c r="C70" s="687" t="s">
        <v>4076</v>
      </c>
      <c r="D70" s="463">
        <v>5.0</v>
      </c>
      <c r="E70" s="463" t="s">
        <v>285</v>
      </c>
      <c r="F70" s="463" t="s">
        <v>4143</v>
      </c>
      <c r="G70" s="688" t="s">
        <v>4144</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1552</v>
      </c>
      <c r="B71" s="687">
        <f t="shared" si="6"/>
        <v>1</v>
      </c>
      <c r="C71" s="687" t="s">
        <v>4076</v>
      </c>
      <c r="D71" s="463">
        <v>6.0</v>
      </c>
      <c r="E71" s="463" t="s">
        <v>285</v>
      </c>
      <c r="F71" s="463" t="s">
        <v>255</v>
      </c>
      <c r="G71" s="688" t="s">
        <v>4145</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3410</v>
      </c>
      <c r="B72" s="687">
        <f t="shared" si="6"/>
        <v>0</v>
      </c>
      <c r="C72" s="687" t="s">
        <v>4076</v>
      </c>
      <c r="D72" s="463">
        <v>3.0</v>
      </c>
      <c r="E72" s="463">
        <v>1.0</v>
      </c>
      <c r="F72" s="463" t="s">
        <v>255</v>
      </c>
      <c r="G72" s="688" t="s">
        <v>4146</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4076</v>
      </c>
      <c r="D73" s="463">
        <v>5.0</v>
      </c>
      <c r="E73" s="463">
        <v>4.0</v>
      </c>
      <c r="F73" s="463">
        <v>2.0</v>
      </c>
      <c r="G73" s="688" t="s">
        <v>4147</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3341</v>
      </c>
      <c r="B74" s="687">
        <f t="shared" si="6"/>
        <v>0</v>
      </c>
      <c r="C74" s="687" t="s">
        <v>4076</v>
      </c>
      <c r="D74" s="463">
        <v>4.0</v>
      </c>
      <c r="E74" s="463" t="s">
        <v>285</v>
      </c>
      <c r="F74" s="463" t="s">
        <v>4143</v>
      </c>
      <c r="G74" s="688" t="s">
        <v>4148</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4076</v>
      </c>
      <c r="D75" s="463">
        <v>3.0</v>
      </c>
      <c r="E75" s="463">
        <v>2.0</v>
      </c>
      <c r="F75" s="463" t="s">
        <v>255</v>
      </c>
      <c r="G75" s="688" t="s">
        <v>4149</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2759</v>
      </c>
      <c r="B76" s="687">
        <f t="shared" si="6"/>
        <v>0</v>
      </c>
      <c r="C76" s="687" t="s">
        <v>4076</v>
      </c>
      <c r="D76" s="463">
        <v>3.0</v>
      </c>
      <c r="E76" s="463">
        <v>4.0</v>
      </c>
      <c r="F76" s="463" t="s">
        <v>255</v>
      </c>
      <c r="G76" s="688" t="s">
        <v>4150</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1614</v>
      </c>
      <c r="B77" s="687">
        <f t="shared" si="6"/>
        <v>1</v>
      </c>
      <c r="C77" s="687" t="s">
        <v>4076</v>
      </c>
      <c r="D77" s="463">
        <v>5.0</v>
      </c>
      <c r="E77" s="463" t="s">
        <v>285</v>
      </c>
      <c r="F77" s="463">
        <v>3.0</v>
      </c>
      <c r="G77" s="688" t="s">
        <v>4151</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2145</v>
      </c>
      <c r="B78" s="687">
        <f t="shared" si="6"/>
        <v>1</v>
      </c>
      <c r="C78" s="687" t="s">
        <v>4076</v>
      </c>
      <c r="D78" s="463">
        <v>3.0</v>
      </c>
      <c r="E78" s="463">
        <v>5.0</v>
      </c>
      <c r="F78" s="463" t="s">
        <v>4131</v>
      </c>
      <c r="G78" s="688" t="s">
        <v>4152</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715</v>
      </c>
      <c r="B79" s="687">
        <f t="shared" si="6"/>
        <v>0</v>
      </c>
      <c r="C79" s="687" t="s">
        <v>4076</v>
      </c>
      <c r="D79" s="463">
        <v>2.0</v>
      </c>
      <c r="E79" s="463">
        <v>1.0</v>
      </c>
      <c r="F79" s="463" t="s">
        <v>255</v>
      </c>
      <c r="G79" s="688" t="s">
        <v>4153</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3203</v>
      </c>
      <c r="B80" s="687">
        <f t="shared" si="6"/>
        <v>1</v>
      </c>
      <c r="C80" s="687" t="s">
        <v>4076</v>
      </c>
      <c r="D80" s="463">
        <v>2.0</v>
      </c>
      <c r="E80" s="463">
        <v>2.0</v>
      </c>
      <c r="F80" s="463" t="s">
        <v>255</v>
      </c>
      <c r="G80" s="688" t="s">
        <v>4154</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2864</v>
      </c>
      <c r="B81" s="687">
        <f t="shared" si="6"/>
        <v>0</v>
      </c>
      <c r="C81" s="687" t="s">
        <v>4076</v>
      </c>
      <c r="D81" s="463">
        <v>2.0</v>
      </c>
      <c r="E81" s="463">
        <v>1.0</v>
      </c>
      <c r="F81" s="463" t="s">
        <v>255</v>
      </c>
      <c r="G81" s="688" t="s">
        <v>4155</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2756</v>
      </c>
      <c r="B82" s="687">
        <f t="shared" si="6"/>
        <v>0</v>
      </c>
      <c r="C82" s="687" t="s">
        <v>4076</v>
      </c>
      <c r="D82" s="463">
        <v>2.0</v>
      </c>
      <c r="E82" s="463">
        <v>1.0</v>
      </c>
      <c r="F82" s="463" t="s">
        <v>255</v>
      </c>
      <c r="G82" s="688" t="s">
        <v>4156</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1554</v>
      </c>
      <c r="B83" s="687">
        <f t="shared" si="6"/>
        <v>1</v>
      </c>
      <c r="C83" s="687" t="s">
        <v>4076</v>
      </c>
      <c r="D83" s="463">
        <v>3.0</v>
      </c>
      <c r="E83" s="463">
        <v>2.0</v>
      </c>
      <c r="F83" s="463" t="s">
        <v>255</v>
      </c>
      <c r="G83" s="688" t="s">
        <v>4157</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1899</v>
      </c>
      <c r="B84" s="687">
        <f t="shared" si="6"/>
        <v>1</v>
      </c>
      <c r="C84" s="687" t="s">
        <v>4076</v>
      </c>
      <c r="D84" s="463">
        <v>1.0</v>
      </c>
      <c r="E84" s="463">
        <v>1.0</v>
      </c>
      <c r="F84" s="463" t="s">
        <v>255</v>
      </c>
      <c r="G84" s="688" t="s">
        <v>4158</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3379</v>
      </c>
      <c r="B85" s="687">
        <f t="shared" si="6"/>
        <v>0</v>
      </c>
      <c r="C85" s="687" t="s">
        <v>4076</v>
      </c>
      <c r="D85" s="463">
        <v>3.0</v>
      </c>
      <c r="E85" s="463">
        <v>3.0</v>
      </c>
      <c r="F85" s="463" t="s">
        <v>255</v>
      </c>
      <c r="G85" s="688" t="s">
        <v>4159</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1226</v>
      </c>
      <c r="B86" s="687">
        <f t="shared" si="6"/>
        <v>0</v>
      </c>
      <c r="C86" s="687" t="s">
        <v>4076</v>
      </c>
      <c r="D86" s="463">
        <v>2.0</v>
      </c>
      <c r="E86" s="463">
        <v>2.0</v>
      </c>
      <c r="F86" s="463">
        <v>2.0</v>
      </c>
      <c r="G86" s="688" t="s">
        <v>4160</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2620</v>
      </c>
      <c r="B87" s="687">
        <f t="shared" si="6"/>
        <v>1</v>
      </c>
      <c r="C87" s="687" t="s">
        <v>4076</v>
      </c>
      <c r="D87" s="463">
        <v>3.0</v>
      </c>
      <c r="E87" s="463">
        <v>2.0</v>
      </c>
      <c r="F87" s="463" t="s">
        <v>255</v>
      </c>
      <c r="G87" s="688" t="s">
        <v>4161</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4076</v>
      </c>
      <c r="D88" s="463">
        <v>5.0</v>
      </c>
      <c r="E88" s="463">
        <v>1.0</v>
      </c>
      <c r="F88" s="463" t="s">
        <v>255</v>
      </c>
      <c r="G88" s="688" t="s">
        <v>4162</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2148</v>
      </c>
      <c r="B89" s="687">
        <f t="shared" si="6"/>
        <v>1</v>
      </c>
      <c r="C89" s="687" t="s">
        <v>4076</v>
      </c>
      <c r="D89" s="463">
        <v>6.0</v>
      </c>
      <c r="E89" s="463" t="s">
        <v>285</v>
      </c>
      <c r="F89" s="463" t="s">
        <v>4143</v>
      </c>
      <c r="G89" s="688" t="s">
        <v>4163</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2741</v>
      </c>
      <c r="B90" s="687">
        <f t="shared" si="6"/>
        <v>0</v>
      </c>
      <c r="C90" s="687" t="s">
        <v>4076</v>
      </c>
      <c r="D90" s="463">
        <v>5.0</v>
      </c>
      <c r="E90" s="463">
        <v>3.0</v>
      </c>
      <c r="F90" s="463">
        <v>3.0</v>
      </c>
      <c r="G90" s="688" t="s">
        <v>4164</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875</v>
      </c>
      <c r="B91" s="687"/>
      <c r="C91" s="687" t="s">
        <v>4076</v>
      </c>
      <c r="D91" s="463">
        <v>3.0</v>
      </c>
      <c r="E91" s="463" t="s">
        <v>285</v>
      </c>
      <c r="F91" s="463">
        <v>2.0</v>
      </c>
      <c r="G91" s="688" t="s">
        <v>4165</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4076</v>
      </c>
      <c r="D92" s="463">
        <v>1.0</v>
      </c>
      <c r="E92" s="463">
        <v>3.0</v>
      </c>
      <c r="F92" s="463">
        <v>2.0</v>
      </c>
      <c r="G92" s="688" t="s">
        <v>4166</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2606</v>
      </c>
      <c r="B93" s="687">
        <f t="shared" ref="B93:B94" si="7">counta($I93:$DF93)</f>
        <v>1</v>
      </c>
      <c r="C93" s="687" t="s">
        <v>4076</v>
      </c>
      <c r="D93" s="463">
        <v>5.0</v>
      </c>
      <c r="E93" s="463" t="s">
        <v>285</v>
      </c>
      <c r="F93" s="463">
        <v>5.0</v>
      </c>
      <c r="G93" s="688" t="s">
        <v>4167</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3221</v>
      </c>
      <c r="B94" s="687">
        <f t="shared" si="7"/>
        <v>0</v>
      </c>
      <c r="C94" s="687" t="s">
        <v>4076</v>
      </c>
      <c r="D94" s="463">
        <v>2.0</v>
      </c>
      <c r="E94" s="463">
        <v>2.0</v>
      </c>
      <c r="F94" s="463" t="s">
        <v>255</v>
      </c>
      <c r="G94" s="688" t="s">
        <v>4168</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1696</v>
      </c>
      <c r="B95" s="687"/>
      <c r="C95" s="687" t="s">
        <v>4076</v>
      </c>
      <c r="D95" s="463">
        <v>3.0</v>
      </c>
      <c r="E95" s="463">
        <v>3.0</v>
      </c>
      <c r="F95" s="463">
        <v>3.0</v>
      </c>
      <c r="G95" s="688" t="s">
        <v>4169</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3519</v>
      </c>
      <c r="B96" s="687">
        <f t="shared" ref="B96:B119" si="8">counta($I96:$DF96)</f>
        <v>1</v>
      </c>
      <c r="C96" s="687" t="s">
        <v>4076</v>
      </c>
      <c r="D96" s="463">
        <v>3.0</v>
      </c>
      <c r="E96" s="463">
        <v>1.0</v>
      </c>
      <c r="F96" s="463" t="s">
        <v>255</v>
      </c>
      <c r="G96" s="688" t="s">
        <v>4170</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2916</v>
      </c>
      <c r="B97" s="687">
        <f t="shared" si="8"/>
        <v>1</v>
      </c>
      <c r="C97" s="687" t="s">
        <v>4076</v>
      </c>
      <c r="D97" s="463">
        <v>5.0</v>
      </c>
      <c r="E97" s="463">
        <v>4.0</v>
      </c>
      <c r="F97" s="463" t="s">
        <v>731</v>
      </c>
      <c r="G97" s="688" t="s">
        <v>4171</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3618</v>
      </c>
      <c r="B98" s="687">
        <f t="shared" si="8"/>
        <v>0</v>
      </c>
      <c r="C98" s="687" t="s">
        <v>4076</v>
      </c>
      <c r="D98" s="463">
        <v>2.0</v>
      </c>
      <c r="E98" s="463">
        <v>1.0</v>
      </c>
      <c r="F98" s="463" t="s">
        <v>255</v>
      </c>
      <c r="G98" s="688" t="s">
        <v>4172</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4076</v>
      </c>
      <c r="D99" s="463">
        <v>4.0</v>
      </c>
      <c r="E99" s="463">
        <v>1.0</v>
      </c>
      <c r="F99" s="463" t="s">
        <v>255</v>
      </c>
      <c r="G99" s="688" t="s">
        <v>4173</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2992</v>
      </c>
      <c r="B100" s="687">
        <f t="shared" si="8"/>
        <v>0</v>
      </c>
      <c r="C100" s="687" t="s">
        <v>4076</v>
      </c>
      <c r="D100" s="463">
        <v>5.0</v>
      </c>
      <c r="E100" s="463">
        <v>1.0</v>
      </c>
      <c r="F100" s="463" t="s">
        <v>255</v>
      </c>
      <c r="G100" s="688" t="s">
        <v>4174</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999</v>
      </c>
      <c r="B101" s="687">
        <f t="shared" si="8"/>
        <v>0</v>
      </c>
      <c r="C101" s="687" t="s">
        <v>4076</v>
      </c>
      <c r="D101" s="463">
        <v>3.0</v>
      </c>
      <c r="E101" s="463">
        <v>5.0</v>
      </c>
      <c r="F101" s="463" t="s">
        <v>115</v>
      </c>
      <c r="G101" s="688" t="s">
        <v>4175</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4076</v>
      </c>
      <c r="D102" s="463">
        <v>2.0</v>
      </c>
      <c r="E102" s="463">
        <v>2.0</v>
      </c>
      <c r="F102" s="463" t="s">
        <v>255</v>
      </c>
      <c r="G102" s="688" t="s">
        <v>4176</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657</v>
      </c>
      <c r="B103" s="687">
        <f t="shared" si="8"/>
        <v>3</v>
      </c>
      <c r="C103" s="687" t="s">
        <v>4076</v>
      </c>
      <c r="D103" s="463">
        <v>2.0</v>
      </c>
      <c r="E103" s="463">
        <v>1.0</v>
      </c>
      <c r="F103" s="463" t="s">
        <v>255</v>
      </c>
      <c r="G103" s="688" t="s">
        <v>4177</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3829</v>
      </c>
      <c r="B104" s="687">
        <f t="shared" si="8"/>
        <v>1</v>
      </c>
      <c r="C104" s="687" t="s">
        <v>4076</v>
      </c>
      <c r="D104" s="463">
        <v>5.0</v>
      </c>
      <c r="E104" s="463">
        <v>1.0</v>
      </c>
      <c r="F104" s="463" t="s">
        <v>255</v>
      </c>
      <c r="G104" s="688" t="s">
        <v>4178</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950</v>
      </c>
      <c r="B105" s="687">
        <f t="shared" si="8"/>
        <v>1</v>
      </c>
      <c r="C105" s="687" t="s">
        <v>4076</v>
      </c>
      <c r="D105" s="463">
        <v>2.0</v>
      </c>
      <c r="E105" s="463">
        <v>1.0</v>
      </c>
      <c r="F105" s="463" t="s">
        <v>255</v>
      </c>
      <c r="G105" s="688" t="s">
        <v>4179</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3536</v>
      </c>
      <c r="B106" s="687">
        <f t="shared" si="8"/>
        <v>1</v>
      </c>
      <c r="C106" s="687" t="s">
        <v>4076</v>
      </c>
      <c r="D106" s="463">
        <v>1.0</v>
      </c>
      <c r="E106" s="463">
        <v>2.0</v>
      </c>
      <c r="F106" s="463" t="s">
        <v>255</v>
      </c>
      <c r="G106" s="688" t="s">
        <v>4180</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2579</v>
      </c>
      <c r="B107" s="687">
        <f t="shared" si="8"/>
        <v>2</v>
      </c>
      <c r="C107" s="687" t="s">
        <v>4076</v>
      </c>
      <c r="D107" s="463">
        <v>3.0</v>
      </c>
      <c r="E107" s="463">
        <v>2.0</v>
      </c>
      <c r="F107" s="463" t="s">
        <v>255</v>
      </c>
      <c r="G107" s="688" t="s">
        <v>4181</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4076</v>
      </c>
      <c r="D108" s="463">
        <v>3.0</v>
      </c>
      <c r="E108" s="463">
        <v>1.0</v>
      </c>
      <c r="F108" s="463" t="s">
        <v>255</v>
      </c>
      <c r="G108" s="688" t="s">
        <v>4182</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971</v>
      </c>
      <c r="B109" s="687">
        <f t="shared" si="8"/>
        <v>1</v>
      </c>
      <c r="C109" s="687" t="s">
        <v>4076</v>
      </c>
      <c r="D109" s="463">
        <v>4.0</v>
      </c>
      <c r="E109" s="463">
        <v>1.0</v>
      </c>
      <c r="F109" s="463" t="s">
        <v>255</v>
      </c>
      <c r="G109" s="688" t="s">
        <v>4183</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900</v>
      </c>
      <c r="B110" s="687">
        <f t="shared" si="8"/>
        <v>1</v>
      </c>
      <c r="C110" s="687" t="s">
        <v>4076</v>
      </c>
      <c r="D110" s="463">
        <v>5.0</v>
      </c>
      <c r="E110" s="463">
        <v>1.0</v>
      </c>
      <c r="F110" s="463" t="s">
        <v>255</v>
      </c>
      <c r="G110" s="688" t="s">
        <v>4184</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3167</v>
      </c>
      <c r="B111" s="687">
        <f t="shared" si="8"/>
        <v>0</v>
      </c>
      <c r="C111" s="687" t="s">
        <v>4076</v>
      </c>
      <c r="D111" s="463">
        <v>4.0</v>
      </c>
      <c r="E111" s="463">
        <v>7.0</v>
      </c>
      <c r="F111" s="463" t="s">
        <v>115</v>
      </c>
      <c r="G111" s="688" t="s">
        <v>4185</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1730</v>
      </c>
      <c r="B112" s="687">
        <f t="shared" si="8"/>
        <v>1</v>
      </c>
      <c r="C112" s="687" t="s">
        <v>4076</v>
      </c>
      <c r="D112" s="463">
        <v>3.0</v>
      </c>
      <c r="E112" s="463">
        <v>3.0</v>
      </c>
      <c r="F112" s="463">
        <v>3.0</v>
      </c>
      <c r="G112" s="688" t="s">
        <v>4186</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1327</v>
      </c>
      <c r="B113" s="687">
        <f t="shared" si="8"/>
        <v>1</v>
      </c>
      <c r="C113" s="687" t="s">
        <v>4076</v>
      </c>
      <c r="D113" s="463">
        <v>3.0</v>
      </c>
      <c r="E113" s="463">
        <v>3.0</v>
      </c>
      <c r="F113" s="463" t="s">
        <v>255</v>
      </c>
      <c r="G113" s="688" t="s">
        <v>4187</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1755</v>
      </c>
      <c r="B114" s="687">
        <f t="shared" si="8"/>
        <v>1</v>
      </c>
      <c r="C114" s="687" t="s">
        <v>4076</v>
      </c>
      <c r="D114" s="463">
        <v>5.0</v>
      </c>
      <c r="E114" s="463" t="s">
        <v>285</v>
      </c>
      <c r="F114" s="463">
        <v>4.0</v>
      </c>
      <c r="G114" s="688" t="s">
        <v>4188</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4076</v>
      </c>
      <c r="D115" s="463">
        <v>2.0</v>
      </c>
      <c r="E115" s="463">
        <v>2.0</v>
      </c>
      <c r="F115" s="463" t="s">
        <v>255</v>
      </c>
      <c r="G115" s="688" t="s">
        <v>4189</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1598</v>
      </c>
      <c r="B116" s="687">
        <f t="shared" si="8"/>
        <v>0</v>
      </c>
      <c r="C116" s="687" t="s">
        <v>4076</v>
      </c>
      <c r="D116" s="463">
        <v>2.0</v>
      </c>
      <c r="E116" s="463">
        <v>5.0</v>
      </c>
      <c r="F116" s="463" t="s">
        <v>115</v>
      </c>
      <c r="G116" s="688" t="s">
        <v>4190</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625</v>
      </c>
      <c r="B117" s="687">
        <f t="shared" si="8"/>
        <v>1</v>
      </c>
      <c r="C117" s="687" t="s">
        <v>4076</v>
      </c>
      <c r="D117" s="463">
        <v>5.0</v>
      </c>
      <c r="E117" s="463">
        <v>1.0</v>
      </c>
      <c r="F117" s="463" t="s">
        <v>255</v>
      </c>
      <c r="G117" s="688" t="s">
        <v>4191</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4076</v>
      </c>
      <c r="D118" s="463">
        <v>2.0</v>
      </c>
      <c r="E118" s="463">
        <v>1.0</v>
      </c>
      <c r="F118" s="463" t="s">
        <v>255</v>
      </c>
      <c r="G118" s="688" t="s">
        <v>4192</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2918</v>
      </c>
      <c r="B119" s="687">
        <f t="shared" si="8"/>
        <v>1</v>
      </c>
      <c r="C119" s="687" t="s">
        <v>4076</v>
      </c>
      <c r="D119" s="463">
        <v>3.0</v>
      </c>
      <c r="E119" s="463">
        <v>5.0</v>
      </c>
      <c r="F119" s="463" t="s">
        <v>4131</v>
      </c>
      <c r="G119" s="688" t="s">
        <v>4193</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2483</v>
      </c>
      <c r="B120" s="687"/>
      <c r="C120" s="687" t="s">
        <v>4076</v>
      </c>
      <c r="D120" s="463">
        <v>3.0</v>
      </c>
      <c r="E120" s="463">
        <v>5.0</v>
      </c>
      <c r="F120" s="463" t="s">
        <v>115</v>
      </c>
      <c r="G120" s="688" t="s">
        <v>4194</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1733</v>
      </c>
      <c r="B121" s="687">
        <f t="shared" ref="B121:B138" si="9">counta($I121:$DF121)</f>
        <v>1</v>
      </c>
      <c r="C121" s="687" t="s">
        <v>4076</v>
      </c>
      <c r="D121" s="463">
        <v>5.0</v>
      </c>
      <c r="E121" s="463" t="s">
        <v>285</v>
      </c>
      <c r="F121" s="463">
        <v>4.0</v>
      </c>
      <c r="G121" s="688" t="s">
        <v>4195</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3152</v>
      </c>
      <c r="B122" s="687">
        <f t="shared" si="9"/>
        <v>1</v>
      </c>
      <c r="C122" s="687" t="s">
        <v>4076</v>
      </c>
      <c r="D122" s="463">
        <v>5.0</v>
      </c>
      <c r="E122" s="463" t="s">
        <v>285</v>
      </c>
      <c r="F122" s="463" t="s">
        <v>4143</v>
      </c>
      <c r="G122" s="688" t="s">
        <v>4196</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1281</v>
      </c>
      <c r="B123" s="687">
        <f t="shared" si="9"/>
        <v>1</v>
      </c>
      <c r="C123" s="687" t="s">
        <v>4076</v>
      </c>
      <c r="D123" s="463">
        <v>5.0</v>
      </c>
      <c r="E123" s="463" t="s">
        <v>285</v>
      </c>
      <c r="F123" s="463">
        <v>3.0</v>
      </c>
      <c r="G123" s="688" t="s">
        <v>4197</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1321</v>
      </c>
      <c r="B124" s="687">
        <f t="shared" si="9"/>
        <v>3</v>
      </c>
      <c r="C124" s="687" t="s">
        <v>4076</v>
      </c>
      <c r="D124" s="463">
        <v>2.0</v>
      </c>
      <c r="E124" s="463">
        <v>2.0</v>
      </c>
      <c r="F124" s="463" t="s">
        <v>255</v>
      </c>
      <c r="G124" s="688" t="s">
        <v>4198</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4076</v>
      </c>
      <c r="D125" s="463">
        <v>2.0</v>
      </c>
      <c r="E125" s="463">
        <v>1.0</v>
      </c>
      <c r="F125" s="463" t="s">
        <v>255</v>
      </c>
      <c r="G125" s="688" t="s">
        <v>4199</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2986</v>
      </c>
      <c r="B126" s="687">
        <f t="shared" si="9"/>
        <v>0</v>
      </c>
      <c r="C126" s="687" t="s">
        <v>4076</v>
      </c>
      <c r="D126" s="463">
        <v>3.0</v>
      </c>
      <c r="E126" s="463">
        <v>2.0</v>
      </c>
      <c r="F126" s="463" t="s">
        <v>255</v>
      </c>
      <c r="G126" s="688" t="s">
        <v>4200</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3425</v>
      </c>
      <c r="B127" s="687">
        <f t="shared" si="9"/>
        <v>0</v>
      </c>
      <c r="C127" s="687" t="s">
        <v>4076</v>
      </c>
      <c r="D127" s="463">
        <v>2.0</v>
      </c>
      <c r="E127" s="463">
        <v>1.0</v>
      </c>
      <c r="F127" s="463" t="s">
        <v>255</v>
      </c>
      <c r="G127" s="688" t="s">
        <v>4201</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4076</v>
      </c>
      <c r="D128" s="463">
        <v>2.0</v>
      </c>
      <c r="E128" s="463">
        <v>1.0</v>
      </c>
      <c r="F128" s="463" t="s">
        <v>255</v>
      </c>
      <c r="G128" s="688" t="s">
        <v>4202</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1244</v>
      </c>
      <c r="B129" s="687">
        <f t="shared" si="9"/>
        <v>0</v>
      </c>
      <c r="C129" s="687" t="s">
        <v>4113</v>
      </c>
      <c r="D129" s="463">
        <v>2.0</v>
      </c>
      <c r="E129" s="463">
        <v>1.0</v>
      </c>
      <c r="F129" s="463" t="s">
        <v>255</v>
      </c>
      <c r="G129" s="688" t="s">
        <v>4203</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4113</v>
      </c>
      <c r="D130" s="463">
        <v>2.0</v>
      </c>
      <c r="E130" s="463">
        <v>1.0</v>
      </c>
      <c r="F130" s="463" t="s">
        <v>255</v>
      </c>
      <c r="G130" s="688" t="s">
        <v>4204</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1596</v>
      </c>
      <c r="B131" s="687">
        <f t="shared" si="9"/>
        <v>3</v>
      </c>
      <c r="C131" s="687" t="s">
        <v>4076</v>
      </c>
      <c r="D131" s="463">
        <v>2.0</v>
      </c>
      <c r="E131" s="463">
        <v>2.0</v>
      </c>
      <c r="F131" s="463" t="s">
        <v>255</v>
      </c>
      <c r="G131" s="688" t="s">
        <v>4205</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4076</v>
      </c>
      <c r="D132" s="463">
        <v>2.0</v>
      </c>
      <c r="E132" s="463">
        <v>1.0</v>
      </c>
      <c r="F132" s="463" t="s">
        <v>255</v>
      </c>
      <c r="G132" s="688" t="s">
        <v>4206</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2600</v>
      </c>
      <c r="B133" s="687">
        <f t="shared" si="9"/>
        <v>1</v>
      </c>
      <c r="C133" s="687" t="s">
        <v>4076</v>
      </c>
      <c r="D133" s="463">
        <v>3.0</v>
      </c>
      <c r="E133" s="463">
        <v>3.0</v>
      </c>
      <c r="F133" s="463">
        <v>3.0</v>
      </c>
      <c r="G133" s="688" t="s">
        <v>4207</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3708</v>
      </c>
      <c r="B134" s="687">
        <f t="shared" si="9"/>
        <v>0</v>
      </c>
      <c r="C134" s="687" t="s">
        <v>4076</v>
      </c>
      <c r="D134" s="463">
        <v>2.0</v>
      </c>
      <c r="E134" s="463">
        <v>6.0</v>
      </c>
      <c r="F134" s="463" t="s">
        <v>115</v>
      </c>
      <c r="G134" s="688" t="s">
        <v>4208</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1094</v>
      </c>
      <c r="B135" s="687">
        <f t="shared" si="9"/>
        <v>4</v>
      </c>
      <c r="C135" s="687" t="s">
        <v>4076</v>
      </c>
      <c r="D135" s="463">
        <v>3.0</v>
      </c>
      <c r="E135" s="463">
        <v>1.0</v>
      </c>
      <c r="F135" s="463" t="s">
        <v>255</v>
      </c>
      <c r="G135" s="688" t="s">
        <v>4209</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2828</v>
      </c>
      <c r="B136" s="687">
        <f t="shared" si="9"/>
        <v>0</v>
      </c>
      <c r="C136" s="687" t="s">
        <v>4076</v>
      </c>
      <c r="D136" s="463">
        <v>3.0</v>
      </c>
      <c r="E136" s="463" t="s">
        <v>285</v>
      </c>
      <c r="F136" s="463">
        <v>2.0</v>
      </c>
      <c r="G136" s="688" t="s">
        <v>4210</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790</v>
      </c>
      <c r="B137" s="687">
        <f t="shared" si="9"/>
        <v>2</v>
      </c>
      <c r="C137" s="687" t="s">
        <v>4076</v>
      </c>
      <c r="D137" s="463">
        <v>3.0</v>
      </c>
      <c r="E137" s="463">
        <v>1.0</v>
      </c>
      <c r="F137" s="463" t="s">
        <v>255</v>
      </c>
      <c r="G137" s="688" t="s">
        <v>4211</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1529</v>
      </c>
      <c r="B138" s="687">
        <f t="shared" si="9"/>
        <v>0</v>
      </c>
      <c r="C138" s="687" t="s">
        <v>4076</v>
      </c>
      <c r="D138" s="463">
        <v>5.0</v>
      </c>
      <c r="E138" s="463">
        <v>1.0</v>
      </c>
      <c r="F138" s="463" t="s">
        <v>255</v>
      </c>
      <c r="G138" s="688" t="s">
        <v>4212</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2482</v>
      </c>
      <c r="B139" s="687"/>
      <c r="C139" s="687" t="s">
        <v>4076</v>
      </c>
      <c r="D139" s="463">
        <v>1.0</v>
      </c>
      <c r="E139" s="463">
        <v>6.0</v>
      </c>
      <c r="F139" s="463" t="s">
        <v>115</v>
      </c>
      <c r="G139" s="688" t="s">
        <v>4213</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1594</v>
      </c>
      <c r="B140" s="687">
        <f t="shared" ref="B140:B152" si="10">counta($I140:$DF140)</f>
        <v>0</v>
      </c>
      <c r="C140" s="687" t="s">
        <v>4076</v>
      </c>
      <c r="D140" s="463">
        <v>3.0</v>
      </c>
      <c r="E140" s="463">
        <v>3.0</v>
      </c>
      <c r="F140" s="463">
        <v>1.0</v>
      </c>
      <c r="G140" s="688" t="s">
        <v>4214</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697</v>
      </c>
      <c r="B141" s="687">
        <f t="shared" si="10"/>
        <v>1</v>
      </c>
      <c r="C141" s="687" t="s">
        <v>4076</v>
      </c>
      <c r="D141" s="463">
        <v>2.0</v>
      </c>
      <c r="E141" s="463">
        <v>1.0</v>
      </c>
      <c r="F141" s="463" t="s">
        <v>255</v>
      </c>
      <c r="G141" s="688" t="s">
        <v>4215</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1247</v>
      </c>
      <c r="B142" s="687">
        <f t="shared" si="10"/>
        <v>0</v>
      </c>
      <c r="C142" s="687" t="s">
        <v>4076</v>
      </c>
      <c r="D142" s="463">
        <v>2.0</v>
      </c>
      <c r="E142" s="463">
        <v>2.0</v>
      </c>
      <c r="F142" s="463" t="s">
        <v>255</v>
      </c>
      <c r="G142" s="688" t="s">
        <v>4216</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902</v>
      </c>
      <c r="B143" s="687">
        <f t="shared" si="10"/>
        <v>3</v>
      </c>
      <c r="C143" s="687" t="s">
        <v>4076</v>
      </c>
      <c r="D143" s="463">
        <v>2.0</v>
      </c>
      <c r="E143" s="463">
        <v>2.0</v>
      </c>
      <c r="F143" s="463" t="s">
        <v>255</v>
      </c>
      <c r="G143" s="688" t="s">
        <v>4217</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4076</v>
      </c>
      <c r="D144" s="463">
        <v>3.0</v>
      </c>
      <c r="E144" s="463">
        <v>1.0</v>
      </c>
      <c r="F144" s="463" t="s">
        <v>255</v>
      </c>
      <c r="G144" s="688" t="s">
        <v>4218</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2827</v>
      </c>
      <c r="B145" s="687">
        <f t="shared" si="10"/>
        <v>0</v>
      </c>
      <c r="C145" s="687" t="s">
        <v>4076</v>
      </c>
      <c r="D145" s="463">
        <v>3.0</v>
      </c>
      <c r="E145" s="463">
        <v>2.0</v>
      </c>
      <c r="F145" s="463" t="s">
        <v>255</v>
      </c>
      <c r="G145" s="688" t="s">
        <v>4219</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1279</v>
      </c>
      <c r="B146" s="687">
        <f t="shared" si="10"/>
        <v>1</v>
      </c>
      <c r="C146" s="687" t="s">
        <v>4076</v>
      </c>
      <c r="D146" s="463">
        <v>2.0</v>
      </c>
      <c r="E146" s="463">
        <v>5.0</v>
      </c>
      <c r="F146" s="463" t="s">
        <v>4131</v>
      </c>
      <c r="G146" s="688" t="s">
        <v>4220</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3858</v>
      </c>
      <c r="B147" s="687">
        <f t="shared" si="10"/>
        <v>0</v>
      </c>
      <c r="C147" s="687" t="s">
        <v>4076</v>
      </c>
      <c r="D147" s="463">
        <v>3.0</v>
      </c>
      <c r="E147" s="463">
        <v>2.0</v>
      </c>
      <c r="F147" s="463" t="s">
        <v>255</v>
      </c>
      <c r="G147" s="688" t="s">
        <v>4221</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700</v>
      </c>
      <c r="B148" s="687">
        <f t="shared" si="10"/>
        <v>6</v>
      </c>
      <c r="C148" s="687" t="s">
        <v>4076</v>
      </c>
      <c r="D148" s="463">
        <v>2.0</v>
      </c>
      <c r="E148" s="463">
        <v>1.0</v>
      </c>
      <c r="F148" s="463" t="s">
        <v>255</v>
      </c>
      <c r="G148" s="688" t="s">
        <v>4222</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1091</v>
      </c>
      <c r="B149" s="687">
        <f t="shared" si="10"/>
        <v>5</v>
      </c>
      <c r="C149" s="687" t="s">
        <v>4076</v>
      </c>
      <c r="D149" s="463">
        <v>2.0</v>
      </c>
      <c r="E149" s="463">
        <v>2.0</v>
      </c>
      <c r="F149" s="463" t="s">
        <v>255</v>
      </c>
      <c r="G149" s="688" t="s">
        <v>4223</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2350</v>
      </c>
      <c r="B150" s="687">
        <f t="shared" si="10"/>
        <v>4</v>
      </c>
      <c r="C150" s="687" t="s">
        <v>4076</v>
      </c>
      <c r="D150" s="463">
        <v>2.0</v>
      </c>
      <c r="E150" s="463">
        <v>2.0</v>
      </c>
      <c r="F150" s="463" t="s">
        <v>255</v>
      </c>
      <c r="G150" s="688" t="s">
        <v>4224</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3377</v>
      </c>
      <c r="B151" s="687">
        <f t="shared" si="10"/>
        <v>0</v>
      </c>
      <c r="C151" s="687" t="s">
        <v>4076</v>
      </c>
      <c r="D151" s="463">
        <v>2.0</v>
      </c>
      <c r="E151" s="463">
        <v>1.0</v>
      </c>
      <c r="F151" s="463" t="s">
        <v>255</v>
      </c>
      <c r="G151" s="688" t="s">
        <v>4225</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2719</v>
      </c>
      <c r="B152" s="687">
        <f t="shared" si="10"/>
        <v>1</v>
      </c>
      <c r="C152" s="687" t="s">
        <v>4113</v>
      </c>
      <c r="D152" s="463">
        <v>1.0</v>
      </c>
      <c r="E152" s="463">
        <v>6.0</v>
      </c>
      <c r="F152" s="463" t="s">
        <v>4131</v>
      </c>
      <c r="G152" s="688" t="s">
        <v>4226</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2562</v>
      </c>
      <c r="B153" s="687"/>
      <c r="C153" s="687" t="s">
        <v>4076</v>
      </c>
      <c r="D153" s="463">
        <v>2.0</v>
      </c>
      <c r="E153" s="463">
        <v>1.0</v>
      </c>
      <c r="F153" s="463" t="s">
        <v>255</v>
      </c>
      <c r="G153" s="688" t="s">
        <v>4227</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3515</v>
      </c>
      <c r="B154" s="687">
        <f t="shared" ref="B154:B171" si="11">counta($I154:$DF154)</f>
        <v>1</v>
      </c>
      <c r="C154" s="687" t="s">
        <v>4076</v>
      </c>
      <c r="D154" s="463">
        <v>3.0</v>
      </c>
      <c r="E154" s="463">
        <v>2.0</v>
      </c>
      <c r="F154" s="463" t="s">
        <v>255</v>
      </c>
      <c r="G154" s="688" t="s">
        <v>4228</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2722</v>
      </c>
      <c r="B155" s="687">
        <f t="shared" si="11"/>
        <v>1</v>
      </c>
      <c r="C155" s="687" t="s">
        <v>4076</v>
      </c>
      <c r="D155" s="463">
        <v>3.0</v>
      </c>
      <c r="E155" s="463">
        <v>7.0</v>
      </c>
      <c r="F155" s="463" t="s">
        <v>4131</v>
      </c>
      <c r="G155" s="688" t="s">
        <v>4229</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649</v>
      </c>
      <c r="B156" s="687">
        <f t="shared" si="11"/>
        <v>1</v>
      </c>
      <c r="C156" s="687" t="s">
        <v>4113</v>
      </c>
      <c r="D156" s="463">
        <v>3.0</v>
      </c>
      <c r="E156" s="463">
        <v>5.0</v>
      </c>
      <c r="F156" s="463" t="s">
        <v>4131</v>
      </c>
      <c r="G156" s="688" t="s">
        <v>4230</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1020</v>
      </c>
      <c r="B157" s="687">
        <f t="shared" si="11"/>
        <v>5</v>
      </c>
      <c r="C157" s="687" t="s">
        <v>4076</v>
      </c>
      <c r="D157" s="463">
        <v>2.0</v>
      </c>
      <c r="E157" s="463">
        <v>1.0</v>
      </c>
      <c r="F157" s="463" t="s">
        <v>255</v>
      </c>
      <c r="G157" s="688" t="s">
        <v>4231</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3237</v>
      </c>
      <c r="B158" s="687">
        <f t="shared" si="11"/>
        <v>0</v>
      </c>
      <c r="C158" s="687" t="s">
        <v>4076</v>
      </c>
      <c r="D158" s="463">
        <v>4.0</v>
      </c>
      <c r="E158" s="463">
        <v>1.0</v>
      </c>
      <c r="F158" s="463" t="s">
        <v>255</v>
      </c>
      <c r="G158" s="688" t="s">
        <v>4232</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4076</v>
      </c>
      <c r="D159" s="463">
        <v>2.0</v>
      </c>
      <c r="E159" s="463">
        <v>1.0</v>
      </c>
      <c r="F159" s="463" t="s">
        <v>255</v>
      </c>
      <c r="G159" s="688" t="s">
        <v>4233</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712</v>
      </c>
      <c r="B160" s="687">
        <f t="shared" si="11"/>
        <v>3</v>
      </c>
      <c r="C160" s="687" t="s">
        <v>4076</v>
      </c>
      <c r="D160" s="463">
        <v>2.0</v>
      </c>
      <c r="E160" s="463" t="s">
        <v>285</v>
      </c>
      <c r="F160" s="463" t="s">
        <v>3180</v>
      </c>
      <c r="G160" s="688" t="s">
        <v>4234</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1549</v>
      </c>
      <c r="B161" s="687">
        <f t="shared" si="11"/>
        <v>1</v>
      </c>
      <c r="C161" s="687" t="s">
        <v>4076</v>
      </c>
      <c r="D161" s="463">
        <v>3.0</v>
      </c>
      <c r="E161" s="463">
        <v>2.0</v>
      </c>
      <c r="F161" s="463" t="s">
        <v>255</v>
      </c>
      <c r="G161" s="688" t="s">
        <v>4235</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1151</v>
      </c>
      <c r="B162" s="687">
        <f t="shared" si="11"/>
        <v>1</v>
      </c>
      <c r="C162" s="687" t="s">
        <v>4076</v>
      </c>
      <c r="D162" s="463">
        <v>5.0</v>
      </c>
      <c r="E162" s="463">
        <v>1.0</v>
      </c>
      <c r="F162" s="463" t="s">
        <v>255</v>
      </c>
      <c r="G162" s="688" t="s">
        <v>4236</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3058</v>
      </c>
      <c r="B163" s="687">
        <f t="shared" si="11"/>
        <v>1</v>
      </c>
      <c r="C163" s="687" t="s">
        <v>4076</v>
      </c>
      <c r="D163" s="463">
        <v>4.0</v>
      </c>
      <c r="E163" s="463">
        <v>4.0</v>
      </c>
      <c r="F163" s="463" t="s">
        <v>255</v>
      </c>
      <c r="G163" s="688" t="s">
        <v>4237</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2319</v>
      </c>
      <c r="B164" s="687">
        <f t="shared" si="11"/>
        <v>1</v>
      </c>
      <c r="C164" s="687" t="s">
        <v>4076</v>
      </c>
      <c r="D164" s="463">
        <v>2.0</v>
      </c>
      <c r="E164" s="463">
        <v>3.0</v>
      </c>
      <c r="F164" s="463">
        <v>3.0</v>
      </c>
      <c r="G164" s="688" t="s">
        <v>4238</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881</v>
      </c>
      <c r="B165" s="687">
        <f t="shared" si="11"/>
        <v>3</v>
      </c>
      <c r="C165" s="687" t="s">
        <v>4076</v>
      </c>
      <c r="D165" s="463">
        <v>5.0</v>
      </c>
      <c r="E165" s="463">
        <v>1.0</v>
      </c>
      <c r="F165" s="463" t="s">
        <v>255</v>
      </c>
      <c r="G165" s="688" t="s">
        <v>4239</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3335</v>
      </c>
      <c r="B166" s="687">
        <f t="shared" si="11"/>
        <v>0</v>
      </c>
      <c r="C166" s="687" t="s">
        <v>4076</v>
      </c>
      <c r="D166" s="463">
        <v>2.0</v>
      </c>
      <c r="E166" s="463">
        <v>2.0</v>
      </c>
      <c r="F166" s="463" t="s">
        <v>255</v>
      </c>
      <c r="G166" s="688" t="s">
        <v>4240</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652</v>
      </c>
      <c r="B167" s="687">
        <f t="shared" si="11"/>
        <v>1</v>
      </c>
      <c r="C167" s="687" t="s">
        <v>4076</v>
      </c>
      <c r="D167" s="463">
        <v>3.0</v>
      </c>
      <c r="E167" s="463">
        <v>2.0</v>
      </c>
      <c r="F167" s="463" t="s">
        <v>2907</v>
      </c>
      <c r="G167" s="688" t="s">
        <v>4241</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716</v>
      </c>
      <c r="B168" s="687">
        <f t="shared" si="11"/>
        <v>0</v>
      </c>
      <c r="C168" s="687" t="s">
        <v>4076</v>
      </c>
      <c r="D168" s="463">
        <v>3.0</v>
      </c>
      <c r="E168" s="463">
        <v>3.0</v>
      </c>
      <c r="F168" s="463" t="s">
        <v>255</v>
      </c>
      <c r="G168" s="688" t="s">
        <v>4242</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1274</v>
      </c>
      <c r="B169" s="687">
        <f t="shared" si="11"/>
        <v>1</v>
      </c>
      <c r="C169" s="687" t="s">
        <v>4113</v>
      </c>
      <c r="D169" s="463">
        <v>2.0</v>
      </c>
      <c r="E169" s="463" t="s">
        <v>285</v>
      </c>
      <c r="F169" s="463" t="s">
        <v>3180</v>
      </c>
      <c r="G169" s="688" t="s">
        <v>4243</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2867</v>
      </c>
      <c r="B170" s="687">
        <f t="shared" si="11"/>
        <v>0</v>
      </c>
      <c r="C170" s="687" t="s">
        <v>4076</v>
      </c>
      <c r="D170" s="463">
        <v>3.0</v>
      </c>
      <c r="E170" s="463">
        <v>2.0</v>
      </c>
      <c r="F170" s="463" t="s">
        <v>255</v>
      </c>
      <c r="G170" s="688" t="s">
        <v>4244</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620</v>
      </c>
      <c r="B171" s="687">
        <f t="shared" si="11"/>
        <v>7</v>
      </c>
      <c r="C171" s="687" t="s">
        <v>4076</v>
      </c>
      <c r="D171" s="463">
        <v>2.0</v>
      </c>
      <c r="E171" s="463" t="s">
        <v>285</v>
      </c>
      <c r="F171" s="463" t="s">
        <v>3180</v>
      </c>
      <c r="G171" s="688" t="s">
        <v>4245</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3650</v>
      </c>
      <c r="B172" s="687"/>
      <c r="C172" s="687" t="s">
        <v>4076</v>
      </c>
      <c r="D172" s="463">
        <v>4.0</v>
      </c>
      <c r="E172" s="463">
        <v>1.0</v>
      </c>
      <c r="F172" s="463" t="s">
        <v>255</v>
      </c>
      <c r="G172" s="688" t="s">
        <v>4246</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2142</v>
      </c>
      <c r="B173" s="687">
        <f>counta($I173:$DF173)</f>
        <v>1</v>
      </c>
      <c r="C173" s="687" t="s">
        <v>4113</v>
      </c>
      <c r="D173" s="463">
        <v>3.0</v>
      </c>
      <c r="E173" s="463" t="s">
        <v>285</v>
      </c>
      <c r="F173" s="463" t="s">
        <v>3180</v>
      </c>
      <c r="G173" s="688" t="s">
        <v>4247</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1017</v>
      </c>
      <c r="B174" s="687"/>
      <c r="C174" s="687" t="s">
        <v>4076</v>
      </c>
      <c r="D174" s="463">
        <v>2.0</v>
      </c>
      <c r="E174" s="463">
        <v>2.0</v>
      </c>
      <c r="F174" s="463" t="s">
        <v>255</v>
      </c>
      <c r="G174" s="688" t="s">
        <v>4248</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4063</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1105</v>
      </c>
      <c r="B176" s="700">
        <f t="shared" ref="B176:B189" si="12">counta($I176:$DF176)</f>
        <v>2</v>
      </c>
      <c r="C176" s="700" t="s">
        <v>4076</v>
      </c>
      <c r="D176" s="496">
        <v>3.0</v>
      </c>
      <c r="E176" s="496">
        <v>3.0</v>
      </c>
      <c r="F176" s="496">
        <v>3.0</v>
      </c>
      <c r="G176" s="701" t="s">
        <v>4249</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1784</v>
      </c>
      <c r="B177" s="700">
        <f t="shared" si="12"/>
        <v>1</v>
      </c>
      <c r="C177" s="700" t="s">
        <v>4076</v>
      </c>
      <c r="D177" s="496">
        <v>5.0</v>
      </c>
      <c r="E177" s="496">
        <v>3.0</v>
      </c>
      <c r="F177" s="496">
        <v>4.0</v>
      </c>
      <c r="G177" s="701" t="s">
        <v>4250</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2654</v>
      </c>
      <c r="B178" s="700">
        <f t="shared" si="12"/>
        <v>0</v>
      </c>
      <c r="C178" s="700" t="s">
        <v>4076</v>
      </c>
      <c r="D178" s="496">
        <v>2.0</v>
      </c>
      <c r="E178" s="496">
        <v>2.0</v>
      </c>
      <c r="F178" s="496">
        <v>2.0</v>
      </c>
      <c r="G178" s="701" t="s">
        <v>4251</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2385</v>
      </c>
      <c r="B179" s="700">
        <f t="shared" si="12"/>
        <v>0</v>
      </c>
      <c r="C179" s="700" t="s">
        <v>4113</v>
      </c>
      <c r="D179" s="496">
        <v>1.0</v>
      </c>
      <c r="E179" s="496">
        <v>2.0</v>
      </c>
      <c r="F179" s="496" t="s">
        <v>255</v>
      </c>
      <c r="G179" s="701" t="s">
        <v>4252</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4076</v>
      </c>
      <c r="D180" s="496">
        <v>5.0</v>
      </c>
      <c r="E180" s="496">
        <v>3.0</v>
      </c>
      <c r="F180" s="496">
        <v>4.0</v>
      </c>
      <c r="G180" s="701" t="s">
        <v>4253</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4076</v>
      </c>
      <c r="D181" s="496">
        <v>4.0</v>
      </c>
      <c r="E181" s="496">
        <v>3.0</v>
      </c>
      <c r="F181" s="496">
        <v>3.0</v>
      </c>
      <c r="G181" s="701" t="s">
        <v>4254</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1639</v>
      </c>
      <c r="B182" s="700">
        <f t="shared" si="12"/>
        <v>3</v>
      </c>
      <c r="C182" s="700" t="s">
        <v>4076</v>
      </c>
      <c r="D182" s="496">
        <v>3.0</v>
      </c>
      <c r="E182" s="496">
        <v>3.0</v>
      </c>
      <c r="F182" s="496">
        <v>3.0</v>
      </c>
      <c r="G182" s="701" t="s">
        <v>4255</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2295</v>
      </c>
      <c r="B183" s="700">
        <f t="shared" si="12"/>
        <v>1</v>
      </c>
      <c r="C183" s="700" t="s">
        <v>4076</v>
      </c>
      <c r="D183" s="496">
        <v>2.0</v>
      </c>
      <c r="E183" s="496" t="s">
        <v>285</v>
      </c>
      <c r="F183" s="496">
        <v>2.0</v>
      </c>
      <c r="G183" s="701" t="s">
        <v>4256</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3467</v>
      </c>
      <c r="B184" s="700">
        <f t="shared" si="12"/>
        <v>1</v>
      </c>
      <c r="C184" s="700" t="s">
        <v>4076</v>
      </c>
      <c r="D184" s="496">
        <v>5.0</v>
      </c>
      <c r="E184" s="496">
        <v>3.0</v>
      </c>
      <c r="F184" s="496">
        <v>4.0</v>
      </c>
      <c r="G184" s="701" t="s">
        <v>4257</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1943</v>
      </c>
      <c r="B185" s="700">
        <f t="shared" si="12"/>
        <v>1</v>
      </c>
      <c r="C185" s="700" t="s">
        <v>4076</v>
      </c>
      <c r="D185" s="496">
        <v>5.0</v>
      </c>
      <c r="E185" s="496">
        <v>2.0</v>
      </c>
      <c r="F185" s="496" t="s">
        <v>255</v>
      </c>
      <c r="G185" s="701" t="s">
        <v>4258</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2778</v>
      </c>
      <c r="B186" s="700">
        <f t="shared" si="12"/>
        <v>1</v>
      </c>
      <c r="C186" s="700" t="s">
        <v>4076</v>
      </c>
      <c r="D186" s="496">
        <v>3.0</v>
      </c>
      <c r="E186" s="496">
        <v>7.0</v>
      </c>
      <c r="F186" s="496" t="s">
        <v>4131</v>
      </c>
      <c r="G186" s="701" t="s">
        <v>4259</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1357</v>
      </c>
      <c r="B187" s="700">
        <f t="shared" si="12"/>
        <v>0</v>
      </c>
      <c r="C187" s="700" t="s">
        <v>4076</v>
      </c>
      <c r="D187" s="496">
        <v>2.0</v>
      </c>
      <c r="E187" s="496">
        <v>3.0</v>
      </c>
      <c r="F187" s="496">
        <v>1.0</v>
      </c>
      <c r="G187" s="701" t="s">
        <v>4260</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2652</v>
      </c>
      <c r="B188" s="700">
        <f t="shared" si="12"/>
        <v>0</v>
      </c>
      <c r="C188" s="700" t="s">
        <v>4076</v>
      </c>
      <c r="D188" s="496">
        <v>3.0</v>
      </c>
      <c r="E188" s="496">
        <v>3.0</v>
      </c>
      <c r="F188" s="496" t="s">
        <v>255</v>
      </c>
      <c r="G188" s="701" t="s">
        <v>4261</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2334</v>
      </c>
      <c r="B189" s="700">
        <f t="shared" si="12"/>
        <v>0</v>
      </c>
      <c r="C189" s="700" t="s">
        <v>4076</v>
      </c>
      <c r="D189" s="496">
        <v>3.0</v>
      </c>
      <c r="E189" s="496">
        <v>6.0</v>
      </c>
      <c r="F189" s="496" t="s">
        <v>115</v>
      </c>
      <c r="G189" s="701" t="s">
        <v>4262</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1490</v>
      </c>
      <c r="B190" s="700"/>
      <c r="C190" s="700" t="s">
        <v>4076</v>
      </c>
      <c r="D190" s="496">
        <v>2.0</v>
      </c>
      <c r="E190" s="496">
        <v>2.0</v>
      </c>
      <c r="F190" s="496" t="s">
        <v>255</v>
      </c>
      <c r="G190" s="701" t="s">
        <v>4263</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4076</v>
      </c>
      <c r="D191" s="496">
        <v>2.0</v>
      </c>
      <c r="E191" s="496">
        <v>2.0</v>
      </c>
      <c r="F191" s="496" t="s">
        <v>255</v>
      </c>
      <c r="G191" s="701" t="s">
        <v>4264</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2392</v>
      </c>
      <c r="B192" s="700">
        <f t="shared" si="13"/>
        <v>0</v>
      </c>
      <c r="C192" s="700" t="s">
        <v>4076</v>
      </c>
      <c r="D192" s="496">
        <v>3.0</v>
      </c>
      <c r="E192" s="496" t="s">
        <v>285</v>
      </c>
      <c r="F192" s="496">
        <v>4.0</v>
      </c>
      <c r="G192" s="701" t="s">
        <v>4265</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1300</v>
      </c>
      <c r="B193" s="700">
        <f t="shared" si="13"/>
        <v>2</v>
      </c>
      <c r="C193" s="700" t="s">
        <v>4076</v>
      </c>
      <c r="D193" s="496">
        <v>5.0</v>
      </c>
      <c r="E193" s="496">
        <v>5.0</v>
      </c>
      <c r="F193" s="496" t="s">
        <v>731</v>
      </c>
      <c r="G193" s="701" t="s">
        <v>4266</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2780</v>
      </c>
      <c r="B194" s="700">
        <f t="shared" si="13"/>
        <v>1</v>
      </c>
      <c r="C194" s="700" t="s">
        <v>4076</v>
      </c>
      <c r="D194" s="496">
        <v>2.0</v>
      </c>
      <c r="E194" s="496">
        <v>2.0</v>
      </c>
      <c r="F194" s="496" t="s">
        <v>255</v>
      </c>
      <c r="G194" s="701" t="s">
        <v>4267</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4076</v>
      </c>
      <c r="D195" s="496">
        <v>2.0</v>
      </c>
      <c r="E195" s="496">
        <v>2.0</v>
      </c>
      <c r="F195" s="496" t="s">
        <v>255</v>
      </c>
      <c r="G195" s="701" t="s">
        <v>4268</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818</v>
      </c>
      <c r="B196" s="700">
        <f t="shared" si="13"/>
        <v>3</v>
      </c>
      <c r="C196" s="700" t="s">
        <v>4076</v>
      </c>
      <c r="D196" s="496">
        <v>3.0</v>
      </c>
      <c r="E196" s="496">
        <v>3.0</v>
      </c>
      <c r="F196" s="496">
        <v>3.0</v>
      </c>
      <c r="G196" s="701" t="s">
        <v>4269</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676</v>
      </c>
      <c r="B197" s="700">
        <f t="shared" si="13"/>
        <v>2</v>
      </c>
      <c r="C197" s="700" t="s">
        <v>4076</v>
      </c>
      <c r="D197" s="496">
        <v>3.0</v>
      </c>
      <c r="E197" s="496">
        <v>3.0</v>
      </c>
      <c r="F197" s="496">
        <v>3.0</v>
      </c>
      <c r="G197" s="701" t="s">
        <v>4270</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1970</v>
      </c>
      <c r="B198" s="700">
        <f t="shared" si="13"/>
        <v>1</v>
      </c>
      <c r="C198" s="700" t="s">
        <v>4076</v>
      </c>
      <c r="D198" s="496">
        <v>6.0</v>
      </c>
      <c r="E198" s="496">
        <v>2.0</v>
      </c>
      <c r="F198" s="496" t="s">
        <v>255</v>
      </c>
      <c r="G198" s="701" t="s">
        <v>4271</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1109</v>
      </c>
      <c r="B199" s="700">
        <f t="shared" si="13"/>
        <v>2</v>
      </c>
      <c r="C199" s="700" t="s">
        <v>4076</v>
      </c>
      <c r="D199" s="496">
        <v>3.0</v>
      </c>
      <c r="E199" s="496">
        <v>3.0</v>
      </c>
      <c r="F199" s="496">
        <v>3.0</v>
      </c>
      <c r="G199" s="701" t="s">
        <v>4272</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741</v>
      </c>
      <c r="B200" s="700">
        <f t="shared" si="13"/>
        <v>3</v>
      </c>
      <c r="C200" s="700" t="s">
        <v>4076</v>
      </c>
      <c r="D200" s="496">
        <v>1.0</v>
      </c>
      <c r="E200" s="496">
        <v>2.0</v>
      </c>
      <c r="F200" s="496" t="s">
        <v>255</v>
      </c>
      <c r="G200" s="701" t="s">
        <v>4273</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3260</v>
      </c>
      <c r="B201" s="700">
        <f t="shared" si="13"/>
        <v>0</v>
      </c>
      <c r="C201" s="700" t="s">
        <v>4076</v>
      </c>
      <c r="D201" s="496">
        <v>5.0</v>
      </c>
      <c r="E201" s="496">
        <v>5.0</v>
      </c>
      <c r="F201" s="496" t="s">
        <v>285</v>
      </c>
      <c r="G201" s="701" t="s">
        <v>4274</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4275</v>
      </c>
      <c r="B202" s="700">
        <f t="shared" si="13"/>
        <v>1</v>
      </c>
      <c r="C202" s="700" t="s">
        <v>4076</v>
      </c>
      <c r="D202" s="496">
        <v>5.0</v>
      </c>
      <c r="E202" s="496">
        <v>5.0</v>
      </c>
      <c r="F202" s="496" t="s">
        <v>731</v>
      </c>
      <c r="G202" s="701" t="s">
        <v>4276</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824</v>
      </c>
      <c r="B203" s="700">
        <f t="shared" si="13"/>
        <v>1</v>
      </c>
      <c r="C203" s="700" t="s">
        <v>4076</v>
      </c>
      <c r="D203" s="496">
        <v>5.0</v>
      </c>
      <c r="E203" s="496">
        <v>3.0</v>
      </c>
      <c r="F203" s="496">
        <v>4.0</v>
      </c>
      <c r="G203" s="701" t="s">
        <v>4277</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1045</v>
      </c>
      <c r="B204" s="700">
        <f t="shared" si="13"/>
        <v>1</v>
      </c>
      <c r="C204" s="700" t="s">
        <v>4076</v>
      </c>
      <c r="D204" s="496">
        <v>5.0</v>
      </c>
      <c r="E204" s="496">
        <v>2.0</v>
      </c>
      <c r="F204" s="496" t="s">
        <v>255</v>
      </c>
      <c r="G204" s="701" t="s">
        <v>4278</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1299</v>
      </c>
      <c r="B205" s="700">
        <f t="shared" si="13"/>
        <v>0</v>
      </c>
      <c r="C205" s="700" t="s">
        <v>4076</v>
      </c>
      <c r="D205" s="496">
        <v>5.0</v>
      </c>
      <c r="E205" s="496" t="s">
        <v>285</v>
      </c>
      <c r="F205" s="496">
        <v>5.0</v>
      </c>
      <c r="G205" s="701" t="s">
        <v>4279</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673</v>
      </c>
      <c r="B206" s="700">
        <f t="shared" si="13"/>
        <v>8</v>
      </c>
      <c r="C206" s="700" t="s">
        <v>4113</v>
      </c>
      <c r="D206" s="496">
        <v>1.0</v>
      </c>
      <c r="E206" s="496">
        <v>2.0</v>
      </c>
      <c r="F206" s="496" t="s">
        <v>255</v>
      </c>
      <c r="G206" s="701" t="s">
        <v>4280</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1111</v>
      </c>
      <c r="B207" s="700">
        <f t="shared" si="13"/>
        <v>4</v>
      </c>
      <c r="C207" s="700" t="s">
        <v>4076</v>
      </c>
      <c r="D207" s="496">
        <v>3.0</v>
      </c>
      <c r="E207" s="496">
        <v>3.0</v>
      </c>
      <c r="F207" s="496">
        <v>3.0</v>
      </c>
      <c r="G207" s="701" t="s">
        <v>4281</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670</v>
      </c>
      <c r="B208" s="700">
        <f t="shared" si="13"/>
        <v>6</v>
      </c>
      <c r="C208" s="700" t="s">
        <v>4113</v>
      </c>
      <c r="D208" s="496">
        <v>1.0</v>
      </c>
      <c r="E208" s="496">
        <v>2.0</v>
      </c>
      <c r="F208" s="496" t="s">
        <v>255</v>
      </c>
      <c r="G208" s="701" t="s">
        <v>4282</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3263</v>
      </c>
      <c r="B209" s="700">
        <f t="shared" si="13"/>
        <v>0</v>
      </c>
      <c r="C209" s="700" t="s">
        <v>4113</v>
      </c>
      <c r="D209" s="496">
        <v>2.0</v>
      </c>
      <c r="E209" s="496">
        <v>6.0</v>
      </c>
      <c r="F209" s="496" t="s">
        <v>115</v>
      </c>
      <c r="G209" s="701" t="s">
        <v>4283</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3493</v>
      </c>
      <c r="B210" s="700">
        <f t="shared" si="13"/>
        <v>1</v>
      </c>
      <c r="C210" s="700" t="s">
        <v>4076</v>
      </c>
      <c r="D210" s="496">
        <v>5.0</v>
      </c>
      <c r="E210" s="496">
        <v>1.0</v>
      </c>
      <c r="F210" s="496" t="s">
        <v>255</v>
      </c>
      <c r="G210" s="701" t="s">
        <v>4284</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1787</v>
      </c>
      <c r="B211" s="700">
        <f t="shared" si="13"/>
        <v>2</v>
      </c>
      <c r="C211" s="700" t="s">
        <v>4076</v>
      </c>
      <c r="D211" s="496">
        <v>5.0</v>
      </c>
      <c r="E211" s="496" t="s">
        <v>285</v>
      </c>
      <c r="F211" s="496">
        <v>5.0</v>
      </c>
      <c r="G211" s="701" t="s">
        <v>4285</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2900</v>
      </c>
      <c r="B212" s="700">
        <f t="shared" si="13"/>
        <v>0</v>
      </c>
      <c r="C212" s="700" t="s">
        <v>4076</v>
      </c>
      <c r="D212" s="496">
        <v>4.0</v>
      </c>
      <c r="E212" s="496">
        <v>7.0</v>
      </c>
      <c r="F212" s="496" t="s">
        <v>4131</v>
      </c>
      <c r="G212" s="701" t="s">
        <v>4286</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4076</v>
      </c>
      <c r="D213" s="496">
        <v>5.0</v>
      </c>
      <c r="E213" s="496">
        <v>5.0</v>
      </c>
      <c r="F213" s="496" t="s">
        <v>731</v>
      </c>
      <c r="G213" s="701" t="s">
        <v>4287</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2269</v>
      </c>
      <c r="B214" s="700">
        <f t="shared" si="13"/>
        <v>0</v>
      </c>
      <c r="C214" s="700" t="s">
        <v>4076</v>
      </c>
      <c r="D214" s="496">
        <v>2.0</v>
      </c>
      <c r="E214" s="496">
        <v>2.0</v>
      </c>
      <c r="F214" s="496" t="s">
        <v>255</v>
      </c>
      <c r="G214" s="701" t="s">
        <v>4288</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3490</v>
      </c>
      <c r="B215" s="700">
        <f t="shared" si="13"/>
        <v>1</v>
      </c>
      <c r="C215" s="700" t="s">
        <v>4076</v>
      </c>
      <c r="D215" s="496">
        <v>5.0</v>
      </c>
      <c r="E215" s="496">
        <v>1.0</v>
      </c>
      <c r="F215" s="496" t="s">
        <v>255</v>
      </c>
      <c r="G215" s="701" t="s">
        <v>4289</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2268</v>
      </c>
      <c r="B216" s="700">
        <f t="shared" si="13"/>
        <v>0</v>
      </c>
      <c r="C216" s="700" t="s">
        <v>4113</v>
      </c>
      <c r="D216" s="496">
        <v>1.0</v>
      </c>
      <c r="E216" s="496">
        <v>2.0</v>
      </c>
      <c r="F216" s="496" t="s">
        <v>255</v>
      </c>
      <c r="G216" s="701" t="s">
        <v>4290</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4076</v>
      </c>
      <c r="D217" s="496">
        <v>1.0</v>
      </c>
      <c r="E217" s="496">
        <v>2.0</v>
      </c>
      <c r="F217" s="496" t="s">
        <v>255</v>
      </c>
      <c r="G217" s="701" t="s">
        <v>4291</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2001</v>
      </c>
      <c r="B218" s="700">
        <f t="shared" si="13"/>
        <v>3</v>
      </c>
      <c r="C218" s="700" t="s">
        <v>4076</v>
      </c>
      <c r="D218" s="496">
        <v>3.0</v>
      </c>
      <c r="E218" s="496">
        <v>6.0</v>
      </c>
      <c r="F218" s="496" t="s">
        <v>4131</v>
      </c>
      <c r="G218" s="701" t="s">
        <v>4292</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674</v>
      </c>
      <c r="B219" s="700">
        <f t="shared" si="13"/>
        <v>1</v>
      </c>
      <c r="C219" s="700" t="s">
        <v>4076</v>
      </c>
      <c r="D219" s="496">
        <v>5.0</v>
      </c>
      <c r="E219" s="496">
        <v>5.0</v>
      </c>
      <c r="F219" s="496" t="s">
        <v>731</v>
      </c>
      <c r="G219" s="701" t="s">
        <v>4293</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2543</v>
      </c>
      <c r="B220" s="700">
        <f t="shared" si="13"/>
        <v>0</v>
      </c>
      <c r="C220" s="700" t="s">
        <v>4076</v>
      </c>
      <c r="D220" s="496">
        <v>1.0</v>
      </c>
      <c r="E220" s="496">
        <v>2.0</v>
      </c>
      <c r="F220" s="496" t="s">
        <v>255</v>
      </c>
      <c r="G220" s="701" t="s">
        <v>4294</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4076</v>
      </c>
      <c r="D221" s="496">
        <v>3.0</v>
      </c>
      <c r="E221" s="496">
        <v>6.0</v>
      </c>
      <c r="F221" s="496" t="s">
        <v>4131</v>
      </c>
      <c r="G221" s="701" t="s">
        <v>4295</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1781</v>
      </c>
      <c r="B222" s="700"/>
      <c r="C222" s="700" t="s">
        <v>4076</v>
      </c>
      <c r="D222" s="496">
        <v>3.0</v>
      </c>
      <c r="E222" s="496">
        <v>2.0</v>
      </c>
      <c r="F222" s="496" t="s">
        <v>255</v>
      </c>
      <c r="G222" s="701" t="s">
        <v>4296</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2880</v>
      </c>
      <c r="B223" s="700">
        <f t="shared" ref="B223:B227" si="14">counta($I223:$DF223)</f>
        <v>0</v>
      </c>
      <c r="C223" s="700" t="s">
        <v>4076</v>
      </c>
      <c r="D223" s="496">
        <v>2.0</v>
      </c>
      <c r="E223" s="496">
        <v>3.0</v>
      </c>
      <c r="F223" s="496" t="s">
        <v>4297</v>
      </c>
      <c r="G223" s="701" t="s">
        <v>4298</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4113</v>
      </c>
      <c r="D224" s="496">
        <v>1.0</v>
      </c>
      <c r="E224" s="496">
        <v>2.0</v>
      </c>
      <c r="F224" s="496" t="s">
        <v>255</v>
      </c>
      <c r="G224" s="701" t="s">
        <v>4299</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1802</v>
      </c>
      <c r="B225" s="700">
        <f t="shared" si="14"/>
        <v>0</v>
      </c>
      <c r="C225" s="700" t="s">
        <v>4076</v>
      </c>
      <c r="D225" s="496">
        <v>2.0</v>
      </c>
      <c r="E225" s="496">
        <v>3.0</v>
      </c>
      <c r="F225" s="496" t="s">
        <v>255</v>
      </c>
      <c r="G225" s="701" t="s">
        <v>4300</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1004</v>
      </c>
      <c r="B226" s="700">
        <f t="shared" si="14"/>
        <v>3</v>
      </c>
      <c r="C226" s="700" t="s">
        <v>4076</v>
      </c>
      <c r="D226" s="496">
        <v>5.0</v>
      </c>
      <c r="E226" s="496">
        <v>3.0</v>
      </c>
      <c r="F226" s="496">
        <v>4.0</v>
      </c>
      <c r="G226" s="701" t="s">
        <v>4301</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1106</v>
      </c>
      <c r="B227" s="700">
        <f t="shared" si="14"/>
        <v>2</v>
      </c>
      <c r="C227" s="700" t="s">
        <v>4076</v>
      </c>
      <c r="D227" s="496">
        <v>3.0</v>
      </c>
      <c r="E227" s="496">
        <v>3.0</v>
      </c>
      <c r="F227" s="496">
        <v>3.0</v>
      </c>
      <c r="G227" s="701" t="s">
        <v>4302</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669</v>
      </c>
      <c r="B228" s="700"/>
      <c r="C228" s="700" t="s">
        <v>4076</v>
      </c>
      <c r="D228" s="496">
        <v>2.0</v>
      </c>
      <c r="E228" s="496">
        <v>2.0</v>
      </c>
      <c r="F228" s="496" t="s">
        <v>255</v>
      </c>
      <c r="G228" s="701" t="s">
        <v>4303</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2540</v>
      </c>
      <c r="B229" s="700">
        <f t="shared" ref="B229:B230" si="15">counta($I229:$DF229)</f>
        <v>0</v>
      </c>
      <c r="C229" s="700" t="s">
        <v>4076</v>
      </c>
      <c r="D229" s="496">
        <v>1.0</v>
      </c>
      <c r="E229" s="496">
        <v>2.0</v>
      </c>
      <c r="F229" s="496" t="s">
        <v>255</v>
      </c>
      <c r="G229" s="701" t="s">
        <v>4304</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995</v>
      </c>
      <c r="B230" s="700">
        <f t="shared" si="15"/>
        <v>0</v>
      </c>
      <c r="C230" s="700" t="s">
        <v>4076</v>
      </c>
      <c r="D230" s="496">
        <v>1.0</v>
      </c>
      <c r="E230" s="496">
        <v>2.0</v>
      </c>
      <c r="F230" s="496" t="s">
        <v>255</v>
      </c>
      <c r="G230" s="701" t="s">
        <v>4305</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737</v>
      </c>
      <c r="B231" s="700"/>
      <c r="C231" s="700" t="s">
        <v>4113</v>
      </c>
      <c r="D231" s="496">
        <v>1.0</v>
      </c>
      <c r="E231" s="496">
        <v>1.0</v>
      </c>
      <c r="F231" s="496" t="s">
        <v>255</v>
      </c>
      <c r="G231" s="701" t="s">
        <v>4306</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4076</v>
      </c>
      <c r="D232" s="496">
        <v>1.0</v>
      </c>
      <c r="E232" s="496">
        <v>2.0</v>
      </c>
      <c r="F232" s="496" t="s">
        <v>255</v>
      </c>
      <c r="G232" s="701" t="s">
        <v>4307</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2298</v>
      </c>
      <c r="B233" s="700">
        <f t="shared" si="16"/>
        <v>1</v>
      </c>
      <c r="C233" s="700" t="s">
        <v>4076</v>
      </c>
      <c r="D233" s="496">
        <v>3.0</v>
      </c>
      <c r="E233" s="496">
        <v>4.0</v>
      </c>
      <c r="F233" s="496">
        <v>1.0</v>
      </c>
      <c r="G233" s="701" t="s">
        <v>4308</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928</v>
      </c>
      <c r="B234" s="700">
        <f t="shared" si="16"/>
        <v>1</v>
      </c>
      <c r="C234" s="700" t="s">
        <v>4076</v>
      </c>
      <c r="D234" s="496">
        <v>2.0</v>
      </c>
      <c r="E234" s="496">
        <v>2.0</v>
      </c>
      <c r="F234" s="496" t="s">
        <v>255</v>
      </c>
      <c r="G234" s="701" t="s">
        <v>4309</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2781</v>
      </c>
      <c r="B235" s="700">
        <f t="shared" si="16"/>
        <v>1</v>
      </c>
      <c r="C235" s="700" t="s">
        <v>4076</v>
      </c>
      <c r="D235" s="496">
        <v>2.0</v>
      </c>
      <c r="E235" s="496">
        <v>2.0</v>
      </c>
      <c r="F235" s="496" t="s">
        <v>255</v>
      </c>
      <c r="G235" s="701" t="s">
        <v>4310</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929</v>
      </c>
      <c r="B236" s="700">
        <f t="shared" si="16"/>
        <v>2</v>
      </c>
      <c r="C236" s="700" t="s">
        <v>4076</v>
      </c>
      <c r="D236" s="496">
        <v>3.0</v>
      </c>
      <c r="E236" s="496" t="s">
        <v>285</v>
      </c>
      <c r="F236" s="496">
        <v>2.0</v>
      </c>
      <c r="G236" s="701" t="s">
        <v>4311</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1976</v>
      </c>
      <c r="B237" s="700">
        <f t="shared" si="16"/>
        <v>1</v>
      </c>
      <c r="C237" s="700" t="s">
        <v>4076</v>
      </c>
      <c r="D237" s="496">
        <v>6.0</v>
      </c>
      <c r="E237" s="496" t="s">
        <v>285</v>
      </c>
      <c r="F237" s="496">
        <v>4.0</v>
      </c>
      <c r="G237" s="701" t="s">
        <v>4312</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1003</v>
      </c>
      <c r="B238" s="700">
        <f t="shared" si="16"/>
        <v>0</v>
      </c>
      <c r="C238" s="700" t="s">
        <v>4076</v>
      </c>
      <c r="D238" s="496">
        <v>5.0</v>
      </c>
      <c r="E238" s="496" t="s">
        <v>285</v>
      </c>
      <c r="F238" s="496" t="s">
        <v>4313</v>
      </c>
      <c r="G238" s="701" t="s">
        <v>4314</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2777</v>
      </c>
      <c r="B239" s="700">
        <f t="shared" si="16"/>
        <v>1</v>
      </c>
      <c r="C239" s="700" t="s">
        <v>4113</v>
      </c>
      <c r="D239" s="496">
        <v>1.0</v>
      </c>
      <c r="E239" s="496">
        <v>2.0</v>
      </c>
      <c r="F239" s="496" t="s">
        <v>255</v>
      </c>
      <c r="G239" s="701" t="s">
        <v>4315</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1871</v>
      </c>
      <c r="B240" s="700">
        <f t="shared" si="16"/>
        <v>2</v>
      </c>
      <c r="C240" s="700" t="s">
        <v>4076</v>
      </c>
      <c r="D240" s="496">
        <v>2.0</v>
      </c>
      <c r="E240" s="496">
        <v>1.0</v>
      </c>
      <c r="F240" s="496" t="s">
        <v>255</v>
      </c>
      <c r="G240" s="701" t="s">
        <v>4316</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4076</v>
      </c>
      <c r="D241" s="496">
        <v>5.0</v>
      </c>
      <c r="E241" s="496" t="s">
        <v>285</v>
      </c>
      <c r="F241" s="496">
        <v>5.0</v>
      </c>
      <c r="G241" s="701" t="s">
        <v>4317</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816</v>
      </c>
      <c r="B242" s="700">
        <f t="shared" si="16"/>
        <v>1</v>
      </c>
      <c r="C242" s="700" t="s">
        <v>4076</v>
      </c>
      <c r="D242" s="496">
        <v>3.0</v>
      </c>
      <c r="E242" s="496">
        <v>2.0</v>
      </c>
      <c r="F242" s="496">
        <v>1.0</v>
      </c>
      <c r="G242" s="701" t="s">
        <v>4318</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1848</v>
      </c>
      <c r="B243" s="700">
        <f t="shared" si="16"/>
        <v>0</v>
      </c>
      <c r="C243" s="700" t="s">
        <v>4076</v>
      </c>
      <c r="D243" s="496">
        <v>5.0</v>
      </c>
      <c r="E243" s="496">
        <v>3.0</v>
      </c>
      <c r="F243" s="496">
        <v>4.0</v>
      </c>
      <c r="G243" s="701" t="s">
        <v>4319</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1851</v>
      </c>
      <c r="B244" s="700">
        <f t="shared" si="16"/>
        <v>0</v>
      </c>
      <c r="C244" s="700" t="s">
        <v>4076</v>
      </c>
      <c r="D244" s="496">
        <v>2.0</v>
      </c>
      <c r="E244" s="496">
        <v>2.0</v>
      </c>
      <c r="F244" s="496" t="s">
        <v>255</v>
      </c>
      <c r="G244" s="701" t="s">
        <v>4320</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3259</v>
      </c>
      <c r="B245" s="700">
        <f t="shared" si="16"/>
        <v>0</v>
      </c>
      <c r="C245" s="700" t="s">
        <v>4113</v>
      </c>
      <c r="D245" s="496">
        <v>3.0</v>
      </c>
      <c r="E245" s="496">
        <v>5.0</v>
      </c>
      <c r="F245" s="496" t="s">
        <v>115</v>
      </c>
      <c r="G245" s="701" t="s">
        <v>4321</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2333</v>
      </c>
      <c r="B246" s="700">
        <f t="shared" si="16"/>
        <v>0</v>
      </c>
      <c r="C246" s="700" t="s">
        <v>4076</v>
      </c>
      <c r="D246" s="496">
        <v>3.0</v>
      </c>
      <c r="E246" s="496" t="s">
        <v>318</v>
      </c>
      <c r="F246" s="496">
        <v>4.0</v>
      </c>
      <c r="G246" s="701" t="s">
        <v>4322</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1805</v>
      </c>
      <c r="B247" s="700">
        <f t="shared" si="16"/>
        <v>0</v>
      </c>
      <c r="C247" s="700" t="s">
        <v>4076</v>
      </c>
      <c r="D247" s="496">
        <v>3.0</v>
      </c>
      <c r="E247" s="496">
        <v>3.0</v>
      </c>
      <c r="F247" s="496" t="s">
        <v>255</v>
      </c>
      <c r="G247" s="701" t="s">
        <v>4323</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1877</v>
      </c>
      <c r="B248" s="700">
        <f t="shared" si="16"/>
        <v>0</v>
      </c>
      <c r="C248" s="700" t="s">
        <v>4076</v>
      </c>
      <c r="D248" s="496">
        <v>5.0</v>
      </c>
      <c r="E248" s="496" t="s">
        <v>285</v>
      </c>
      <c r="F248" s="496">
        <v>5.0</v>
      </c>
      <c r="G248" s="701" t="s">
        <v>4324</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1921</v>
      </c>
      <c r="B249" s="700">
        <f t="shared" si="16"/>
        <v>1</v>
      </c>
      <c r="C249" s="700" t="s">
        <v>4076</v>
      </c>
      <c r="D249" s="496">
        <v>5.0</v>
      </c>
      <c r="E249" s="496">
        <v>3.0</v>
      </c>
      <c r="F249" s="496">
        <v>4.0</v>
      </c>
      <c r="G249" s="701" t="s">
        <v>4325</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2388</v>
      </c>
      <c r="B250" s="700">
        <f t="shared" si="16"/>
        <v>0</v>
      </c>
      <c r="C250" s="700" t="s">
        <v>4076</v>
      </c>
      <c r="D250" s="496">
        <v>2.0</v>
      </c>
      <c r="E250" s="496">
        <v>2.0</v>
      </c>
      <c r="F250" s="496">
        <v>1.0</v>
      </c>
      <c r="G250" s="701" t="s">
        <v>4326</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4076</v>
      </c>
      <c r="D251" s="496">
        <v>3.0</v>
      </c>
      <c r="E251" s="496">
        <v>6.0</v>
      </c>
      <c r="F251" s="496" t="s">
        <v>115</v>
      </c>
      <c r="G251" s="701" t="s">
        <v>4327</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1437</v>
      </c>
      <c r="B252" s="700">
        <f t="shared" si="16"/>
        <v>1</v>
      </c>
      <c r="C252" s="700" t="s">
        <v>4076</v>
      </c>
      <c r="D252" s="496">
        <v>5.0</v>
      </c>
      <c r="E252" s="496">
        <v>5.0</v>
      </c>
      <c r="F252" s="496" t="s">
        <v>731</v>
      </c>
      <c r="G252" s="701" t="s">
        <v>4328</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4076</v>
      </c>
      <c r="D253" s="496">
        <v>3.0</v>
      </c>
      <c r="E253" s="496">
        <v>6.0</v>
      </c>
      <c r="F253" s="496" t="s">
        <v>4131</v>
      </c>
      <c r="G253" s="701" t="s">
        <v>4329</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1435</v>
      </c>
      <c r="B254" s="700">
        <f t="shared" si="16"/>
        <v>5</v>
      </c>
      <c r="C254" s="700" t="s">
        <v>4076</v>
      </c>
      <c r="D254" s="496">
        <v>3.0</v>
      </c>
      <c r="E254" s="496">
        <v>3.0</v>
      </c>
      <c r="F254" s="496">
        <v>3.0</v>
      </c>
      <c r="G254" s="701" t="s">
        <v>4330</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1945</v>
      </c>
      <c r="B255" s="700">
        <f t="shared" si="16"/>
        <v>1</v>
      </c>
      <c r="C255" s="700" t="s">
        <v>4076</v>
      </c>
      <c r="D255" s="496">
        <v>5.0</v>
      </c>
      <c r="E255" s="496" t="s">
        <v>285</v>
      </c>
      <c r="F255" s="496" t="s">
        <v>4331</v>
      </c>
      <c r="G255" s="701" t="s">
        <v>4332</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4076</v>
      </c>
      <c r="D256" s="496">
        <v>3.0</v>
      </c>
      <c r="E256" s="496">
        <v>3.0</v>
      </c>
      <c r="F256" s="496">
        <v>3.0</v>
      </c>
      <c r="G256" s="701" t="s">
        <v>4333</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4076</v>
      </c>
      <c r="D257" s="496">
        <v>5.0</v>
      </c>
      <c r="E257" s="496">
        <v>3.0</v>
      </c>
      <c r="F257" s="496">
        <v>3.0</v>
      </c>
      <c r="G257" s="701" t="s">
        <v>4334</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2499</v>
      </c>
      <c r="B258" s="700">
        <f t="shared" si="16"/>
        <v>0</v>
      </c>
      <c r="C258" s="700" t="s">
        <v>4076</v>
      </c>
      <c r="D258" s="496">
        <v>3.0</v>
      </c>
      <c r="E258" s="496">
        <v>3.0</v>
      </c>
      <c r="F258" s="496">
        <v>3.0</v>
      </c>
      <c r="G258" s="701" t="s">
        <v>4335</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2000</v>
      </c>
      <c r="B259" s="700">
        <f t="shared" si="16"/>
        <v>1</v>
      </c>
      <c r="C259" s="700" t="s">
        <v>4076</v>
      </c>
      <c r="D259" s="496">
        <v>5.0</v>
      </c>
      <c r="E259" s="496">
        <v>5.0</v>
      </c>
      <c r="F259" s="496" t="s">
        <v>731</v>
      </c>
      <c r="G259" s="701" t="s">
        <v>4336</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4113</v>
      </c>
      <c r="D260" s="496">
        <v>1.0</v>
      </c>
      <c r="E260" s="496">
        <v>2.0</v>
      </c>
      <c r="F260" s="496" t="s">
        <v>255</v>
      </c>
      <c r="G260" s="701" t="s">
        <v>4337</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1043</v>
      </c>
      <c r="B261" s="700">
        <f t="shared" si="16"/>
        <v>1</v>
      </c>
      <c r="C261" s="700" t="s">
        <v>4076</v>
      </c>
      <c r="D261" s="496">
        <v>2.0</v>
      </c>
      <c r="E261" s="496">
        <v>2.0</v>
      </c>
      <c r="F261" s="496" t="s">
        <v>255</v>
      </c>
      <c r="G261" s="701" t="s">
        <v>4338</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1677</v>
      </c>
      <c r="B262" s="700"/>
      <c r="C262" s="700" t="s">
        <v>4076</v>
      </c>
      <c r="D262" s="496">
        <v>2.0</v>
      </c>
      <c r="E262" s="496">
        <v>2.0</v>
      </c>
      <c r="F262" s="496" t="s">
        <v>255</v>
      </c>
      <c r="G262" s="701" t="s">
        <v>4339</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4340</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2847</v>
      </c>
      <c r="B264" s="711">
        <f t="shared" ref="B264:B265" si="17">counta($I264:$DF264)</f>
        <v>0</v>
      </c>
      <c r="C264" s="711" t="s">
        <v>4113</v>
      </c>
      <c r="D264" s="712">
        <v>0.0</v>
      </c>
      <c r="E264" s="712">
        <v>2.0</v>
      </c>
      <c r="F264" s="712" t="s">
        <v>255</v>
      </c>
      <c r="G264" s="713" t="s">
        <v>4341</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4113</v>
      </c>
      <c r="D265" s="712">
        <v>3.0</v>
      </c>
      <c r="E265" s="712" t="s">
        <v>285</v>
      </c>
      <c r="F265" s="712" t="s">
        <v>255</v>
      </c>
      <c r="G265" s="713" t="s">
        <v>4342</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1693</v>
      </c>
      <c r="B266" s="711"/>
      <c r="C266" s="711" t="s">
        <v>4113</v>
      </c>
      <c r="D266" s="712">
        <v>0.0</v>
      </c>
      <c r="E266" s="712">
        <v>2.0</v>
      </c>
      <c r="F266" s="712" t="s">
        <v>255</v>
      </c>
      <c r="G266" s="713" t="s">
        <v>4343</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4113</v>
      </c>
      <c r="D267" s="712">
        <v>0.0</v>
      </c>
      <c r="E267" s="712">
        <v>2.0</v>
      </c>
      <c r="F267" s="712" t="s">
        <v>255</v>
      </c>
      <c r="G267" s="713" t="s">
        <v>4344</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3025</v>
      </c>
      <c r="B268" s="711"/>
      <c r="C268" s="711" t="s">
        <v>4113</v>
      </c>
      <c r="D268" s="712">
        <v>5.0</v>
      </c>
      <c r="E268" s="712" t="s">
        <v>285</v>
      </c>
      <c r="F268" s="712" t="s">
        <v>255</v>
      </c>
      <c r="G268" s="713" t="s">
        <v>4345</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2849</v>
      </c>
      <c r="B269" s="711">
        <f t="shared" ref="B269:B273" si="18">counta($I269:$DF269)</f>
        <v>0</v>
      </c>
      <c r="C269" s="711" t="s">
        <v>4076</v>
      </c>
      <c r="D269" s="712">
        <v>2.0</v>
      </c>
      <c r="E269" s="712">
        <v>3.0</v>
      </c>
      <c r="F269" s="712">
        <v>3.0</v>
      </c>
      <c r="G269" s="713" t="s">
        <v>4346</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4076</v>
      </c>
      <c r="D270" s="712">
        <v>1.0</v>
      </c>
      <c r="E270" s="712">
        <v>3.0</v>
      </c>
      <c r="F270" s="712">
        <v>3.0</v>
      </c>
      <c r="G270" s="713" t="s">
        <v>4347</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2207</v>
      </c>
      <c r="B271" s="711">
        <f t="shared" si="18"/>
        <v>1</v>
      </c>
      <c r="C271" s="711" t="s">
        <v>4076</v>
      </c>
      <c r="D271" s="712">
        <v>3.0</v>
      </c>
      <c r="E271" s="712">
        <v>3.0</v>
      </c>
      <c r="F271" s="712">
        <v>6.0</v>
      </c>
      <c r="G271" s="713" t="s">
        <v>4348</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2318</v>
      </c>
      <c r="B272" s="711">
        <f t="shared" si="18"/>
        <v>1</v>
      </c>
      <c r="C272" s="711" t="s">
        <v>4113</v>
      </c>
      <c r="D272" s="712">
        <v>0.0</v>
      </c>
      <c r="E272" s="712">
        <v>1.0</v>
      </c>
      <c r="F272" s="712" t="s">
        <v>255</v>
      </c>
      <c r="G272" s="713" t="s">
        <v>4349</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2390</v>
      </c>
      <c r="B273" s="711">
        <f t="shared" si="18"/>
        <v>0</v>
      </c>
      <c r="C273" s="711" t="s">
        <v>4113</v>
      </c>
      <c r="D273" s="712">
        <v>1.0</v>
      </c>
      <c r="E273" s="712">
        <v>3.0</v>
      </c>
      <c r="F273" s="712" t="s">
        <v>255</v>
      </c>
      <c r="G273" s="713" t="s">
        <v>4350</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4068</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2205</v>
      </c>
      <c r="B275" s="721">
        <f t="shared" ref="B275:B302" si="19">counta($I275:$DF275)</f>
        <v>1</v>
      </c>
      <c r="C275" s="721" t="s">
        <v>4076</v>
      </c>
      <c r="D275" s="559">
        <v>2.0</v>
      </c>
      <c r="E275" s="559">
        <v>2.0</v>
      </c>
      <c r="F275" s="559" t="s">
        <v>255</v>
      </c>
      <c r="G275" s="722" t="s">
        <v>4351</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4113</v>
      </c>
      <c r="D276" s="559">
        <v>3.0</v>
      </c>
      <c r="E276" s="559" t="s">
        <v>285</v>
      </c>
      <c r="F276" s="559" t="s">
        <v>285</v>
      </c>
      <c r="G276" s="722" t="s">
        <v>4352</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1093</v>
      </c>
      <c r="B277" s="721">
        <f t="shared" si="19"/>
        <v>5</v>
      </c>
      <c r="C277" s="721" t="s">
        <v>4113</v>
      </c>
      <c r="D277" s="559">
        <v>2.0</v>
      </c>
      <c r="E277" s="559" t="s">
        <v>285</v>
      </c>
      <c r="F277" s="559" t="s">
        <v>255</v>
      </c>
      <c r="G277" s="722" t="s">
        <v>4353</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3540</v>
      </c>
      <c r="B278" s="721">
        <f t="shared" si="19"/>
        <v>1</v>
      </c>
      <c r="C278" s="721" t="s">
        <v>4076</v>
      </c>
      <c r="D278" s="559">
        <v>1.0</v>
      </c>
      <c r="E278" s="559" t="s">
        <v>285</v>
      </c>
      <c r="F278" s="559" t="s">
        <v>255</v>
      </c>
      <c r="G278" s="722" t="s">
        <v>4354</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4113</v>
      </c>
      <c r="D279" s="559">
        <v>3.0</v>
      </c>
      <c r="E279" s="559">
        <v>3.0</v>
      </c>
      <c r="F279" s="559" t="s">
        <v>255</v>
      </c>
      <c r="G279" s="722" t="s">
        <v>4355</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3186</v>
      </c>
      <c r="B280" s="721">
        <f t="shared" si="19"/>
        <v>1</v>
      </c>
      <c r="C280" s="721" t="s">
        <v>4076</v>
      </c>
      <c r="D280" s="559">
        <v>2.0</v>
      </c>
      <c r="E280" s="559">
        <v>3.0</v>
      </c>
      <c r="F280" s="559" t="s">
        <v>255</v>
      </c>
      <c r="G280" s="722" t="s">
        <v>4356</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1409</v>
      </c>
      <c r="B281" s="721">
        <f t="shared" si="19"/>
        <v>1</v>
      </c>
      <c r="C281" s="721" t="s">
        <v>4113</v>
      </c>
      <c r="D281" s="559">
        <v>4.0</v>
      </c>
      <c r="E281" s="559" t="s">
        <v>285</v>
      </c>
      <c r="F281" s="559" t="s">
        <v>255</v>
      </c>
      <c r="G281" s="722" t="s">
        <v>4357</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1924</v>
      </c>
      <c r="B282" s="721">
        <f t="shared" si="19"/>
        <v>1</v>
      </c>
      <c r="C282" s="721" t="s">
        <v>4076</v>
      </c>
      <c r="D282" s="559">
        <v>4.0</v>
      </c>
      <c r="E282" s="559" t="s">
        <v>285</v>
      </c>
      <c r="F282" s="559">
        <v>5.0</v>
      </c>
      <c r="G282" s="722" t="s">
        <v>4358</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4076</v>
      </c>
      <c r="D283" s="559">
        <v>5.0</v>
      </c>
      <c r="E283" s="559" t="s">
        <v>285</v>
      </c>
      <c r="F283" s="559" t="s">
        <v>255</v>
      </c>
      <c r="G283" s="722" t="s">
        <v>4359</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4076</v>
      </c>
      <c r="D284" s="559">
        <v>3.0</v>
      </c>
      <c r="E284" s="559">
        <v>2.0</v>
      </c>
      <c r="F284" s="559" t="s">
        <v>255</v>
      </c>
      <c r="G284" s="722" t="s">
        <v>4360</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4113</v>
      </c>
      <c r="D285" s="559">
        <v>5.0</v>
      </c>
      <c r="E285" s="559" t="s">
        <v>285</v>
      </c>
      <c r="F285" s="559" t="s">
        <v>255</v>
      </c>
      <c r="G285" s="722" t="s">
        <v>4361</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1277</v>
      </c>
      <c r="B286" s="721">
        <f t="shared" si="19"/>
        <v>1</v>
      </c>
      <c r="C286" s="721" t="s">
        <v>4076</v>
      </c>
      <c r="D286" s="559">
        <v>6.0</v>
      </c>
      <c r="E286" s="559" t="s">
        <v>285</v>
      </c>
      <c r="F286" s="559">
        <v>6.0</v>
      </c>
      <c r="G286" s="722" t="s">
        <v>4362</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1530</v>
      </c>
      <c r="B287" s="721">
        <f t="shared" si="19"/>
        <v>2</v>
      </c>
      <c r="C287" s="721" t="s">
        <v>4076</v>
      </c>
      <c r="D287" s="559">
        <v>4.0</v>
      </c>
      <c r="E287" s="559" t="s">
        <v>285</v>
      </c>
      <c r="F287" s="559" t="s">
        <v>255</v>
      </c>
      <c r="G287" s="722" t="s">
        <v>4363</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2619</v>
      </c>
      <c r="B288" s="721">
        <f t="shared" si="19"/>
        <v>3</v>
      </c>
      <c r="C288" s="721" t="s">
        <v>4076</v>
      </c>
      <c r="D288" s="559">
        <v>2.0</v>
      </c>
      <c r="E288" s="559" t="s">
        <v>285</v>
      </c>
      <c r="F288" s="559" t="s">
        <v>255</v>
      </c>
      <c r="G288" s="722" t="s">
        <v>4364</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1296</v>
      </c>
      <c r="B289" s="721">
        <f t="shared" si="19"/>
        <v>0</v>
      </c>
      <c r="C289" s="721" t="s">
        <v>4113</v>
      </c>
      <c r="D289" s="559">
        <v>4.0</v>
      </c>
      <c r="E289" s="559">
        <v>3.0</v>
      </c>
      <c r="F289" s="559" t="s">
        <v>255</v>
      </c>
      <c r="G289" s="722" t="s">
        <v>4365</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4076</v>
      </c>
      <c r="D290" s="559">
        <v>3.0</v>
      </c>
      <c r="E290" s="559" t="s">
        <v>4366</v>
      </c>
      <c r="F290" s="559" t="s">
        <v>255</v>
      </c>
      <c r="G290" s="722" t="s">
        <v>4367</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1406</v>
      </c>
      <c r="B291" s="721">
        <f t="shared" si="19"/>
        <v>2</v>
      </c>
      <c r="C291" s="721" t="s">
        <v>4113</v>
      </c>
      <c r="D291" s="559">
        <v>4.0</v>
      </c>
      <c r="E291" s="559" t="s">
        <v>285</v>
      </c>
      <c r="F291" s="559" t="s">
        <v>255</v>
      </c>
      <c r="G291" s="722" t="s">
        <v>4368</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1847</v>
      </c>
      <c r="B292" s="721">
        <f t="shared" si="19"/>
        <v>0</v>
      </c>
      <c r="C292" s="721" t="s">
        <v>4113</v>
      </c>
      <c r="D292" s="559">
        <v>3.0</v>
      </c>
      <c r="E292" s="559" t="s">
        <v>318</v>
      </c>
      <c r="F292" s="559" t="s">
        <v>255</v>
      </c>
      <c r="G292" s="722" t="s">
        <v>4369</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4076</v>
      </c>
      <c r="D293" s="559">
        <v>1.0</v>
      </c>
      <c r="E293" s="559">
        <v>2.0</v>
      </c>
      <c r="F293" s="559">
        <v>3.0</v>
      </c>
      <c r="G293" s="722" t="s">
        <v>4370</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2462</v>
      </c>
      <c r="B294" s="721">
        <f t="shared" si="19"/>
        <v>0</v>
      </c>
      <c r="C294" s="721" t="s">
        <v>4076</v>
      </c>
      <c r="D294" s="559">
        <v>2.0</v>
      </c>
      <c r="E294" s="559">
        <v>3.0</v>
      </c>
      <c r="F294" s="559" t="s">
        <v>255</v>
      </c>
      <c r="G294" s="722" t="s">
        <v>4371</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1661</v>
      </c>
      <c r="B295" s="721">
        <f t="shared" si="19"/>
        <v>1</v>
      </c>
      <c r="C295" s="721" t="s">
        <v>4076</v>
      </c>
      <c r="D295" s="559">
        <v>3.0</v>
      </c>
      <c r="E295" s="559" t="s">
        <v>285</v>
      </c>
      <c r="F295" s="559" t="s">
        <v>255</v>
      </c>
      <c r="G295" s="722" t="s">
        <v>4372</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2603</v>
      </c>
      <c r="B296" s="721">
        <f t="shared" si="19"/>
        <v>1</v>
      </c>
      <c r="C296" s="721" t="s">
        <v>4076</v>
      </c>
      <c r="D296" s="559">
        <v>3.0</v>
      </c>
      <c r="E296" s="559" t="s">
        <v>285</v>
      </c>
      <c r="F296" s="559">
        <v>3.0</v>
      </c>
      <c r="G296" s="722" t="s">
        <v>4373</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3038</v>
      </c>
      <c r="B297" s="721">
        <f t="shared" si="19"/>
        <v>1</v>
      </c>
      <c r="C297" s="721" t="s">
        <v>4076</v>
      </c>
      <c r="D297" s="559">
        <v>4.0</v>
      </c>
      <c r="E297" s="559" t="s">
        <v>285</v>
      </c>
      <c r="F297" s="559" t="s">
        <v>255</v>
      </c>
      <c r="G297" s="722" t="s">
        <v>4374</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952</v>
      </c>
      <c r="B298" s="721">
        <f t="shared" si="19"/>
        <v>0</v>
      </c>
      <c r="C298" s="721" t="s">
        <v>4113</v>
      </c>
      <c r="D298" s="559">
        <v>1.0</v>
      </c>
      <c r="E298" s="559"/>
      <c r="F298" s="559" t="s">
        <v>255</v>
      </c>
      <c r="G298" s="722" t="s">
        <v>4375</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2496</v>
      </c>
      <c r="B299" s="721">
        <f t="shared" si="19"/>
        <v>0</v>
      </c>
      <c r="C299" s="721" t="s">
        <v>4076</v>
      </c>
      <c r="D299" s="559">
        <v>2.0</v>
      </c>
      <c r="E299" s="559">
        <v>3.0</v>
      </c>
      <c r="F299" s="559" t="s">
        <v>255</v>
      </c>
      <c r="G299" s="722" t="s">
        <v>4376</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2640</v>
      </c>
      <c r="B300" s="721">
        <f t="shared" si="19"/>
        <v>0</v>
      </c>
      <c r="C300" s="721" t="s">
        <v>4076</v>
      </c>
      <c r="D300" s="559">
        <v>4.0</v>
      </c>
      <c r="E300" s="559" t="s">
        <v>285</v>
      </c>
      <c r="F300" s="559" t="s">
        <v>255</v>
      </c>
      <c r="G300" s="722" t="s">
        <v>4377</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2416</v>
      </c>
      <c r="B301" s="721">
        <f t="shared" si="19"/>
        <v>0</v>
      </c>
      <c r="C301" s="721" t="s">
        <v>4076</v>
      </c>
      <c r="D301" s="559">
        <v>3.0</v>
      </c>
      <c r="E301" s="559">
        <v>2.0</v>
      </c>
      <c r="F301" s="559">
        <v>3.0</v>
      </c>
      <c r="G301" s="722" t="s">
        <v>4378</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1041</v>
      </c>
      <c r="B302" s="721">
        <f t="shared" si="19"/>
        <v>3</v>
      </c>
      <c r="C302" s="721" t="s">
        <v>4076</v>
      </c>
      <c r="D302" s="559">
        <v>2.0</v>
      </c>
      <c r="E302" s="559">
        <v>2.0</v>
      </c>
      <c r="F302" s="559" t="s">
        <v>255</v>
      </c>
      <c r="G302" s="722" t="s">
        <v>4379</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1134</v>
      </c>
      <c r="B303" s="721">
        <v>0.0</v>
      </c>
      <c r="C303" s="721" t="s">
        <v>4076</v>
      </c>
      <c r="D303" s="559">
        <v>2.0</v>
      </c>
      <c r="E303" s="559">
        <v>3.0</v>
      </c>
      <c r="F303" s="559" t="s">
        <v>255</v>
      </c>
      <c r="G303" s="722" t="s">
        <v>4380</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1132</v>
      </c>
      <c r="B304" s="721">
        <v>0.0</v>
      </c>
      <c r="C304" s="721" t="s">
        <v>4113</v>
      </c>
      <c r="D304" s="559">
        <v>2.0</v>
      </c>
      <c r="E304" s="559">
        <v>7.0</v>
      </c>
      <c r="F304" s="559" t="s">
        <v>255</v>
      </c>
      <c r="G304" s="722" t="s">
        <v>4381</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997</v>
      </c>
      <c r="B305" s="721">
        <f t="shared" ref="B305:B320" si="20">counta($I305:$DF305)</f>
        <v>0</v>
      </c>
      <c r="C305" s="721" t="s">
        <v>4113</v>
      </c>
      <c r="D305" s="559">
        <v>4.0</v>
      </c>
      <c r="E305" s="559" t="s">
        <v>285</v>
      </c>
      <c r="F305" s="559" t="s">
        <v>255</v>
      </c>
      <c r="G305" s="722" t="s">
        <v>4382</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1001</v>
      </c>
      <c r="B306" s="721">
        <f t="shared" si="20"/>
        <v>0</v>
      </c>
      <c r="C306" s="721" t="s">
        <v>4113</v>
      </c>
      <c r="D306" s="559">
        <v>4.0</v>
      </c>
      <c r="E306" s="559" t="s">
        <v>285</v>
      </c>
      <c r="F306" s="559" t="s">
        <v>255</v>
      </c>
      <c r="G306" s="722" t="s">
        <v>4383</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2144</v>
      </c>
      <c r="B307" s="721">
        <f t="shared" si="20"/>
        <v>1</v>
      </c>
      <c r="C307" s="721" t="s">
        <v>4113</v>
      </c>
      <c r="D307" s="559">
        <v>3.0</v>
      </c>
      <c r="E307" s="559" t="s">
        <v>285</v>
      </c>
      <c r="F307" s="559" t="s">
        <v>255</v>
      </c>
      <c r="G307" s="722" t="s">
        <v>4384</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1665</v>
      </c>
      <c r="B308" s="721">
        <f t="shared" si="20"/>
        <v>1</v>
      </c>
      <c r="C308" s="721" t="s">
        <v>4076</v>
      </c>
      <c r="D308" s="559">
        <v>5.0</v>
      </c>
      <c r="E308" s="559">
        <v>2.0</v>
      </c>
      <c r="F308" s="559" t="s">
        <v>255</v>
      </c>
      <c r="G308" s="722" t="s">
        <v>4385</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4076</v>
      </c>
      <c r="D309" s="559">
        <v>2.0</v>
      </c>
      <c r="E309" s="559">
        <v>3.0</v>
      </c>
      <c r="F309" s="559">
        <v>3.0</v>
      </c>
      <c r="G309" s="722" t="s">
        <v>4386</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4076</v>
      </c>
      <c r="D310" s="559">
        <v>2.0</v>
      </c>
      <c r="E310" s="559">
        <v>3.0</v>
      </c>
      <c r="F310" s="559">
        <v>3.0</v>
      </c>
      <c r="G310" s="722" t="s">
        <v>4387</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4076</v>
      </c>
      <c r="D311" s="559">
        <v>2.0</v>
      </c>
      <c r="E311" s="559">
        <v>3.0</v>
      </c>
      <c r="F311" s="559">
        <v>3.0</v>
      </c>
      <c r="G311" s="722" t="s">
        <v>4388</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3770</v>
      </c>
      <c r="B312" s="721">
        <f t="shared" si="20"/>
        <v>0</v>
      </c>
      <c r="C312" s="721" t="s">
        <v>4113</v>
      </c>
      <c r="D312" s="559">
        <v>4.0</v>
      </c>
      <c r="E312" s="559" t="s">
        <v>285</v>
      </c>
      <c r="F312" s="559" t="s">
        <v>255</v>
      </c>
      <c r="G312" s="722" t="s">
        <v>4389</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2850</v>
      </c>
      <c r="B313" s="721">
        <f t="shared" si="20"/>
        <v>1</v>
      </c>
      <c r="C313" s="721" t="s">
        <v>4076</v>
      </c>
      <c r="D313" s="559">
        <v>4.0</v>
      </c>
      <c r="E313" s="559">
        <v>3.0</v>
      </c>
      <c r="F313" s="559">
        <v>4.0</v>
      </c>
      <c r="G313" s="722" t="s">
        <v>4390</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1593</v>
      </c>
      <c r="B314" s="721">
        <f t="shared" si="20"/>
        <v>0</v>
      </c>
      <c r="C314" s="721" t="s">
        <v>4113</v>
      </c>
      <c r="D314" s="559">
        <v>4.0</v>
      </c>
      <c r="E314" s="559" t="s">
        <v>285</v>
      </c>
      <c r="F314" s="559" t="s">
        <v>255</v>
      </c>
      <c r="G314" s="722" t="s">
        <v>4391</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2497</v>
      </c>
      <c r="B315" s="721">
        <f t="shared" si="20"/>
        <v>0</v>
      </c>
      <c r="C315" s="721" t="s">
        <v>4113</v>
      </c>
      <c r="D315" s="559">
        <v>2.0</v>
      </c>
      <c r="E315" s="559" t="s">
        <v>285</v>
      </c>
      <c r="F315" s="559" t="s">
        <v>255</v>
      </c>
      <c r="G315" s="722" t="s">
        <v>4392</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2689</v>
      </c>
      <c r="B316" s="721">
        <f t="shared" si="20"/>
        <v>0</v>
      </c>
      <c r="C316" s="721" t="s">
        <v>4076</v>
      </c>
      <c r="D316" s="559">
        <v>2.0</v>
      </c>
      <c r="E316" s="559" t="s">
        <v>285</v>
      </c>
      <c r="F316" s="559" t="s">
        <v>255</v>
      </c>
      <c r="G316" s="722" t="s">
        <v>4393</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3056</v>
      </c>
      <c r="B317" s="721">
        <f t="shared" si="20"/>
        <v>1</v>
      </c>
      <c r="C317" s="721" t="s">
        <v>4113</v>
      </c>
      <c r="D317" s="559">
        <v>2.0</v>
      </c>
      <c r="E317" s="559" t="s">
        <v>285</v>
      </c>
      <c r="F317" s="559" t="s">
        <v>255</v>
      </c>
      <c r="G317" s="722" t="s">
        <v>4394</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4113</v>
      </c>
      <c r="D318" s="559">
        <v>4.0</v>
      </c>
      <c r="E318" s="559">
        <v>2.0</v>
      </c>
      <c r="F318" s="559" t="s">
        <v>255</v>
      </c>
      <c r="G318" s="722" t="s">
        <v>4395</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4113</v>
      </c>
      <c r="D319" s="559">
        <v>1.0</v>
      </c>
      <c r="E319" s="559">
        <v>2.0</v>
      </c>
      <c r="F319" s="559" t="s">
        <v>255</v>
      </c>
      <c r="G319" s="722" t="s">
        <v>4396</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3445</v>
      </c>
      <c r="B320" s="721">
        <f t="shared" si="20"/>
        <v>1</v>
      </c>
      <c r="C320" s="721" t="s">
        <v>4113</v>
      </c>
      <c r="D320" s="559">
        <v>2.0</v>
      </c>
      <c r="E320" s="559">
        <v>4.0</v>
      </c>
      <c r="F320" s="559" t="s">
        <v>255</v>
      </c>
      <c r="G320" s="722" t="s">
        <v>4397</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1487</v>
      </c>
      <c r="B321" s="721"/>
      <c r="C321" s="721" t="s">
        <v>4113</v>
      </c>
      <c r="D321" s="559">
        <v>1.0</v>
      </c>
      <c r="E321" s="559">
        <v>2.0</v>
      </c>
      <c r="F321" s="559" t="s">
        <v>255</v>
      </c>
      <c r="G321" s="722" t="s">
        <v>4398</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4113</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3133</v>
      </c>
      <c r="B323" s="721">
        <f t="shared" si="21"/>
        <v>1</v>
      </c>
      <c r="C323" s="721" t="s">
        <v>4076</v>
      </c>
      <c r="D323" s="559">
        <v>5.0</v>
      </c>
      <c r="E323" s="559">
        <v>3.0</v>
      </c>
      <c r="F323" s="559">
        <v>4.0</v>
      </c>
      <c r="G323" s="722" t="s">
        <v>4399</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4113</v>
      </c>
      <c r="D324" s="559">
        <v>1.0</v>
      </c>
      <c r="E324" s="559" t="s">
        <v>285</v>
      </c>
      <c r="F324" s="559" t="s">
        <v>255</v>
      </c>
      <c r="G324" s="722" t="s">
        <v>4400</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1047</v>
      </c>
      <c r="B325" s="721">
        <f t="shared" ref="B325:B335" si="22">counta($I325:$DF325)</f>
        <v>1</v>
      </c>
      <c r="C325" s="721" t="s">
        <v>4076</v>
      </c>
      <c r="D325" s="559">
        <v>4.0</v>
      </c>
      <c r="E325" s="559" t="s">
        <v>285</v>
      </c>
      <c r="F325" s="559">
        <v>5.0</v>
      </c>
      <c r="G325" s="722" t="s">
        <v>4401</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4113</v>
      </c>
      <c r="D326" s="559">
        <v>1.0</v>
      </c>
      <c r="E326" s="559">
        <v>3.0</v>
      </c>
      <c r="F326" s="559" t="s">
        <v>255</v>
      </c>
      <c r="G326" s="722" t="s">
        <v>4402</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1354</v>
      </c>
      <c r="B327" s="721">
        <f t="shared" si="22"/>
        <v>0</v>
      </c>
      <c r="C327" s="721" t="s">
        <v>4076</v>
      </c>
      <c r="D327" s="559">
        <v>2.0</v>
      </c>
      <c r="E327" s="559">
        <v>3.0</v>
      </c>
      <c r="F327" s="559">
        <v>3.0</v>
      </c>
      <c r="G327" s="722" t="s">
        <v>4403</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3163</v>
      </c>
      <c r="B328" s="721">
        <f t="shared" si="22"/>
        <v>0</v>
      </c>
      <c r="C328" s="721" t="s">
        <v>4113</v>
      </c>
      <c r="D328" s="559">
        <v>0.0</v>
      </c>
      <c r="E328" s="559" t="s">
        <v>285</v>
      </c>
      <c r="F328" s="559" t="s">
        <v>255</v>
      </c>
      <c r="G328" s="722" t="s">
        <v>4404</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2178</v>
      </c>
      <c r="B329" s="721">
        <f t="shared" si="22"/>
        <v>3</v>
      </c>
      <c r="C329" s="721" t="s">
        <v>4076</v>
      </c>
      <c r="D329" s="559">
        <v>3.0</v>
      </c>
      <c r="E329" s="559" t="s">
        <v>285</v>
      </c>
      <c r="F329" s="559">
        <v>3.0</v>
      </c>
      <c r="G329" s="722" t="s">
        <v>4405</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4113</v>
      </c>
      <c r="D330" s="559">
        <v>1.0</v>
      </c>
      <c r="E330" s="559">
        <v>3.0</v>
      </c>
      <c r="F330" s="559" t="s">
        <v>255</v>
      </c>
      <c r="G330" s="722" t="s">
        <v>4406</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851</v>
      </c>
      <c r="B331" s="721">
        <f t="shared" si="22"/>
        <v>5</v>
      </c>
      <c r="C331" s="721" t="s">
        <v>4076</v>
      </c>
      <c r="D331" s="559">
        <v>3.0</v>
      </c>
      <c r="E331" s="559" t="s">
        <v>285</v>
      </c>
      <c r="F331" s="559" t="s">
        <v>255</v>
      </c>
      <c r="G331" s="722" t="s">
        <v>4407</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4408</v>
      </c>
      <c r="B332" s="721">
        <f t="shared" si="22"/>
        <v>0</v>
      </c>
      <c r="C332" s="721" t="s">
        <v>4113</v>
      </c>
      <c r="D332" s="559">
        <v>4.0</v>
      </c>
      <c r="E332" s="559">
        <v>3.0</v>
      </c>
      <c r="F332" s="559" t="s">
        <v>255</v>
      </c>
      <c r="G332" s="722" t="s">
        <v>4409</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3444</v>
      </c>
      <c r="B333" s="721">
        <f t="shared" si="22"/>
        <v>1</v>
      </c>
      <c r="C333" s="721" t="s">
        <v>4076</v>
      </c>
      <c r="D333" s="559">
        <v>5.0</v>
      </c>
      <c r="E333" s="559">
        <v>4.0</v>
      </c>
      <c r="F333" s="559">
        <v>4.0</v>
      </c>
      <c r="G333" s="722" t="s">
        <v>4410</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1505</v>
      </c>
      <c r="B334" s="721">
        <f t="shared" si="22"/>
        <v>2</v>
      </c>
      <c r="C334" s="721" t="s">
        <v>4076</v>
      </c>
      <c r="D334" s="559">
        <v>2.0</v>
      </c>
      <c r="E334" s="559">
        <v>2.0</v>
      </c>
      <c r="F334" s="559" t="s">
        <v>255</v>
      </c>
      <c r="G334" s="722" t="s">
        <v>4411</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4076</v>
      </c>
      <c r="D335" s="559">
        <v>3.0</v>
      </c>
      <c r="E335" s="559" t="s">
        <v>285</v>
      </c>
      <c r="F335" s="559" t="s">
        <v>255</v>
      </c>
      <c r="G335" s="722" t="s">
        <v>4412</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877</v>
      </c>
      <c r="B336" s="721"/>
      <c r="C336" s="721" t="s">
        <v>4113</v>
      </c>
      <c r="D336" s="559">
        <v>2.0</v>
      </c>
      <c r="E336" s="559" t="s">
        <v>285</v>
      </c>
      <c r="F336" s="559" t="s">
        <v>255</v>
      </c>
      <c r="G336" s="722" t="s">
        <v>4413</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4076</v>
      </c>
      <c r="D337" s="559">
        <v>3.0</v>
      </c>
      <c r="E337" s="559" t="s">
        <v>4366</v>
      </c>
      <c r="F337" s="559" t="s">
        <v>255</v>
      </c>
      <c r="G337" s="722" t="s">
        <v>4414</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2349</v>
      </c>
      <c r="B338" s="721">
        <f t="shared" si="23"/>
        <v>1</v>
      </c>
      <c r="C338" s="721" t="s">
        <v>4076</v>
      </c>
      <c r="D338" s="559">
        <v>4.0</v>
      </c>
      <c r="E338" s="559" t="s">
        <v>285</v>
      </c>
      <c r="F338" s="559" t="s">
        <v>255</v>
      </c>
      <c r="G338" s="722" t="s">
        <v>4415</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4069</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2544</v>
      </c>
      <c r="B340" s="732">
        <f t="shared" ref="B340:B346" si="24">counta($I340:$DF340)</f>
        <v>0</v>
      </c>
      <c r="C340" s="732" t="s">
        <v>4076</v>
      </c>
      <c r="D340" s="733">
        <v>5.0</v>
      </c>
      <c r="E340" s="733">
        <v>3.0</v>
      </c>
      <c r="F340" s="733" t="s">
        <v>255</v>
      </c>
      <c r="G340" s="734" t="s">
        <v>4416</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2250</v>
      </c>
      <c r="B341" s="732">
        <f t="shared" si="24"/>
        <v>1</v>
      </c>
      <c r="C341" s="732" t="s">
        <v>4076</v>
      </c>
      <c r="D341" s="733">
        <v>5.0</v>
      </c>
      <c r="E341" s="733">
        <v>3.0</v>
      </c>
      <c r="F341" s="733" t="s">
        <v>255</v>
      </c>
      <c r="G341" s="734" t="s">
        <v>4417</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1429</v>
      </c>
      <c r="B342" s="732">
        <f t="shared" si="24"/>
        <v>1</v>
      </c>
      <c r="C342" s="732" t="s">
        <v>4113</v>
      </c>
      <c r="D342" s="733">
        <v>4.0</v>
      </c>
      <c r="E342" s="733">
        <v>3.0</v>
      </c>
      <c r="F342" s="733" t="s">
        <v>255</v>
      </c>
      <c r="G342" s="734" t="s">
        <v>4418</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1108</v>
      </c>
      <c r="B343" s="732">
        <f t="shared" si="24"/>
        <v>1</v>
      </c>
      <c r="C343" s="732" t="s">
        <v>4076</v>
      </c>
      <c r="D343" s="733">
        <v>5.0</v>
      </c>
      <c r="E343" s="733">
        <v>3.0</v>
      </c>
      <c r="F343" s="733" t="s">
        <v>255</v>
      </c>
      <c r="G343" s="734" t="s">
        <v>4419</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4076</v>
      </c>
      <c r="D344" s="733">
        <v>3.0</v>
      </c>
      <c r="E344" s="733">
        <v>3.0</v>
      </c>
      <c r="F344" s="733" t="s">
        <v>255</v>
      </c>
      <c r="G344" s="734" t="s">
        <v>4420</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2208</v>
      </c>
      <c r="B345" s="732">
        <f t="shared" si="24"/>
        <v>1</v>
      </c>
      <c r="C345" s="732" t="s">
        <v>4076</v>
      </c>
      <c r="D345" s="733">
        <v>4.0</v>
      </c>
      <c r="E345" s="733">
        <v>3.0</v>
      </c>
      <c r="F345" s="733" t="s">
        <v>255</v>
      </c>
      <c r="G345" s="734" t="s">
        <v>4421</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825</v>
      </c>
      <c r="B346" s="732">
        <f t="shared" si="24"/>
        <v>2</v>
      </c>
      <c r="C346" s="732" t="s">
        <v>4076</v>
      </c>
      <c r="D346" s="733">
        <v>4.0</v>
      </c>
      <c r="E346" s="733">
        <v>3.0</v>
      </c>
      <c r="F346" s="733" t="s">
        <v>255</v>
      </c>
      <c r="G346" s="734" t="s">
        <v>4422</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4070</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4076</v>
      </c>
      <c r="D348" s="544">
        <v>6.0</v>
      </c>
      <c r="E348" s="544" t="s">
        <v>285</v>
      </c>
      <c r="F348" s="544" t="s">
        <v>255</v>
      </c>
      <c r="G348" s="740" t="s">
        <v>4423</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2897</v>
      </c>
      <c r="B349" s="739">
        <f t="shared" si="25"/>
        <v>0</v>
      </c>
      <c r="C349" s="739" t="s">
        <v>4113</v>
      </c>
      <c r="D349" s="544">
        <v>6.0</v>
      </c>
      <c r="E349" s="544" t="s">
        <v>285</v>
      </c>
      <c r="F349" s="544" t="s">
        <v>255</v>
      </c>
      <c r="G349" s="740" t="s">
        <v>4424</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2225</v>
      </c>
      <c r="B350" s="739">
        <f t="shared" si="25"/>
        <v>1</v>
      </c>
      <c r="C350" s="739" t="s">
        <v>4076</v>
      </c>
      <c r="D350" s="544">
        <v>5.0</v>
      </c>
      <c r="E350" s="544" t="s">
        <v>285</v>
      </c>
      <c r="F350" s="544" t="s">
        <v>285</v>
      </c>
      <c r="G350" s="740" t="s">
        <v>4425</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3466</v>
      </c>
      <c r="B351" s="739">
        <f t="shared" si="25"/>
        <v>1</v>
      </c>
      <c r="C351" s="739" t="s">
        <v>4076</v>
      </c>
      <c r="D351" s="544">
        <v>3.0</v>
      </c>
      <c r="E351" s="544" t="s">
        <v>285</v>
      </c>
      <c r="F351" s="544" t="s">
        <v>285</v>
      </c>
      <c r="G351" s="740" t="s">
        <v>4426</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1972</v>
      </c>
      <c r="B352" s="739">
        <f t="shared" si="25"/>
        <v>1</v>
      </c>
      <c r="C352" s="739" t="s">
        <v>4113</v>
      </c>
      <c r="D352" s="544">
        <v>6.0</v>
      </c>
      <c r="E352" s="544" t="s">
        <v>285</v>
      </c>
      <c r="F352" s="544">
        <v>3.0</v>
      </c>
      <c r="G352" s="740" t="s">
        <v>4427</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3514</v>
      </c>
      <c r="B353" s="739">
        <f t="shared" si="25"/>
        <v>1</v>
      </c>
      <c r="C353" s="739" t="s">
        <v>4113</v>
      </c>
      <c r="D353" s="544">
        <v>5.0</v>
      </c>
      <c r="E353" s="544" t="s">
        <v>285</v>
      </c>
      <c r="F353" s="544">
        <v>3.0</v>
      </c>
      <c r="G353" s="740" t="s">
        <v>4428</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2738</v>
      </c>
      <c r="B354" s="739">
        <f t="shared" si="25"/>
        <v>0</v>
      </c>
      <c r="C354" s="739" t="s">
        <v>4113</v>
      </c>
      <c r="D354" s="544">
        <v>5.0</v>
      </c>
      <c r="E354" s="544" t="s">
        <v>285</v>
      </c>
      <c r="F354" s="544" t="s">
        <v>285</v>
      </c>
      <c r="G354" s="740" t="s">
        <v>4429</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4071</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3165</v>
      </c>
      <c r="B356" s="746">
        <f t="shared" ref="B356:B360" si="26">counta($I356:$DF356)</f>
        <v>0</v>
      </c>
      <c r="C356" s="746" t="s">
        <v>4076</v>
      </c>
      <c r="D356" s="747">
        <v>5.0</v>
      </c>
      <c r="E356" s="747">
        <v>1.0</v>
      </c>
      <c r="F356" s="747" t="s">
        <v>255</v>
      </c>
      <c r="G356" s="748" t="s">
        <v>4430</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3771</v>
      </c>
      <c r="B357" s="746">
        <f t="shared" si="26"/>
        <v>0</v>
      </c>
      <c r="C357" s="746" t="s">
        <v>4076</v>
      </c>
      <c r="D357" s="747" t="s">
        <v>152</v>
      </c>
      <c r="E357" s="747" t="s">
        <v>152</v>
      </c>
      <c r="F357" s="747" t="s">
        <v>152</v>
      </c>
      <c r="G357" s="748" t="s">
        <v>4431</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3089</v>
      </c>
      <c r="B358" s="746">
        <f t="shared" si="26"/>
        <v>0</v>
      </c>
      <c r="C358" s="746" t="s">
        <v>4113</v>
      </c>
      <c r="D358" s="747" t="s">
        <v>152</v>
      </c>
      <c r="E358" s="747" t="s">
        <v>318</v>
      </c>
      <c r="F358" s="747" t="s">
        <v>255</v>
      </c>
      <c r="G358" s="748" t="s">
        <v>4432</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4076</v>
      </c>
      <c r="D359" s="747">
        <v>2.0</v>
      </c>
      <c r="E359" s="747" t="s">
        <v>285</v>
      </c>
      <c r="F359" s="747" t="s">
        <v>255</v>
      </c>
      <c r="G359" s="748" t="s">
        <v>4433</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4076</v>
      </c>
      <c r="D360" s="747" t="s">
        <v>152</v>
      </c>
      <c r="E360" s="747" t="s">
        <v>152</v>
      </c>
      <c r="F360" s="747" t="s">
        <v>152</v>
      </c>
      <c r="G360" s="748" t="s">
        <v>4434</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678</v>
      </c>
      <c r="B361" s="746"/>
      <c r="C361" s="746" t="s">
        <v>4113</v>
      </c>
      <c r="D361" s="747">
        <v>3.0</v>
      </c>
      <c r="E361" s="747">
        <v>3.0</v>
      </c>
      <c r="F361" s="747" t="s">
        <v>255</v>
      </c>
      <c r="G361" s="748" t="s">
        <v>4435</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2292</v>
      </c>
      <c r="B362" s="746">
        <f t="shared" ref="B362:B364" si="27">counta($I362:$DF362)</f>
        <v>1</v>
      </c>
      <c r="C362" s="746" t="s">
        <v>4076</v>
      </c>
      <c r="D362" s="747">
        <v>2.0</v>
      </c>
      <c r="E362" s="747" t="s">
        <v>285</v>
      </c>
      <c r="F362" s="747" t="s">
        <v>255</v>
      </c>
      <c r="G362" s="748" t="s">
        <v>4436</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3091</v>
      </c>
      <c r="B363" s="746">
        <f t="shared" si="27"/>
        <v>0</v>
      </c>
      <c r="C363" s="746" t="s">
        <v>4076</v>
      </c>
      <c r="D363" s="747" t="s">
        <v>152</v>
      </c>
      <c r="E363" s="747">
        <v>4.0</v>
      </c>
      <c r="F363" s="747" t="s">
        <v>255</v>
      </c>
      <c r="G363" s="748" t="s">
        <v>4437</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2100</v>
      </c>
      <c r="B364" s="746">
        <f t="shared" si="27"/>
        <v>1</v>
      </c>
      <c r="C364" s="746" t="s">
        <v>4076</v>
      </c>
      <c r="D364" s="747">
        <v>2.0</v>
      </c>
      <c r="E364" s="747" t="s">
        <v>285</v>
      </c>
      <c r="F364" s="747" t="s">
        <v>255</v>
      </c>
      <c r="G364" s="748" t="s">
        <v>4438</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2943</v>
      </c>
      <c r="B365" s="746"/>
      <c r="C365" s="746" t="s">
        <v>4076</v>
      </c>
      <c r="D365" s="747" t="s">
        <v>152</v>
      </c>
      <c r="E365" s="747" t="s">
        <v>152</v>
      </c>
      <c r="F365" s="747" t="s">
        <v>152</v>
      </c>
      <c r="G365" s="748" t="s">
        <v>4439</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2560</v>
      </c>
      <c r="B366" s="746"/>
      <c r="C366" s="746" t="s">
        <v>4113</v>
      </c>
      <c r="D366" s="747" t="s">
        <v>152</v>
      </c>
      <c r="E366" s="747" t="s">
        <v>285</v>
      </c>
      <c r="F366" s="747" t="s">
        <v>255</v>
      </c>
      <c r="G366" s="748" t="s">
        <v>4440</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1758</v>
      </c>
      <c r="B367" s="746">
        <f t="shared" ref="B367:B370" si="28">counta($I367:$DF367)</f>
        <v>1</v>
      </c>
      <c r="C367" s="746" t="s">
        <v>4076</v>
      </c>
      <c r="D367" s="747">
        <v>4.0</v>
      </c>
      <c r="E367" s="747" t="s">
        <v>285</v>
      </c>
      <c r="F367" s="747" t="s">
        <v>255</v>
      </c>
      <c r="G367" s="748" t="s">
        <v>4441</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1464</v>
      </c>
      <c r="B368" s="746">
        <f t="shared" si="28"/>
        <v>2</v>
      </c>
      <c r="C368" s="746" t="s">
        <v>4113</v>
      </c>
      <c r="D368" s="747">
        <v>2.0</v>
      </c>
      <c r="E368" s="747" t="s">
        <v>285</v>
      </c>
      <c r="F368" s="747" t="s">
        <v>255</v>
      </c>
      <c r="G368" s="748" t="s">
        <v>4442</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1828</v>
      </c>
      <c r="B369" s="746">
        <f t="shared" si="28"/>
        <v>1</v>
      </c>
      <c r="C369" s="746" t="s">
        <v>4076</v>
      </c>
      <c r="D369" s="747">
        <v>2.0</v>
      </c>
      <c r="E369" s="747" t="s">
        <v>285</v>
      </c>
      <c r="F369" s="747" t="s">
        <v>255</v>
      </c>
      <c r="G369" s="748" t="s">
        <v>4443</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3375</v>
      </c>
      <c r="B370" s="746">
        <f t="shared" si="28"/>
        <v>0</v>
      </c>
      <c r="C370" s="746" t="s">
        <v>4113</v>
      </c>
      <c r="D370" s="747">
        <v>4.0</v>
      </c>
      <c r="E370" s="747">
        <v>3.0</v>
      </c>
      <c r="F370" s="747" t="s">
        <v>255</v>
      </c>
      <c r="G370" s="748" t="s">
        <v>4444</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2807</v>
      </c>
      <c r="B371" s="746"/>
      <c r="C371" s="746" t="s">
        <v>4113</v>
      </c>
      <c r="D371" s="747">
        <v>2.0</v>
      </c>
      <c r="E371" s="747">
        <v>4.0</v>
      </c>
      <c r="F371" s="747" t="s">
        <v>255</v>
      </c>
      <c r="G371" s="748" t="s">
        <v>4445</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953</v>
      </c>
      <c r="B372" s="746">
        <f t="shared" ref="B372:B376" si="29">counta($I372:$DF372)</f>
        <v>1</v>
      </c>
      <c r="C372" s="746" t="s">
        <v>4076</v>
      </c>
      <c r="D372" s="747">
        <v>2.0</v>
      </c>
      <c r="E372" s="747" t="s">
        <v>285</v>
      </c>
      <c r="F372" s="747" t="s">
        <v>255</v>
      </c>
      <c r="G372" s="748" t="s">
        <v>4446</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3090</v>
      </c>
      <c r="B373" s="746">
        <f t="shared" si="29"/>
        <v>0</v>
      </c>
      <c r="C373" s="746" t="s">
        <v>4076</v>
      </c>
      <c r="D373" s="747" t="s">
        <v>152</v>
      </c>
      <c r="E373" s="747" t="s">
        <v>285</v>
      </c>
      <c r="F373" s="747">
        <v>3.0</v>
      </c>
      <c r="G373" s="748" t="s">
        <v>4447</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766</v>
      </c>
      <c r="B374" s="746">
        <f t="shared" si="29"/>
        <v>2</v>
      </c>
      <c r="C374" s="746" t="s">
        <v>4076</v>
      </c>
      <c r="D374" s="747">
        <v>2.0</v>
      </c>
      <c r="E374" s="747" t="s">
        <v>285</v>
      </c>
      <c r="F374" s="747" t="s">
        <v>255</v>
      </c>
      <c r="G374" s="748" t="s">
        <v>4448</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1380</v>
      </c>
      <c r="B375" s="746">
        <f t="shared" si="29"/>
        <v>1</v>
      </c>
      <c r="C375" s="746" t="s">
        <v>4076</v>
      </c>
      <c r="D375" s="747">
        <v>2.0</v>
      </c>
      <c r="E375" s="747" t="s">
        <v>285</v>
      </c>
      <c r="F375" s="747" t="s">
        <v>255</v>
      </c>
      <c r="G375" s="748" t="s">
        <v>4449</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1381</v>
      </c>
      <c r="B376" s="746">
        <f t="shared" si="29"/>
        <v>5</v>
      </c>
      <c r="C376" s="746" t="s">
        <v>4076</v>
      </c>
      <c r="D376" s="747">
        <v>2.0</v>
      </c>
      <c r="E376" s="747" t="s">
        <v>285</v>
      </c>
      <c r="F376" s="747" t="s">
        <v>255</v>
      </c>
      <c r="G376" s="748" t="s">
        <v>4450</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2479</v>
      </c>
      <c r="B377" s="746"/>
      <c r="C377" s="746" t="s">
        <v>4113</v>
      </c>
      <c r="D377" s="747">
        <v>3.0</v>
      </c>
      <c r="E377" s="747">
        <v>2.0</v>
      </c>
      <c r="F377" s="747" t="s">
        <v>255</v>
      </c>
      <c r="G377" s="748" t="s">
        <v>4451</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2315</v>
      </c>
      <c r="B378" s="746"/>
      <c r="C378" s="746" t="s">
        <v>4113</v>
      </c>
      <c r="D378" s="747">
        <v>5.0</v>
      </c>
      <c r="E378" s="747" t="s">
        <v>285</v>
      </c>
      <c r="F378" s="747" t="s">
        <v>255</v>
      </c>
      <c r="G378" s="748" t="s">
        <v>4452</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3649</v>
      </c>
      <c r="B379" s="746"/>
      <c r="C379" s="746" t="s">
        <v>4113</v>
      </c>
      <c r="D379" s="747">
        <v>3.0</v>
      </c>
      <c r="E379" s="747" t="s">
        <v>318</v>
      </c>
      <c r="F379" s="747" t="s">
        <v>255</v>
      </c>
      <c r="G379" s="748" t="s">
        <v>4453</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3802</v>
      </c>
      <c r="B380" s="746">
        <f t="shared" ref="B380:B382" si="30">counta($I380:$DF380)</f>
        <v>0</v>
      </c>
      <c r="C380" s="746" t="s">
        <v>4076</v>
      </c>
      <c r="D380" s="747">
        <v>4.0</v>
      </c>
      <c r="E380" s="747" t="s">
        <v>285</v>
      </c>
      <c r="F380" s="747" t="s">
        <v>255</v>
      </c>
      <c r="G380" s="748" t="s">
        <v>4454</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3380</v>
      </c>
      <c r="B381" s="746">
        <f t="shared" si="30"/>
        <v>0</v>
      </c>
      <c r="C381" s="746" t="s">
        <v>4076</v>
      </c>
      <c r="D381" s="747">
        <v>3.0</v>
      </c>
      <c r="E381" s="747">
        <v>4.0</v>
      </c>
      <c r="F381" s="747" t="s">
        <v>255</v>
      </c>
      <c r="G381" s="748" t="s">
        <v>4455</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2415</v>
      </c>
      <c r="B382" s="746">
        <f t="shared" si="30"/>
        <v>0</v>
      </c>
      <c r="C382" s="746" t="s">
        <v>4113</v>
      </c>
      <c r="D382" s="747">
        <v>3.0</v>
      </c>
      <c r="E382" s="747" t="s">
        <v>285</v>
      </c>
      <c r="F382" s="747" t="s">
        <v>255</v>
      </c>
      <c r="G382" s="748" t="s">
        <v>4456</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4113</v>
      </c>
      <c r="D383" s="747" t="s">
        <v>152</v>
      </c>
      <c r="E383" s="747" t="s">
        <v>152</v>
      </c>
      <c r="F383" s="747" t="s">
        <v>152</v>
      </c>
      <c r="G383" s="748" t="s">
        <v>4457</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3679</v>
      </c>
      <c r="B384" s="746">
        <f t="shared" ref="B384:B388" si="31">counta($I384:$DF384)</f>
        <v>0</v>
      </c>
      <c r="C384" s="746" t="s">
        <v>4076</v>
      </c>
      <c r="D384" s="747">
        <v>4.0</v>
      </c>
      <c r="E384" s="747" t="s">
        <v>285</v>
      </c>
      <c r="F384" s="747" t="s">
        <v>255</v>
      </c>
      <c r="G384" s="748" t="s">
        <v>4458</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1998</v>
      </c>
      <c r="B385" s="746">
        <f t="shared" si="31"/>
        <v>1</v>
      </c>
      <c r="C385" s="746" t="s">
        <v>4113</v>
      </c>
      <c r="D385" s="747">
        <v>4.0</v>
      </c>
      <c r="E385" s="747" t="s">
        <v>285</v>
      </c>
      <c r="F385" s="747" t="s">
        <v>255</v>
      </c>
      <c r="G385" s="748" t="s">
        <v>4459</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3888</v>
      </c>
      <c r="B386" s="746">
        <f t="shared" si="31"/>
        <v>0</v>
      </c>
      <c r="C386" s="746" t="s">
        <v>4076</v>
      </c>
      <c r="D386" s="747">
        <v>2.0</v>
      </c>
      <c r="E386" s="747">
        <v>3.0</v>
      </c>
      <c r="F386" s="747" t="s">
        <v>255</v>
      </c>
      <c r="G386" s="748" t="s">
        <v>4460</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3396</v>
      </c>
      <c r="B387" s="746">
        <f t="shared" si="31"/>
        <v>0</v>
      </c>
      <c r="C387" s="746" t="s">
        <v>4113</v>
      </c>
      <c r="D387" s="747">
        <v>4.0</v>
      </c>
      <c r="E387" s="747" t="s">
        <v>318</v>
      </c>
      <c r="F387" s="747" t="s">
        <v>255</v>
      </c>
      <c r="G387" s="748" t="s">
        <v>4461</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3283</v>
      </c>
      <c r="B388" s="746">
        <f t="shared" si="31"/>
        <v>0</v>
      </c>
      <c r="C388" s="746" t="s">
        <v>4076</v>
      </c>
      <c r="D388" s="747">
        <v>2.0</v>
      </c>
      <c r="E388" s="747">
        <v>7.0</v>
      </c>
      <c r="F388" s="747" t="s">
        <v>115</v>
      </c>
      <c r="G388" s="748" t="s">
        <v>4462</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1780</v>
      </c>
      <c r="B389" s="746"/>
      <c r="C389" s="746" t="s">
        <v>4113</v>
      </c>
      <c r="D389" s="747" t="s">
        <v>152</v>
      </c>
      <c r="E389" s="747" t="s">
        <v>152</v>
      </c>
      <c r="F389" s="747" t="s">
        <v>152</v>
      </c>
      <c r="G389" s="748" t="s">
        <v>4463</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742</v>
      </c>
      <c r="B390" s="746"/>
      <c r="C390" s="746" t="s">
        <v>4076</v>
      </c>
      <c r="D390" s="747">
        <v>1.0</v>
      </c>
      <c r="E390" s="747">
        <v>2.0</v>
      </c>
      <c r="F390" s="747" t="s">
        <v>255</v>
      </c>
      <c r="G390" s="748" t="s">
        <v>4464</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4076</v>
      </c>
      <c r="D391" s="747">
        <v>3.0</v>
      </c>
      <c r="E391" s="747" t="s">
        <v>285</v>
      </c>
      <c r="F391" s="747" t="s">
        <v>255</v>
      </c>
      <c r="G391" s="748" t="s">
        <v>4465</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2825</v>
      </c>
      <c r="B392" s="746">
        <f t="shared" si="32"/>
        <v>0</v>
      </c>
      <c r="C392" s="746" t="s">
        <v>4113</v>
      </c>
      <c r="D392" s="747">
        <v>3.0</v>
      </c>
      <c r="E392" s="747">
        <v>3.0</v>
      </c>
      <c r="F392" s="747" t="s">
        <v>255</v>
      </c>
      <c r="G392" s="748" t="s">
        <v>4466</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2061</v>
      </c>
      <c r="B393" s="746">
        <f t="shared" si="32"/>
        <v>1</v>
      </c>
      <c r="C393" s="746" t="s">
        <v>4076</v>
      </c>
      <c r="D393" s="747">
        <v>2.0</v>
      </c>
      <c r="E393" s="747" t="s">
        <v>285</v>
      </c>
      <c r="F393" s="747" t="s">
        <v>255</v>
      </c>
      <c r="G393" s="748" t="s">
        <v>4467</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1611</v>
      </c>
      <c r="B394" s="746">
        <f t="shared" si="32"/>
        <v>2</v>
      </c>
      <c r="C394" s="746" t="s">
        <v>4076</v>
      </c>
      <c r="D394" s="747">
        <v>2.0</v>
      </c>
      <c r="E394" s="747" t="s">
        <v>285</v>
      </c>
      <c r="F394" s="747" t="s">
        <v>255</v>
      </c>
      <c r="G394" s="748" t="s">
        <v>4468</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4076</v>
      </c>
      <c r="D395" s="747">
        <v>2.0</v>
      </c>
      <c r="E395" s="747" t="s">
        <v>285</v>
      </c>
      <c r="F395" s="747" t="s">
        <v>255</v>
      </c>
      <c r="G395" s="748" t="s">
        <v>4469</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4076</v>
      </c>
      <c r="D396" s="747">
        <v>2.0</v>
      </c>
      <c r="E396" s="747" t="s">
        <v>285</v>
      </c>
      <c r="F396" s="747" t="s">
        <v>255</v>
      </c>
      <c r="G396" s="748" t="s">
        <v>4470</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1679</v>
      </c>
      <c r="B397" s="746"/>
      <c r="C397" s="746" t="s">
        <v>4113</v>
      </c>
      <c r="D397" s="747">
        <v>4.0</v>
      </c>
      <c r="E397" s="747" t="s">
        <v>285</v>
      </c>
      <c r="F397" s="747" t="s">
        <v>255</v>
      </c>
      <c r="G397" s="748" t="s">
        <v>4471</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4072</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4113</v>
      </c>
      <c r="D399" s="511" t="s">
        <v>152</v>
      </c>
      <c r="E399" s="511" t="s">
        <v>152</v>
      </c>
      <c r="F399" s="511" t="s">
        <v>152</v>
      </c>
      <c r="G399" s="757" t="s">
        <v>4472</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4113</v>
      </c>
      <c r="D400" s="511" t="s">
        <v>152</v>
      </c>
      <c r="E400" s="511" t="s">
        <v>152</v>
      </c>
      <c r="F400" s="511" t="s">
        <v>152</v>
      </c>
      <c r="G400" s="757" t="s">
        <v>4473</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2946</v>
      </c>
      <c r="B401" s="756"/>
      <c r="C401" s="756" t="s">
        <v>4113</v>
      </c>
      <c r="D401" s="511" t="s">
        <v>152</v>
      </c>
      <c r="E401" s="511" t="s">
        <v>152</v>
      </c>
      <c r="F401" s="511" t="s">
        <v>152</v>
      </c>
      <c r="G401" s="757" t="s">
        <v>4474</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4113</v>
      </c>
      <c r="D402" s="511" t="s">
        <v>152</v>
      </c>
      <c r="E402" s="511" t="s">
        <v>152</v>
      </c>
      <c r="F402" s="511" t="s">
        <v>152</v>
      </c>
      <c r="G402" s="757" t="s">
        <v>4475</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4076</v>
      </c>
      <c r="D403" s="511" t="s">
        <v>152</v>
      </c>
      <c r="E403" s="511" t="s">
        <v>152</v>
      </c>
      <c r="F403" s="511" t="s">
        <v>152</v>
      </c>
      <c r="G403" s="757" t="s">
        <v>4476</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4076</v>
      </c>
      <c r="D404" s="511" t="s">
        <v>152</v>
      </c>
      <c r="E404" s="511" t="s">
        <v>152</v>
      </c>
      <c r="F404" s="511" t="s">
        <v>152</v>
      </c>
      <c r="G404" s="757" t="s">
        <v>4477</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4113</v>
      </c>
      <c r="D405" s="511" t="s">
        <v>152</v>
      </c>
      <c r="E405" s="511" t="s">
        <v>152</v>
      </c>
      <c r="F405" s="511" t="s">
        <v>152</v>
      </c>
      <c r="G405" s="757" t="s">
        <v>4478</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4076</v>
      </c>
      <c r="D406" s="511" t="s">
        <v>152</v>
      </c>
      <c r="E406" s="511" t="s">
        <v>152</v>
      </c>
      <c r="F406" s="511" t="s">
        <v>152</v>
      </c>
      <c r="G406" s="757" t="s">
        <v>4479</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1556</v>
      </c>
      <c r="B407" s="756">
        <f t="shared" si="34"/>
        <v>2</v>
      </c>
      <c r="C407" s="756" t="s">
        <v>4113</v>
      </c>
      <c r="D407" s="511" t="s">
        <v>152</v>
      </c>
      <c r="E407" s="511" t="s">
        <v>152</v>
      </c>
      <c r="F407" s="511" t="s">
        <v>152</v>
      </c>
      <c r="G407" s="757" t="s">
        <v>4480</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1939</v>
      </c>
      <c r="B408" s="756">
        <f t="shared" si="34"/>
        <v>1</v>
      </c>
      <c r="C408" s="756" t="s">
        <v>4113</v>
      </c>
      <c r="D408" s="511" t="s">
        <v>152</v>
      </c>
      <c r="E408" s="511" t="s">
        <v>152</v>
      </c>
      <c r="F408" s="511" t="s">
        <v>152</v>
      </c>
      <c r="G408" s="757" t="s">
        <v>4481</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1152</v>
      </c>
      <c r="B409" s="756">
        <f t="shared" si="34"/>
        <v>4</v>
      </c>
      <c r="C409" s="756" t="s">
        <v>4113</v>
      </c>
      <c r="D409" s="511" t="s">
        <v>152</v>
      </c>
      <c r="E409" s="511" t="s">
        <v>152</v>
      </c>
      <c r="F409" s="511" t="s">
        <v>152</v>
      </c>
      <c r="G409" s="757" t="s">
        <v>4482</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4113</v>
      </c>
      <c r="D410" s="511" t="s">
        <v>152</v>
      </c>
      <c r="E410" s="511" t="s">
        <v>152</v>
      </c>
      <c r="F410" s="511" t="s">
        <v>152</v>
      </c>
      <c r="G410" s="757" t="s">
        <v>4483</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4113</v>
      </c>
      <c r="D411" s="511" t="s">
        <v>152</v>
      </c>
      <c r="E411" s="511" t="s">
        <v>152</v>
      </c>
      <c r="F411" s="511" t="s">
        <v>152</v>
      </c>
      <c r="G411" s="757" t="s">
        <v>4484</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698</v>
      </c>
      <c r="B412" s="756">
        <f t="shared" si="34"/>
        <v>9</v>
      </c>
      <c r="C412" s="756" t="s">
        <v>4113</v>
      </c>
      <c r="D412" s="511" t="s">
        <v>152</v>
      </c>
      <c r="E412" s="511" t="s">
        <v>152</v>
      </c>
      <c r="F412" s="511" t="s">
        <v>152</v>
      </c>
      <c r="G412" s="757" t="s">
        <v>4485</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2866</v>
      </c>
      <c r="B413" s="756">
        <f t="shared" si="34"/>
        <v>0</v>
      </c>
      <c r="C413" s="756" t="s">
        <v>4113</v>
      </c>
      <c r="D413" s="511" t="s">
        <v>152</v>
      </c>
      <c r="E413" s="511" t="s">
        <v>152</v>
      </c>
      <c r="F413" s="511" t="s">
        <v>152</v>
      </c>
      <c r="G413" s="757" t="s">
        <v>4486</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4113</v>
      </c>
      <c r="D414" s="511" t="s">
        <v>152</v>
      </c>
      <c r="E414" s="511" t="s">
        <v>152</v>
      </c>
      <c r="F414" s="511" t="s">
        <v>152</v>
      </c>
      <c r="G414" s="757" t="s">
        <v>4487</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1874</v>
      </c>
      <c r="B415" s="756">
        <f t="shared" si="34"/>
        <v>0</v>
      </c>
      <c r="C415" s="756" t="s">
        <v>4113</v>
      </c>
      <c r="D415" s="511" t="s">
        <v>152</v>
      </c>
      <c r="E415" s="511" t="s">
        <v>152</v>
      </c>
      <c r="F415" s="511" t="s">
        <v>152</v>
      </c>
      <c r="G415" s="757" t="s">
        <v>4488</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2164</v>
      </c>
      <c r="B416" s="756">
        <f t="shared" si="34"/>
        <v>5</v>
      </c>
      <c r="C416" s="756" t="s">
        <v>4113</v>
      </c>
      <c r="D416" s="511" t="s">
        <v>152</v>
      </c>
      <c r="E416" s="511" t="s">
        <v>152</v>
      </c>
      <c r="F416" s="511" t="s">
        <v>152</v>
      </c>
      <c r="G416" s="757" t="s">
        <v>4489</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2294</v>
      </c>
      <c r="B417" s="756">
        <f t="shared" si="34"/>
        <v>1</v>
      </c>
      <c r="C417" s="756" t="s">
        <v>4113</v>
      </c>
      <c r="D417" s="511" t="s">
        <v>152</v>
      </c>
      <c r="E417" s="511" t="s">
        <v>152</v>
      </c>
      <c r="F417" s="511" t="s">
        <v>152</v>
      </c>
      <c r="G417" s="757" t="s">
        <v>4490</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2989</v>
      </c>
      <c r="B418" s="756">
        <f t="shared" si="34"/>
        <v>0</v>
      </c>
      <c r="C418" s="756" t="s">
        <v>4113</v>
      </c>
      <c r="D418" s="511" t="s">
        <v>152</v>
      </c>
      <c r="E418" s="511" t="s">
        <v>152</v>
      </c>
      <c r="F418" s="511" t="s">
        <v>152</v>
      </c>
      <c r="G418" s="757" t="s">
        <v>4491</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956</v>
      </c>
      <c r="B419" s="756">
        <f t="shared" si="34"/>
        <v>0</v>
      </c>
      <c r="C419" s="756" t="s">
        <v>4076</v>
      </c>
      <c r="D419" s="511" t="s">
        <v>152</v>
      </c>
      <c r="E419" s="511" t="s">
        <v>152</v>
      </c>
      <c r="F419" s="511" t="s">
        <v>152</v>
      </c>
      <c r="G419" s="757" t="s">
        <v>4492</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4113</v>
      </c>
      <c r="D420" s="511" t="s">
        <v>152</v>
      </c>
      <c r="E420" s="511" t="s">
        <v>152</v>
      </c>
      <c r="F420" s="511" t="s">
        <v>152</v>
      </c>
      <c r="G420" s="757" t="s">
        <v>4493</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1089</v>
      </c>
      <c r="B421" s="756">
        <f t="shared" si="34"/>
        <v>4</v>
      </c>
      <c r="C421" s="756" t="s">
        <v>4113</v>
      </c>
      <c r="D421" s="511" t="s">
        <v>152</v>
      </c>
      <c r="E421" s="511" t="s">
        <v>152</v>
      </c>
      <c r="F421" s="511" t="s">
        <v>152</v>
      </c>
      <c r="G421" s="757" t="s">
        <v>4494</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1568</v>
      </c>
      <c r="B422" s="756">
        <f t="shared" si="34"/>
        <v>0</v>
      </c>
      <c r="C422" s="756" t="s">
        <v>4113</v>
      </c>
      <c r="D422" s="511" t="s">
        <v>152</v>
      </c>
      <c r="E422" s="511" t="s">
        <v>152</v>
      </c>
      <c r="F422" s="511" t="s">
        <v>152</v>
      </c>
      <c r="G422" s="757" t="s">
        <v>4495</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1569</v>
      </c>
      <c r="B423" s="756">
        <f t="shared" si="34"/>
        <v>0</v>
      </c>
      <c r="C423" s="756" t="s">
        <v>4113</v>
      </c>
      <c r="D423" s="511" t="s">
        <v>152</v>
      </c>
      <c r="E423" s="511" t="s">
        <v>152</v>
      </c>
      <c r="F423" s="511" t="s">
        <v>152</v>
      </c>
      <c r="G423" s="757" t="s">
        <v>4496</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1176</v>
      </c>
      <c r="B424" s="756">
        <f t="shared" si="34"/>
        <v>5</v>
      </c>
      <c r="C424" s="756" t="s">
        <v>4113</v>
      </c>
      <c r="D424" s="511" t="s">
        <v>152</v>
      </c>
      <c r="E424" s="511" t="s">
        <v>152</v>
      </c>
      <c r="F424" s="511" t="s">
        <v>152</v>
      </c>
      <c r="G424" s="757" t="s">
        <v>4497</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1204</v>
      </c>
      <c r="B425" s="756">
        <f t="shared" si="34"/>
        <v>5</v>
      </c>
      <c r="C425" s="756" t="s">
        <v>4113</v>
      </c>
      <c r="D425" s="511" t="s">
        <v>152</v>
      </c>
      <c r="E425" s="511" t="s">
        <v>152</v>
      </c>
      <c r="F425" s="511" t="s">
        <v>152</v>
      </c>
      <c r="G425" s="757" t="s">
        <v>4498</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791</v>
      </c>
      <c r="B426" s="756">
        <f t="shared" si="34"/>
        <v>3</v>
      </c>
      <c r="C426" s="756" t="s">
        <v>4113</v>
      </c>
      <c r="D426" s="511" t="s">
        <v>152</v>
      </c>
      <c r="E426" s="511" t="s">
        <v>152</v>
      </c>
      <c r="F426" s="511" t="s">
        <v>152</v>
      </c>
      <c r="G426" s="757" t="s">
        <v>4499</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4113</v>
      </c>
      <c r="D427" s="511" t="s">
        <v>152</v>
      </c>
      <c r="E427" s="511" t="s">
        <v>152</v>
      </c>
      <c r="F427" s="511" t="s">
        <v>152</v>
      </c>
      <c r="G427" s="757" t="s">
        <v>4500</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3707</v>
      </c>
      <c r="B428" s="756">
        <f t="shared" si="34"/>
        <v>0</v>
      </c>
      <c r="C428" s="756" t="s">
        <v>4113</v>
      </c>
      <c r="D428" s="511" t="s">
        <v>152</v>
      </c>
      <c r="E428" s="511" t="s">
        <v>152</v>
      </c>
      <c r="F428" s="511" t="s">
        <v>152</v>
      </c>
      <c r="G428" s="757" t="s">
        <v>4501</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1900</v>
      </c>
      <c r="B429" s="756">
        <f t="shared" si="34"/>
        <v>6</v>
      </c>
      <c r="C429" s="756" t="s">
        <v>4113</v>
      </c>
      <c r="D429" s="511" t="s">
        <v>152</v>
      </c>
      <c r="E429" s="511" t="s">
        <v>152</v>
      </c>
      <c r="F429" s="511" t="s">
        <v>152</v>
      </c>
      <c r="G429" s="757" t="s">
        <v>4502</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1823</v>
      </c>
      <c r="B430" s="756">
        <f t="shared" si="34"/>
        <v>7</v>
      </c>
      <c r="C430" s="756" t="s">
        <v>4113</v>
      </c>
      <c r="D430" s="511" t="s">
        <v>152</v>
      </c>
      <c r="E430" s="511" t="s">
        <v>152</v>
      </c>
      <c r="F430" s="511" t="s">
        <v>152</v>
      </c>
      <c r="G430" s="757" t="s">
        <v>4503</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4113</v>
      </c>
      <c r="D431" s="511" t="s">
        <v>152</v>
      </c>
      <c r="E431" s="511" t="s">
        <v>152</v>
      </c>
      <c r="F431" s="511" t="s">
        <v>152</v>
      </c>
      <c r="G431" s="757" t="s">
        <v>4504</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4076</v>
      </c>
      <c r="D432" s="511" t="s">
        <v>152</v>
      </c>
      <c r="E432" s="511" t="s">
        <v>152</v>
      </c>
      <c r="F432" s="511" t="s">
        <v>152</v>
      </c>
      <c r="G432" s="757" t="s">
        <v>4505</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1177</v>
      </c>
      <c r="B433" s="756">
        <f t="shared" si="34"/>
        <v>5</v>
      </c>
      <c r="C433" s="756" t="s">
        <v>4076</v>
      </c>
      <c r="D433" s="511" t="s">
        <v>152</v>
      </c>
      <c r="E433" s="511" t="s">
        <v>152</v>
      </c>
      <c r="F433" s="511" t="s">
        <v>152</v>
      </c>
      <c r="G433" s="757" t="s">
        <v>4506</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849</v>
      </c>
      <c r="B434" s="756">
        <f t="shared" si="34"/>
        <v>4</v>
      </c>
      <c r="C434" s="756" t="s">
        <v>4113</v>
      </c>
      <c r="D434" s="511" t="s">
        <v>152</v>
      </c>
      <c r="E434" s="511" t="s">
        <v>152</v>
      </c>
      <c r="F434" s="511" t="s">
        <v>152</v>
      </c>
      <c r="G434" s="757" t="s">
        <v>4507</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4076</v>
      </c>
      <c r="D435" s="511" t="s">
        <v>152</v>
      </c>
      <c r="E435" s="511" t="s">
        <v>152</v>
      </c>
      <c r="F435" s="511" t="s">
        <v>152</v>
      </c>
      <c r="G435" s="757" t="s">
        <v>4508</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2290</v>
      </c>
      <c r="B436" s="756">
        <f t="shared" si="34"/>
        <v>1</v>
      </c>
      <c r="C436" s="756" t="s">
        <v>4113</v>
      </c>
      <c r="D436" s="511" t="s">
        <v>152</v>
      </c>
      <c r="E436" s="511" t="s">
        <v>152</v>
      </c>
      <c r="F436" s="511" t="s">
        <v>152</v>
      </c>
      <c r="G436" s="757" t="s">
        <v>4509</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4113</v>
      </c>
      <c r="D437" s="511" t="s">
        <v>152</v>
      </c>
      <c r="E437" s="511" t="s">
        <v>152</v>
      </c>
      <c r="F437" s="511" t="s">
        <v>152</v>
      </c>
      <c r="G437" s="757" t="s">
        <v>4510</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1571</v>
      </c>
      <c r="B438" s="756">
        <f t="shared" si="34"/>
        <v>0</v>
      </c>
      <c r="C438" s="756"/>
      <c r="D438" s="511"/>
      <c r="E438" s="511"/>
      <c r="F438" s="511"/>
      <c r="G438" s="757" t="s">
        <v>4511</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3424</v>
      </c>
      <c r="B439" s="756">
        <f t="shared" si="34"/>
        <v>0</v>
      </c>
      <c r="C439" s="756" t="s">
        <v>4113</v>
      </c>
      <c r="D439" s="511" t="s">
        <v>152</v>
      </c>
      <c r="E439" s="511" t="s">
        <v>152</v>
      </c>
      <c r="F439" s="511" t="s">
        <v>152</v>
      </c>
      <c r="G439" s="757" t="s">
        <v>4512</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3828</v>
      </c>
      <c r="B440" s="756">
        <f t="shared" si="34"/>
        <v>1</v>
      </c>
      <c r="C440" s="756" t="s">
        <v>4113</v>
      </c>
      <c r="D440" s="511" t="s">
        <v>152</v>
      </c>
      <c r="E440" s="511" t="s">
        <v>152</v>
      </c>
      <c r="F440" s="511" t="s">
        <v>152</v>
      </c>
      <c r="G440" s="757" t="s">
        <v>4513</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3801</v>
      </c>
      <c r="B441" s="756">
        <f t="shared" si="34"/>
        <v>0</v>
      </c>
      <c r="C441" s="756" t="s">
        <v>4113</v>
      </c>
      <c r="D441" s="511" t="s">
        <v>152</v>
      </c>
      <c r="E441" s="511" t="s">
        <v>152</v>
      </c>
      <c r="F441" s="511" t="s">
        <v>152</v>
      </c>
      <c r="G441" s="757" t="s">
        <v>4514</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4113</v>
      </c>
      <c r="D442" s="511" t="s">
        <v>152</v>
      </c>
      <c r="E442" s="511" t="s">
        <v>152</v>
      </c>
      <c r="F442" s="511" t="s">
        <v>152</v>
      </c>
      <c r="G442" s="757" t="s">
        <v>4515</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1612</v>
      </c>
      <c r="B443" s="756">
        <f t="shared" si="34"/>
        <v>1</v>
      </c>
      <c r="C443" s="756" t="s">
        <v>4113</v>
      </c>
      <c r="D443" s="511" t="s">
        <v>152</v>
      </c>
      <c r="E443" s="511" t="s">
        <v>152</v>
      </c>
      <c r="F443" s="511" t="s">
        <v>152</v>
      </c>
      <c r="G443" s="757" t="s">
        <v>4516</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2963</v>
      </c>
      <c r="B444" s="756">
        <f t="shared" si="34"/>
        <v>1</v>
      </c>
      <c r="C444" s="756" t="s">
        <v>4113</v>
      </c>
      <c r="D444" s="511" t="s">
        <v>152</v>
      </c>
      <c r="E444" s="511" t="s">
        <v>152</v>
      </c>
      <c r="F444" s="511" t="s">
        <v>152</v>
      </c>
      <c r="G444" s="757" t="s">
        <v>4517</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3035</v>
      </c>
      <c r="B445" s="756">
        <f t="shared" si="34"/>
        <v>1</v>
      </c>
      <c r="C445" s="756" t="s">
        <v>4113</v>
      </c>
      <c r="D445" s="511" t="s">
        <v>152</v>
      </c>
      <c r="E445" s="511" t="s">
        <v>152</v>
      </c>
      <c r="F445" s="511" t="s">
        <v>152</v>
      </c>
      <c r="G445" s="757" t="s">
        <v>4518</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655</v>
      </c>
      <c r="B446" s="756">
        <f t="shared" si="34"/>
        <v>2</v>
      </c>
      <c r="C446" s="756" t="s">
        <v>4113</v>
      </c>
      <c r="D446" s="511" t="s">
        <v>152</v>
      </c>
      <c r="E446" s="511" t="s">
        <v>152</v>
      </c>
      <c r="F446" s="511" t="s">
        <v>152</v>
      </c>
      <c r="G446" s="757" t="s">
        <v>4519</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738</v>
      </c>
      <c r="B447" s="756">
        <f t="shared" si="34"/>
        <v>3</v>
      </c>
      <c r="C447" s="756" t="s">
        <v>4113</v>
      </c>
      <c r="D447" s="511" t="s">
        <v>152</v>
      </c>
      <c r="E447" s="511" t="s">
        <v>152</v>
      </c>
      <c r="F447" s="511" t="s">
        <v>152</v>
      </c>
      <c r="G447" s="757" t="s">
        <v>4520</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955</v>
      </c>
      <c r="B448" s="756">
        <f t="shared" si="34"/>
        <v>0</v>
      </c>
      <c r="C448" s="756" t="s">
        <v>4076</v>
      </c>
      <c r="D448" s="511" t="s">
        <v>152</v>
      </c>
      <c r="E448" s="511" t="s">
        <v>152</v>
      </c>
      <c r="F448" s="511" t="s">
        <v>152</v>
      </c>
      <c r="G448" s="757" t="s">
        <v>4521</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3680</v>
      </c>
      <c r="B449" s="756">
        <f t="shared" si="34"/>
        <v>0</v>
      </c>
      <c r="C449" s="756" t="s">
        <v>4113</v>
      </c>
      <c r="D449" s="511" t="s">
        <v>152</v>
      </c>
      <c r="E449" s="511" t="s">
        <v>152</v>
      </c>
      <c r="F449" s="511" t="s">
        <v>152</v>
      </c>
      <c r="G449" s="757" t="s">
        <v>4522</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4113</v>
      </c>
      <c r="D450" s="511" t="s">
        <v>152</v>
      </c>
      <c r="E450" s="511" t="s">
        <v>152</v>
      </c>
      <c r="F450" s="511" t="s">
        <v>152</v>
      </c>
      <c r="G450" s="757" t="s">
        <v>4523</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3617</v>
      </c>
      <c r="B451" s="756">
        <f t="shared" si="34"/>
        <v>0</v>
      </c>
      <c r="C451" s="756" t="s">
        <v>4113</v>
      </c>
      <c r="D451" s="511" t="s">
        <v>152</v>
      </c>
      <c r="E451" s="511" t="s">
        <v>152</v>
      </c>
      <c r="F451" s="511" t="s">
        <v>152</v>
      </c>
      <c r="G451" s="757" t="s">
        <v>4524</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1228</v>
      </c>
      <c r="B452" s="756">
        <f t="shared" si="34"/>
        <v>0</v>
      </c>
      <c r="C452" s="756" t="s">
        <v>4113</v>
      </c>
      <c r="D452" s="511" t="s">
        <v>152</v>
      </c>
      <c r="E452" s="511" t="s">
        <v>152</v>
      </c>
      <c r="F452" s="511" t="s">
        <v>152</v>
      </c>
      <c r="G452" s="757" t="s">
        <v>4525</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3207</v>
      </c>
      <c r="B453" s="756">
        <f t="shared" si="34"/>
        <v>1</v>
      </c>
      <c r="C453" s="756" t="s">
        <v>4113</v>
      </c>
      <c r="D453" s="511" t="s">
        <v>152</v>
      </c>
      <c r="E453" s="511" t="s">
        <v>152</v>
      </c>
      <c r="F453" s="511" t="s">
        <v>152</v>
      </c>
      <c r="G453" s="757" t="s">
        <v>4526</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3739</v>
      </c>
      <c r="B454" s="756"/>
      <c r="C454" s="756" t="s">
        <v>4113</v>
      </c>
      <c r="D454" s="511" t="s">
        <v>152</v>
      </c>
      <c r="E454" s="511" t="s">
        <v>152</v>
      </c>
      <c r="F454" s="511" t="s">
        <v>152</v>
      </c>
      <c r="G454" s="757" t="s">
        <v>4527</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763</v>
      </c>
      <c r="B455" s="756">
        <f t="shared" ref="B455:B502" si="35">counta($I455:$DF455)</f>
        <v>7</v>
      </c>
      <c r="C455" s="756" t="s">
        <v>4076</v>
      </c>
      <c r="D455" s="511" t="s">
        <v>152</v>
      </c>
      <c r="E455" s="511" t="s">
        <v>152</v>
      </c>
      <c r="F455" s="511" t="s">
        <v>152</v>
      </c>
      <c r="G455" s="757" t="s">
        <v>4528</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650</v>
      </c>
      <c r="B456" s="756">
        <f t="shared" si="35"/>
        <v>2</v>
      </c>
      <c r="C456" s="756" t="s">
        <v>4076</v>
      </c>
      <c r="D456" s="511" t="s">
        <v>152</v>
      </c>
      <c r="E456" s="511" t="s">
        <v>152</v>
      </c>
      <c r="F456" s="511" t="s">
        <v>152</v>
      </c>
      <c r="G456" s="757" t="s">
        <v>4529</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745</v>
      </c>
      <c r="B457" s="756">
        <f t="shared" si="35"/>
        <v>4</v>
      </c>
      <c r="C457" s="756" t="s">
        <v>4113</v>
      </c>
      <c r="D457" s="511" t="s">
        <v>152</v>
      </c>
      <c r="E457" s="511" t="s">
        <v>152</v>
      </c>
      <c r="F457" s="511" t="s">
        <v>152</v>
      </c>
      <c r="G457" s="757" t="s">
        <v>4530</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1225</v>
      </c>
      <c r="B458" s="756">
        <f t="shared" si="35"/>
        <v>1</v>
      </c>
      <c r="C458" s="756" t="s">
        <v>4113</v>
      </c>
      <c r="D458" s="511" t="s">
        <v>152</v>
      </c>
      <c r="E458" s="511" t="s">
        <v>152</v>
      </c>
      <c r="F458" s="511" t="s">
        <v>152</v>
      </c>
      <c r="G458" s="757" t="s">
        <v>4531</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3282</v>
      </c>
      <c r="B459" s="756">
        <f t="shared" si="35"/>
        <v>0</v>
      </c>
      <c r="C459" s="756" t="s">
        <v>4113</v>
      </c>
      <c r="D459" s="511" t="s">
        <v>152</v>
      </c>
      <c r="E459" s="511" t="s">
        <v>152</v>
      </c>
      <c r="F459" s="511" t="s">
        <v>152</v>
      </c>
      <c r="G459" s="757" t="s">
        <v>4532</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794</v>
      </c>
      <c r="B460" s="756">
        <f t="shared" si="35"/>
        <v>5</v>
      </c>
      <c r="C460" s="756" t="s">
        <v>4076</v>
      </c>
      <c r="D460" s="511" t="s">
        <v>152</v>
      </c>
      <c r="E460" s="511" t="s">
        <v>152</v>
      </c>
      <c r="F460" s="511" t="s">
        <v>152</v>
      </c>
      <c r="G460" s="757" t="s">
        <v>4533</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4113</v>
      </c>
      <c r="D461" s="511" t="s">
        <v>152</v>
      </c>
      <c r="E461" s="511" t="s">
        <v>152</v>
      </c>
      <c r="F461" s="511" t="s">
        <v>152</v>
      </c>
      <c r="G461" s="757" t="s">
        <v>4534</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4113</v>
      </c>
      <c r="D462" s="511" t="s">
        <v>152</v>
      </c>
      <c r="E462" s="511" t="s">
        <v>152</v>
      </c>
      <c r="F462" s="511" t="s">
        <v>152</v>
      </c>
      <c r="G462" s="757" t="s">
        <v>4535</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898</v>
      </c>
      <c r="B463" s="756">
        <f t="shared" si="35"/>
        <v>3</v>
      </c>
      <c r="C463" s="756" t="s">
        <v>4113</v>
      </c>
      <c r="D463" s="511" t="s">
        <v>152</v>
      </c>
      <c r="E463" s="511" t="s">
        <v>152</v>
      </c>
      <c r="F463" s="511" t="s">
        <v>152</v>
      </c>
      <c r="G463" s="757" t="s">
        <v>4536</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793</v>
      </c>
      <c r="B464" s="756">
        <f t="shared" si="35"/>
        <v>2</v>
      </c>
      <c r="C464" s="756" t="s">
        <v>4113</v>
      </c>
      <c r="D464" s="511" t="s">
        <v>152</v>
      </c>
      <c r="E464" s="511" t="s">
        <v>152</v>
      </c>
      <c r="F464" s="511" t="s">
        <v>152</v>
      </c>
      <c r="G464" s="757" t="s">
        <v>4537</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4113</v>
      </c>
      <c r="D465" s="511" t="s">
        <v>152</v>
      </c>
      <c r="E465" s="511" t="s">
        <v>152</v>
      </c>
      <c r="F465" s="511" t="s">
        <v>152</v>
      </c>
      <c r="G465" s="757" t="s">
        <v>4538</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2542</v>
      </c>
      <c r="B466" s="756">
        <f t="shared" si="35"/>
        <v>0</v>
      </c>
      <c r="C466" s="756" t="s">
        <v>4113</v>
      </c>
      <c r="D466" s="511" t="s">
        <v>152</v>
      </c>
      <c r="E466" s="511" t="s">
        <v>152</v>
      </c>
      <c r="F466" s="511" t="s">
        <v>152</v>
      </c>
      <c r="G466" s="757" t="s">
        <v>4539</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671</v>
      </c>
      <c r="B467" s="756">
        <f t="shared" si="35"/>
        <v>4</v>
      </c>
      <c r="C467" s="756" t="s">
        <v>4113</v>
      </c>
      <c r="D467" s="511" t="s">
        <v>152</v>
      </c>
      <c r="E467" s="511" t="s">
        <v>152</v>
      </c>
      <c r="F467" s="511" t="s">
        <v>152</v>
      </c>
      <c r="G467" s="757" t="s">
        <v>4540</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951</v>
      </c>
      <c r="B468" s="756">
        <f t="shared" si="35"/>
        <v>3</v>
      </c>
      <c r="C468" s="756" t="s">
        <v>4076</v>
      </c>
      <c r="D468" s="511" t="s">
        <v>152</v>
      </c>
      <c r="E468" s="511" t="s">
        <v>152</v>
      </c>
      <c r="F468" s="511" t="s">
        <v>152</v>
      </c>
      <c r="G468" s="757" t="s">
        <v>4541</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1329</v>
      </c>
      <c r="B469" s="756">
        <f t="shared" si="35"/>
        <v>2</v>
      </c>
      <c r="C469" s="756" t="s">
        <v>4076</v>
      </c>
      <c r="D469" s="511" t="s">
        <v>152</v>
      </c>
      <c r="E469" s="511" t="s">
        <v>152</v>
      </c>
      <c r="F469" s="511" t="s">
        <v>152</v>
      </c>
      <c r="G469" s="757" t="s">
        <v>4542</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4113</v>
      </c>
      <c r="D470" s="511" t="s">
        <v>152</v>
      </c>
      <c r="E470" s="511" t="s">
        <v>152</v>
      </c>
      <c r="F470" s="511" t="s">
        <v>152</v>
      </c>
      <c r="G470" s="757" t="s">
        <v>4543</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4113</v>
      </c>
      <c r="D471" s="511" t="s">
        <v>152</v>
      </c>
      <c r="E471" s="511" t="s">
        <v>152</v>
      </c>
      <c r="F471" s="511" t="s">
        <v>152</v>
      </c>
      <c r="G471" s="757" t="s">
        <v>4544</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2883</v>
      </c>
      <c r="B472" s="756">
        <f t="shared" si="35"/>
        <v>0</v>
      </c>
      <c r="C472" s="756" t="s">
        <v>4076</v>
      </c>
      <c r="D472" s="511" t="s">
        <v>152</v>
      </c>
      <c r="E472" s="511" t="s">
        <v>152</v>
      </c>
      <c r="F472" s="511" t="s">
        <v>152</v>
      </c>
      <c r="G472" s="757" t="s">
        <v>4545</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1897</v>
      </c>
      <c r="B473" s="756">
        <f t="shared" si="35"/>
        <v>2</v>
      </c>
      <c r="C473" s="756" t="s">
        <v>4113</v>
      </c>
      <c r="D473" s="511" t="s">
        <v>152</v>
      </c>
      <c r="E473" s="511" t="s">
        <v>152</v>
      </c>
      <c r="F473" s="511" t="s">
        <v>152</v>
      </c>
      <c r="G473" s="757" t="s">
        <v>4546</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850</v>
      </c>
      <c r="B474" s="756">
        <f t="shared" si="35"/>
        <v>11</v>
      </c>
      <c r="C474" s="756" t="s">
        <v>4113</v>
      </c>
      <c r="D474" s="511" t="s">
        <v>152</v>
      </c>
      <c r="E474" s="511" t="s">
        <v>152</v>
      </c>
      <c r="F474" s="511" t="s">
        <v>152</v>
      </c>
      <c r="G474" s="757" t="s">
        <v>4547</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4113</v>
      </c>
      <c r="D475" s="511" t="s">
        <v>152</v>
      </c>
      <c r="E475" s="511" t="s">
        <v>152</v>
      </c>
      <c r="F475" s="511" t="s">
        <v>152</v>
      </c>
      <c r="G475" s="757" t="s">
        <v>4548</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1727</v>
      </c>
      <c r="B476" s="756">
        <f t="shared" si="35"/>
        <v>5</v>
      </c>
      <c r="C476" s="756" t="s">
        <v>4113</v>
      </c>
      <c r="D476" s="511" t="s">
        <v>152</v>
      </c>
      <c r="E476" s="511" t="s">
        <v>152</v>
      </c>
      <c r="F476" s="511" t="s">
        <v>152</v>
      </c>
      <c r="G476" s="757" t="s">
        <v>4549</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4113</v>
      </c>
      <c r="D477" s="511" t="s">
        <v>152</v>
      </c>
      <c r="E477" s="511" t="s">
        <v>152</v>
      </c>
      <c r="F477" s="511" t="s">
        <v>152</v>
      </c>
      <c r="G477" s="757" t="s">
        <v>4550</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4551</v>
      </c>
      <c r="B478" s="756">
        <f t="shared" si="35"/>
        <v>0</v>
      </c>
      <c r="C478" s="756" t="s">
        <v>4113</v>
      </c>
      <c r="D478" s="511" t="s">
        <v>152</v>
      </c>
      <c r="E478" s="511" t="s">
        <v>152</v>
      </c>
      <c r="F478" s="511" t="s">
        <v>152</v>
      </c>
      <c r="G478" s="757" t="s">
        <v>4552</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2498</v>
      </c>
      <c r="B479" s="756">
        <f t="shared" si="35"/>
        <v>0</v>
      </c>
      <c r="C479" s="756" t="s">
        <v>4113</v>
      </c>
      <c r="D479" s="511" t="s">
        <v>152</v>
      </c>
      <c r="E479" s="511" t="s">
        <v>152</v>
      </c>
      <c r="F479" s="511" t="s">
        <v>152</v>
      </c>
      <c r="G479" s="757" t="s">
        <v>4553</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4113</v>
      </c>
      <c r="D480" s="511" t="s">
        <v>152</v>
      </c>
      <c r="E480" s="511" t="s">
        <v>152</v>
      </c>
      <c r="F480" s="511" t="s">
        <v>152</v>
      </c>
      <c r="G480" s="757" t="s">
        <v>4554</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1466</v>
      </c>
      <c r="B481" s="756">
        <f t="shared" si="35"/>
        <v>1</v>
      </c>
      <c r="C481" s="756" t="s">
        <v>4113</v>
      </c>
      <c r="D481" s="511" t="s">
        <v>152</v>
      </c>
      <c r="E481" s="511" t="s">
        <v>152</v>
      </c>
      <c r="F481" s="511" t="s">
        <v>152</v>
      </c>
      <c r="G481" s="757" t="s">
        <v>4555</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1379</v>
      </c>
      <c r="B482" s="756">
        <f t="shared" si="35"/>
        <v>3</v>
      </c>
      <c r="C482" s="756" t="s">
        <v>4113</v>
      </c>
      <c r="D482" s="511" t="s">
        <v>152</v>
      </c>
      <c r="E482" s="511" t="s">
        <v>152</v>
      </c>
      <c r="F482" s="511" t="s">
        <v>152</v>
      </c>
      <c r="G482" s="757" t="s">
        <v>4556</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2758</v>
      </c>
      <c r="B483" s="756">
        <f t="shared" si="35"/>
        <v>0</v>
      </c>
      <c r="C483" s="756" t="s">
        <v>4113</v>
      </c>
      <c r="D483" s="511" t="s">
        <v>152</v>
      </c>
      <c r="E483" s="511" t="s">
        <v>152</v>
      </c>
      <c r="F483" s="511" t="s">
        <v>152</v>
      </c>
      <c r="G483" s="757" t="s">
        <v>4557</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4113</v>
      </c>
      <c r="D484" s="511" t="s">
        <v>152</v>
      </c>
      <c r="E484" s="511" t="s">
        <v>152</v>
      </c>
      <c r="F484" s="511" t="s">
        <v>152</v>
      </c>
      <c r="G484" s="757" t="s">
        <v>4558</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1638</v>
      </c>
      <c r="B485" s="756">
        <f t="shared" si="35"/>
        <v>1</v>
      </c>
      <c r="C485" s="756" t="s">
        <v>4076</v>
      </c>
      <c r="D485" s="511" t="s">
        <v>152</v>
      </c>
      <c r="E485" s="511" t="s">
        <v>152</v>
      </c>
      <c r="F485" s="511" t="s">
        <v>152</v>
      </c>
      <c r="G485" s="757" t="s">
        <v>4559</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4113</v>
      </c>
      <c r="D486" s="511" t="s">
        <v>152</v>
      </c>
      <c r="E486" s="511" t="s">
        <v>152</v>
      </c>
      <c r="F486" s="511" t="s">
        <v>152</v>
      </c>
      <c r="G486" s="757" t="s">
        <v>4560</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970</v>
      </c>
      <c r="B487" s="756">
        <f t="shared" si="35"/>
        <v>1</v>
      </c>
      <c r="C487" s="756" t="s">
        <v>4113</v>
      </c>
      <c r="D487" s="511" t="s">
        <v>152</v>
      </c>
      <c r="E487" s="511" t="s">
        <v>152</v>
      </c>
      <c r="F487" s="511" t="s">
        <v>152</v>
      </c>
      <c r="G487" s="757" t="s">
        <v>4561</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619</v>
      </c>
      <c r="B488" s="756">
        <f t="shared" si="35"/>
        <v>1</v>
      </c>
      <c r="C488" s="756" t="s">
        <v>4113</v>
      </c>
      <c r="D488" s="511" t="s">
        <v>152</v>
      </c>
      <c r="E488" s="511" t="s">
        <v>152</v>
      </c>
      <c r="F488" s="511" t="s">
        <v>152</v>
      </c>
      <c r="G488" s="757" t="s">
        <v>4562</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4113</v>
      </c>
      <c r="D489" s="511" t="s">
        <v>152</v>
      </c>
      <c r="E489" s="511" t="s">
        <v>152</v>
      </c>
      <c r="F489" s="511" t="s">
        <v>152</v>
      </c>
      <c r="G489" s="757" t="s">
        <v>4563</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765</v>
      </c>
      <c r="B490" s="756">
        <f t="shared" si="35"/>
        <v>1</v>
      </c>
      <c r="C490" s="756" t="s">
        <v>4113</v>
      </c>
      <c r="D490" s="511" t="s">
        <v>152</v>
      </c>
      <c r="E490" s="511" t="s">
        <v>152</v>
      </c>
      <c r="F490" s="511" t="s">
        <v>152</v>
      </c>
      <c r="G490" s="757" t="s">
        <v>4564</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1725</v>
      </c>
      <c r="B491" s="756">
        <f t="shared" si="35"/>
        <v>3</v>
      </c>
      <c r="C491" s="756" t="s">
        <v>4076</v>
      </c>
      <c r="D491" s="511" t="s">
        <v>152</v>
      </c>
      <c r="E491" s="511" t="s">
        <v>152</v>
      </c>
      <c r="F491" s="511" t="s">
        <v>152</v>
      </c>
      <c r="G491" s="757" t="s">
        <v>4565</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1748</v>
      </c>
      <c r="B492" s="756">
        <f t="shared" si="35"/>
        <v>1</v>
      </c>
      <c r="C492" s="756" t="s">
        <v>4113</v>
      </c>
      <c r="D492" s="511" t="s">
        <v>152</v>
      </c>
      <c r="E492" s="511" t="s">
        <v>152</v>
      </c>
      <c r="F492" s="511" t="s">
        <v>152</v>
      </c>
      <c r="G492" s="757" t="s">
        <v>4566</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820</v>
      </c>
      <c r="B493" s="756">
        <f t="shared" si="35"/>
        <v>2</v>
      </c>
      <c r="C493" s="756" t="s">
        <v>4113</v>
      </c>
      <c r="D493" s="511" t="s">
        <v>152</v>
      </c>
      <c r="E493" s="511" t="s">
        <v>152</v>
      </c>
      <c r="F493" s="511" t="s">
        <v>152</v>
      </c>
      <c r="G493" s="757" t="s">
        <v>4567</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3857</v>
      </c>
      <c r="B494" s="756">
        <f t="shared" si="35"/>
        <v>0</v>
      </c>
      <c r="C494" s="756" t="s">
        <v>4113</v>
      </c>
      <c r="D494" s="511" t="s">
        <v>152</v>
      </c>
      <c r="E494" s="511" t="s">
        <v>152</v>
      </c>
      <c r="F494" s="511" t="s">
        <v>152</v>
      </c>
      <c r="G494" s="757" t="s">
        <v>4568</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3887</v>
      </c>
      <c r="B495" s="756">
        <f t="shared" si="35"/>
        <v>0</v>
      </c>
      <c r="C495" s="756" t="s">
        <v>4113</v>
      </c>
      <c r="D495" s="511" t="s">
        <v>152</v>
      </c>
      <c r="E495" s="511" t="s">
        <v>152</v>
      </c>
      <c r="F495" s="511" t="s">
        <v>152</v>
      </c>
      <c r="G495" s="757" t="s">
        <v>4569</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1246</v>
      </c>
      <c r="B496" s="756">
        <f t="shared" si="35"/>
        <v>0</v>
      </c>
      <c r="C496" s="756" t="s">
        <v>4113</v>
      </c>
      <c r="D496" s="511" t="s">
        <v>152</v>
      </c>
      <c r="E496" s="511"/>
      <c r="F496" s="511" t="s">
        <v>152</v>
      </c>
      <c r="G496" s="757" t="s">
        <v>4570</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2336</v>
      </c>
      <c r="B497" s="756">
        <f t="shared" si="35"/>
        <v>0</v>
      </c>
      <c r="C497" s="756" t="s">
        <v>4113</v>
      </c>
      <c r="D497" s="511" t="s">
        <v>152</v>
      </c>
      <c r="E497" s="511" t="s">
        <v>152</v>
      </c>
      <c r="F497" s="511" t="s">
        <v>152</v>
      </c>
      <c r="G497" s="757" t="s">
        <v>4571</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3581</v>
      </c>
      <c r="B498" s="756">
        <f t="shared" si="35"/>
        <v>0</v>
      </c>
      <c r="C498" s="756" t="s">
        <v>4076</v>
      </c>
      <c r="D498" s="511" t="s">
        <v>152</v>
      </c>
      <c r="E498" s="511" t="s">
        <v>152</v>
      </c>
      <c r="F498" s="511" t="s">
        <v>152</v>
      </c>
      <c r="G498" s="757" t="s">
        <v>4572</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797</v>
      </c>
      <c r="B499" s="756">
        <f t="shared" si="35"/>
        <v>2</v>
      </c>
      <c r="C499" s="756" t="s">
        <v>4113</v>
      </c>
      <c r="D499" s="511" t="s">
        <v>152</v>
      </c>
      <c r="E499" s="511" t="s">
        <v>152</v>
      </c>
      <c r="F499" s="511" t="s">
        <v>152</v>
      </c>
      <c r="G499" s="757" t="s">
        <v>4573</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4076</v>
      </c>
      <c r="D500" s="511" t="s">
        <v>152</v>
      </c>
      <c r="E500" s="511" t="s">
        <v>152</v>
      </c>
      <c r="F500" s="511" t="s">
        <v>152</v>
      </c>
      <c r="G500" s="757" t="s">
        <v>4574</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4575</v>
      </c>
      <c r="B501" s="756">
        <f t="shared" si="35"/>
        <v>0</v>
      </c>
      <c r="C501" s="756" t="s">
        <v>4113</v>
      </c>
      <c r="D501" s="511" t="s">
        <v>152</v>
      </c>
      <c r="E501" s="511" t="s">
        <v>152</v>
      </c>
      <c r="F501" s="511" t="s">
        <v>152</v>
      </c>
      <c r="G501" s="757" t="s">
        <v>4576</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796</v>
      </c>
      <c r="B502" s="756">
        <f t="shared" si="35"/>
        <v>3</v>
      </c>
      <c r="C502" s="756" t="s">
        <v>4076</v>
      </c>
      <c r="D502" s="511" t="s">
        <v>152</v>
      </c>
      <c r="E502" s="511" t="s">
        <v>152</v>
      </c>
      <c r="F502" s="511" t="s">
        <v>152</v>
      </c>
      <c r="G502" s="757" t="s">
        <v>4577</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3220</v>
      </c>
      <c r="B503" s="756"/>
      <c r="C503" s="756" t="s">
        <v>4113</v>
      </c>
      <c r="D503" s="511" t="s">
        <v>152</v>
      </c>
      <c r="E503" s="511" t="s">
        <v>152</v>
      </c>
      <c r="F503" s="511" t="s">
        <v>152</v>
      </c>
      <c r="G503" s="757" t="s">
        <v>4578</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1323</v>
      </c>
      <c r="B504" s="756">
        <f t="shared" ref="B504:B522" si="36">counta($I504:$DF504)</f>
        <v>4</v>
      </c>
      <c r="C504" s="756" t="s">
        <v>4113</v>
      </c>
      <c r="D504" s="511" t="s">
        <v>152</v>
      </c>
      <c r="E504" s="511" t="s">
        <v>152</v>
      </c>
      <c r="F504" s="511" t="s">
        <v>152</v>
      </c>
      <c r="G504" s="757" t="s">
        <v>4579</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903</v>
      </c>
      <c r="B505" s="756">
        <f t="shared" si="36"/>
        <v>5</v>
      </c>
      <c r="C505" s="756" t="s">
        <v>4113</v>
      </c>
      <c r="D505" s="511" t="s">
        <v>152</v>
      </c>
      <c r="E505" s="511" t="s">
        <v>152</v>
      </c>
      <c r="F505" s="511" t="s">
        <v>152</v>
      </c>
      <c r="G505" s="757" t="s">
        <v>4580</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4113</v>
      </c>
      <c r="D506" s="511" t="s">
        <v>152</v>
      </c>
      <c r="E506" s="511" t="s">
        <v>152</v>
      </c>
      <c r="F506" s="511" t="s">
        <v>152</v>
      </c>
      <c r="G506" s="757" t="s">
        <v>4581</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1063</v>
      </c>
      <c r="B507" s="756">
        <f t="shared" si="36"/>
        <v>3</v>
      </c>
      <c r="C507" s="756" t="s">
        <v>4113</v>
      </c>
      <c r="D507" s="511" t="s">
        <v>152</v>
      </c>
      <c r="E507" s="511" t="s">
        <v>152</v>
      </c>
      <c r="F507" s="511" t="s">
        <v>152</v>
      </c>
      <c r="G507" s="757" t="s">
        <v>4582</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795</v>
      </c>
      <c r="B508" s="756">
        <f t="shared" si="36"/>
        <v>3</v>
      </c>
      <c r="C508" s="756" t="s">
        <v>4113</v>
      </c>
      <c r="D508" s="511" t="s">
        <v>152</v>
      </c>
      <c r="E508" s="511" t="s">
        <v>152</v>
      </c>
      <c r="F508" s="511" t="s">
        <v>152</v>
      </c>
      <c r="G508" s="757" t="s">
        <v>4583</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1275</v>
      </c>
      <c r="B509" s="756">
        <f t="shared" si="36"/>
        <v>1</v>
      </c>
      <c r="C509" s="756" t="s">
        <v>4113</v>
      </c>
      <c r="D509" s="511" t="s">
        <v>152</v>
      </c>
      <c r="E509" s="511" t="s">
        <v>152</v>
      </c>
      <c r="F509" s="511" t="s">
        <v>152</v>
      </c>
      <c r="G509" s="757" t="s">
        <v>4584</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1804</v>
      </c>
      <c r="B510" s="756">
        <f t="shared" si="36"/>
        <v>0</v>
      </c>
      <c r="C510" s="756" t="s">
        <v>4113</v>
      </c>
      <c r="D510" s="511" t="s">
        <v>152</v>
      </c>
      <c r="E510" s="511" t="s">
        <v>152</v>
      </c>
      <c r="F510" s="511" t="s">
        <v>152</v>
      </c>
      <c r="G510" s="757" t="s">
        <v>4585</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2656</v>
      </c>
      <c r="B511" s="756">
        <f t="shared" si="36"/>
        <v>0</v>
      </c>
      <c r="C511" s="756" t="s">
        <v>4113</v>
      </c>
      <c r="D511" s="511" t="s">
        <v>152</v>
      </c>
      <c r="E511" s="511" t="s">
        <v>152</v>
      </c>
      <c r="F511" s="511" t="s">
        <v>152</v>
      </c>
      <c r="G511" s="757" t="s">
        <v>4586</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618</v>
      </c>
      <c r="B512" s="756">
        <f t="shared" si="36"/>
        <v>5</v>
      </c>
      <c r="C512" s="756" t="s">
        <v>4113</v>
      </c>
      <c r="D512" s="511" t="s">
        <v>152</v>
      </c>
      <c r="E512" s="511" t="s">
        <v>152</v>
      </c>
      <c r="F512" s="511" t="s">
        <v>152</v>
      </c>
      <c r="G512" s="757" t="s">
        <v>4587</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2621</v>
      </c>
      <c r="B513" s="756">
        <f t="shared" si="36"/>
        <v>1</v>
      </c>
      <c r="C513" s="756" t="s">
        <v>4113</v>
      </c>
      <c r="D513" s="511" t="s">
        <v>152</v>
      </c>
      <c r="E513" s="511" t="s">
        <v>152</v>
      </c>
      <c r="F513" s="511" t="s">
        <v>152</v>
      </c>
      <c r="G513" s="757" t="s">
        <v>4588</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4113</v>
      </c>
      <c r="D514" s="511" t="s">
        <v>152</v>
      </c>
      <c r="E514" s="511" t="s">
        <v>152</v>
      </c>
      <c r="F514" s="511" t="s">
        <v>152</v>
      </c>
      <c r="G514" s="757" t="s">
        <v>4589</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713</v>
      </c>
      <c r="B515" s="756">
        <f t="shared" si="36"/>
        <v>0</v>
      </c>
      <c r="C515" s="756" t="s">
        <v>4113</v>
      </c>
      <c r="D515" s="511" t="s">
        <v>152</v>
      </c>
      <c r="E515" s="511" t="s">
        <v>152</v>
      </c>
      <c r="F515" s="511" t="s">
        <v>152</v>
      </c>
      <c r="G515" s="757" t="s">
        <v>4590</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4113</v>
      </c>
      <c r="D516" s="511" t="s">
        <v>152</v>
      </c>
      <c r="E516" s="511" t="s">
        <v>152</v>
      </c>
      <c r="F516" s="511" t="s">
        <v>152</v>
      </c>
      <c r="G516" s="757" t="s">
        <v>4591</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2373</v>
      </c>
      <c r="B517" s="756">
        <f t="shared" si="36"/>
        <v>1</v>
      </c>
      <c r="C517" s="756" t="s">
        <v>4113</v>
      </c>
      <c r="D517" s="511" t="s">
        <v>152</v>
      </c>
      <c r="E517" s="511" t="s">
        <v>152</v>
      </c>
      <c r="F517" s="511" t="s">
        <v>152</v>
      </c>
      <c r="G517" s="757" t="s">
        <v>4592</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3411</v>
      </c>
      <c r="B518" s="756">
        <f t="shared" si="36"/>
        <v>0</v>
      </c>
      <c r="C518" s="756" t="s">
        <v>4113</v>
      </c>
      <c r="D518" s="511" t="s">
        <v>152</v>
      </c>
      <c r="E518" s="511" t="s">
        <v>152</v>
      </c>
      <c r="F518" s="511" t="s">
        <v>152</v>
      </c>
      <c r="G518" s="757" t="s">
        <v>4593</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1066</v>
      </c>
      <c r="B519" s="756">
        <f t="shared" si="36"/>
        <v>1</v>
      </c>
      <c r="C519" s="756" t="s">
        <v>4076</v>
      </c>
      <c r="D519" s="511" t="s">
        <v>152</v>
      </c>
      <c r="E519" s="511" t="s">
        <v>152</v>
      </c>
      <c r="F519" s="511" t="s">
        <v>152</v>
      </c>
      <c r="G519" s="757" t="s">
        <v>4594</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1841</v>
      </c>
      <c r="B520" s="756">
        <f t="shared" si="36"/>
        <v>3</v>
      </c>
      <c r="C520" s="756" t="s">
        <v>4113</v>
      </c>
      <c r="D520" s="511" t="s">
        <v>152</v>
      </c>
      <c r="E520" s="511" t="s">
        <v>152</v>
      </c>
      <c r="F520" s="511" t="s">
        <v>152</v>
      </c>
      <c r="G520" s="757" t="s">
        <v>4595</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1842</v>
      </c>
      <c r="B521" s="756">
        <f t="shared" si="36"/>
        <v>3</v>
      </c>
      <c r="C521" s="756" t="s">
        <v>4113</v>
      </c>
      <c r="D521" s="511" t="s">
        <v>152</v>
      </c>
      <c r="E521" s="511" t="s">
        <v>152</v>
      </c>
      <c r="F521" s="511" t="s">
        <v>152</v>
      </c>
      <c r="G521" s="757" t="s">
        <v>4596</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1355</v>
      </c>
      <c r="B522" s="756">
        <f t="shared" si="36"/>
        <v>0</v>
      </c>
      <c r="C522" s="756" t="s">
        <v>4113</v>
      </c>
      <c r="D522" s="511" t="s">
        <v>152</v>
      </c>
      <c r="E522" s="511" t="s">
        <v>152</v>
      </c>
      <c r="F522" s="511" t="s">
        <v>152</v>
      </c>
      <c r="G522" s="757" t="s">
        <v>4597</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1022</v>
      </c>
      <c r="B523" s="756"/>
      <c r="C523" s="756" t="s">
        <v>4113</v>
      </c>
      <c r="D523" s="511" t="s">
        <v>152</v>
      </c>
      <c r="E523" s="511" t="s">
        <v>152</v>
      </c>
      <c r="F523" s="511" t="s">
        <v>152</v>
      </c>
      <c r="G523" s="757" t="s">
        <v>4598</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3" ref="W1"/>
    <hyperlink display="Betty" location="Heroes!A24" ref="X1"/>
    <hyperlink display="Bozel" location="Heroes!A25" ref="Y1"/>
    <hyperlink display="Cherie" location="Heroes!A28" ref="AA1"/>
    <hyperlink display="Chris" location="Heroes!A29" ref="AB1"/>
    <hyperlink display="Clarett" location="Heroes!A31"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3975</v>
      </c>
      <c r="C1" s="39" t="s">
        <v>119</v>
      </c>
      <c r="D1" s="763" t="s">
        <v>4599</v>
      </c>
      <c r="E1" s="39" t="s">
        <v>145</v>
      </c>
      <c r="F1" s="39" t="s">
        <v>3977</v>
      </c>
      <c r="G1" s="764" t="s">
        <v>4600</v>
      </c>
      <c r="H1" s="22" t="s">
        <v>4601</v>
      </c>
      <c r="I1" s="765" t="s">
        <v>4602</v>
      </c>
      <c r="J1" s="765" t="s">
        <v>4603</v>
      </c>
      <c r="K1" s="765" t="s">
        <v>4604</v>
      </c>
      <c r="L1" s="766" t="s">
        <v>4605</v>
      </c>
      <c r="M1" s="765" t="s">
        <v>4606</v>
      </c>
      <c r="N1" s="765" t="s">
        <v>4607</v>
      </c>
      <c r="O1" s="765" t="s">
        <v>4608</v>
      </c>
      <c r="P1" s="766" t="s">
        <v>4609</v>
      </c>
      <c r="Q1" s="766" t="s">
        <v>3978</v>
      </c>
      <c r="R1" s="766" t="s">
        <v>84</v>
      </c>
      <c r="S1" s="767">
        <f>max('Max Stats'!I:I)</f>
        <v>70</v>
      </c>
      <c r="T1" s="767">
        <v>80.0</v>
      </c>
    </row>
    <row r="2">
      <c r="A2" s="768" t="s">
        <v>420</v>
      </c>
      <c r="B2" s="462">
        <v>1.0</v>
      </c>
      <c r="C2" s="462" t="str">
        <f t="array" ref="C2">index(Images!$A$1:$K$1, 1, 1)</f>
        <v/>
      </c>
      <c r="D2" s="462" t="s">
        <v>152</v>
      </c>
      <c r="E2" s="462">
        <v>1.0</v>
      </c>
      <c r="F2" s="462">
        <v>3.0</v>
      </c>
      <c r="G2" s="769" t="s">
        <v>4610</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4048</v>
      </c>
      <c r="R2" s="771"/>
      <c r="S2" s="771"/>
      <c r="T2" s="771"/>
    </row>
    <row r="3">
      <c r="A3" s="768" t="s">
        <v>4611</v>
      </c>
      <c r="B3" s="462">
        <v>2.0</v>
      </c>
      <c r="C3" s="462" t="str">
        <f t="array" ref="C3">index(Images!$A$1:$K$1, 1, 1)</f>
        <v/>
      </c>
      <c r="D3" s="462" t="s">
        <v>152</v>
      </c>
      <c r="E3" s="462">
        <v>1.0</v>
      </c>
      <c r="F3" s="462">
        <v>3.0</v>
      </c>
      <c r="G3" s="769" t="s">
        <v>4612</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4048</v>
      </c>
      <c r="R3" s="771"/>
      <c r="S3" s="771"/>
      <c r="T3" s="771"/>
    </row>
    <row r="4">
      <c r="A4" s="768" t="s">
        <v>4613</v>
      </c>
      <c r="B4" s="462">
        <v>2.0</v>
      </c>
      <c r="C4" s="462" t="str">
        <f t="array" ref="C4">index(Images!$A$1:$K$1, 1, 1)</f>
        <v/>
      </c>
      <c r="D4" s="462" t="s">
        <v>152</v>
      </c>
      <c r="E4" s="462">
        <v>1.0</v>
      </c>
      <c r="F4" s="462">
        <v>3.0</v>
      </c>
      <c r="G4" s="769" t="s">
        <v>4614</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4048</v>
      </c>
      <c r="R4" s="771"/>
      <c r="S4" s="771"/>
      <c r="T4" s="771"/>
    </row>
    <row r="5">
      <c r="A5" s="768" t="s">
        <v>4615</v>
      </c>
      <c r="B5" s="462">
        <v>2.0</v>
      </c>
      <c r="C5" s="462" t="str">
        <f t="array" ref="C5">index(Images!$A$1:$K$1, 1, 1)</f>
        <v/>
      </c>
      <c r="D5" s="462" t="s">
        <v>152</v>
      </c>
      <c r="E5" s="462">
        <v>1.0</v>
      </c>
      <c r="F5" s="462">
        <v>3.0</v>
      </c>
      <c r="G5" s="769" t="s">
        <v>4616</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4048</v>
      </c>
      <c r="R5" s="771"/>
      <c r="S5" s="771"/>
      <c r="T5" s="771"/>
    </row>
    <row r="6">
      <c r="A6" s="768" t="s">
        <v>402</v>
      </c>
      <c r="B6" s="462">
        <v>2.0</v>
      </c>
      <c r="C6" s="462" t="str">
        <f t="array" ref="C6">index(Images!$A$1:$K$1, 1, 1)</f>
        <v/>
      </c>
      <c r="D6" s="462" t="s">
        <v>152</v>
      </c>
      <c r="E6" s="462">
        <v>1.0</v>
      </c>
      <c r="F6" s="462">
        <v>3.0</v>
      </c>
      <c r="G6" s="769" t="s">
        <v>4617</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4048</v>
      </c>
      <c r="R6" s="771"/>
      <c r="S6" s="771"/>
      <c r="T6" s="771"/>
    </row>
    <row r="7">
      <c r="A7" s="772" t="s">
        <v>274</v>
      </c>
      <c r="B7" s="773">
        <v>3.0</v>
      </c>
      <c r="C7" s="773" t="str">
        <f t="array" ref="C7">index(Images!$A$1:$K$1, 1, 1)</f>
        <v/>
      </c>
      <c r="D7" s="773" t="s">
        <v>152</v>
      </c>
      <c r="E7" s="773">
        <v>1.0</v>
      </c>
      <c r="F7" s="773">
        <v>3.0</v>
      </c>
      <c r="G7" s="774" t="s">
        <v>4618</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4048</v>
      </c>
      <c r="R7" s="776"/>
      <c r="S7" s="776"/>
      <c r="T7" s="776"/>
    </row>
    <row r="8">
      <c r="A8" s="772" t="s">
        <v>301</v>
      </c>
      <c r="B8" s="773">
        <v>3.0</v>
      </c>
      <c r="C8" s="773" t="str">
        <f t="array" ref="C8">index(Images!$A$1:$K$1, 1, 1)</f>
        <v/>
      </c>
      <c r="D8" s="773" t="s">
        <v>152</v>
      </c>
      <c r="E8" s="773">
        <v>1.0</v>
      </c>
      <c r="F8" s="773">
        <v>3.0</v>
      </c>
      <c r="G8" s="774" t="s">
        <v>4619</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4048</v>
      </c>
      <c r="R8" s="776"/>
      <c r="S8" s="776"/>
      <c r="T8" s="776"/>
    </row>
    <row r="9">
      <c r="A9" s="772" t="s">
        <v>195</v>
      </c>
      <c r="B9" s="773">
        <v>3.0</v>
      </c>
      <c r="C9" s="773" t="str">
        <f t="array" ref="C9">index(Images!$A$1:$K$1, 1, 1)</f>
        <v/>
      </c>
      <c r="D9" s="773" t="s">
        <v>152</v>
      </c>
      <c r="E9" s="773">
        <v>1.0</v>
      </c>
      <c r="F9" s="773">
        <v>3.0</v>
      </c>
      <c r="G9" s="774" t="s">
        <v>4620</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4048</v>
      </c>
      <c r="R9" s="776"/>
      <c r="S9" s="776"/>
      <c r="T9" s="776"/>
    </row>
    <row r="10">
      <c r="A10" s="772" t="s">
        <v>4621</v>
      </c>
      <c r="B10" s="773">
        <v>3.0</v>
      </c>
      <c r="C10" s="773" t="str">
        <f t="array" ref="C10">index(Images!$A$1:$K$1, 1, 1)</f>
        <v/>
      </c>
      <c r="D10" s="773" t="s">
        <v>4622</v>
      </c>
      <c r="E10" s="773">
        <v>1.0</v>
      </c>
      <c r="F10" s="773">
        <v>3.0</v>
      </c>
      <c r="G10" s="774" t="s">
        <v>4623</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4048</v>
      </c>
      <c r="R10" s="776"/>
      <c r="S10" s="776"/>
      <c r="T10" s="776"/>
    </row>
    <row r="11">
      <c r="A11" s="772" t="s">
        <v>409</v>
      </c>
      <c r="B11" s="773">
        <v>3.0</v>
      </c>
      <c r="C11" s="773" t="str">
        <f t="array" ref="C11">index(Images!$A$1:$K$1, 1, 1)</f>
        <v/>
      </c>
      <c r="D11" s="773" t="s">
        <v>4622</v>
      </c>
      <c r="E11" s="773">
        <v>1.0</v>
      </c>
      <c r="F11" s="773">
        <v>3.0</v>
      </c>
      <c r="G11" s="774" t="s">
        <v>4624</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4048</v>
      </c>
      <c r="R11" s="776"/>
      <c r="S11" s="776"/>
      <c r="T11" s="776"/>
    </row>
    <row r="12">
      <c r="A12" s="772" t="s">
        <v>4625</v>
      </c>
      <c r="B12" s="773">
        <v>3.0</v>
      </c>
      <c r="C12" s="773" t="str">
        <f t="array" ref="C12">index(Images!$A$1:$K$1, 1, 1)</f>
        <v/>
      </c>
      <c r="D12" s="773" t="s">
        <v>4622</v>
      </c>
      <c r="E12" s="773">
        <v>1.0</v>
      </c>
      <c r="F12" s="773">
        <v>3.0</v>
      </c>
      <c r="G12" s="774" t="s">
        <v>4626</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4048</v>
      </c>
      <c r="R12" s="776"/>
      <c r="S12" s="776"/>
      <c r="T12" s="776"/>
    </row>
    <row r="13">
      <c r="A13" s="772" t="s">
        <v>4627</v>
      </c>
      <c r="B13" s="773">
        <v>3.0</v>
      </c>
      <c r="C13" s="773" t="str">
        <f t="array" ref="C13">index(Images!$A$1:$K$1, 1, 1)</f>
        <v/>
      </c>
      <c r="D13" s="773" t="s">
        <v>4622</v>
      </c>
      <c r="E13" s="773">
        <v>1.0</v>
      </c>
      <c r="F13" s="773">
        <v>3.0</v>
      </c>
      <c r="G13" s="774" t="s">
        <v>4628</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4048</v>
      </c>
      <c r="R13" s="776"/>
      <c r="S13" s="776"/>
      <c r="T13" s="776"/>
    </row>
    <row r="14">
      <c r="A14" s="772" t="s">
        <v>4629</v>
      </c>
      <c r="B14" s="773">
        <v>3.0</v>
      </c>
      <c r="C14" s="773" t="str">
        <f t="array" ref="C14">index(Images!$A$1:$K$1, 1, 1)</f>
        <v/>
      </c>
      <c r="D14" s="773" t="s">
        <v>4622</v>
      </c>
      <c r="E14" s="773">
        <v>1.0</v>
      </c>
      <c r="F14" s="773">
        <v>3.0</v>
      </c>
      <c r="G14" s="774" t="s">
        <v>4630</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4048</v>
      </c>
      <c r="R14" s="776"/>
      <c r="S14" s="776"/>
      <c r="T14" s="776"/>
    </row>
    <row r="15">
      <c r="A15" s="777" t="s">
        <v>4631</v>
      </c>
      <c r="B15" s="773">
        <v>3.0</v>
      </c>
      <c r="C15" s="773" t="str">
        <f t="array" ref="C15">index(Images!$A$1:$K$1, 1, 1)</f>
        <v/>
      </c>
      <c r="D15" s="773" t="s">
        <v>4622</v>
      </c>
      <c r="E15" s="773">
        <v>1.0</v>
      </c>
      <c r="F15" s="773">
        <v>3.0</v>
      </c>
      <c r="G15" s="774" t="s">
        <v>4632</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4048</v>
      </c>
      <c r="R15" s="776"/>
      <c r="S15" s="776"/>
      <c r="T15" s="776"/>
    </row>
    <row r="16">
      <c r="A16" s="772" t="s">
        <v>1615</v>
      </c>
      <c r="B16" s="773">
        <v>3.0</v>
      </c>
      <c r="C16" s="773" t="str">
        <f t="array" ref="C16">index(Images!$A$1:$K$1, 1, 1)</f>
        <v/>
      </c>
      <c r="D16" s="773" t="s">
        <v>4622</v>
      </c>
      <c r="E16" s="773">
        <v>1.0</v>
      </c>
      <c r="F16" s="773">
        <v>3.0</v>
      </c>
      <c r="G16" s="774" t="s">
        <v>4633</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4048</v>
      </c>
      <c r="R16" s="776"/>
      <c r="S16" s="776"/>
      <c r="T16" s="776"/>
    </row>
    <row r="17">
      <c r="A17" s="772" t="s">
        <v>624</v>
      </c>
      <c r="B17" s="773">
        <v>3.0</v>
      </c>
      <c r="C17" s="773" t="str">
        <f t="array" ref="C17">index(Images!$A$1:$K$1, 1, 1)</f>
        <v/>
      </c>
      <c r="D17" s="773" t="s">
        <v>4622</v>
      </c>
      <c r="E17" s="773">
        <v>1.0</v>
      </c>
      <c r="F17" s="773">
        <v>3.0</v>
      </c>
      <c r="G17" s="774" t="s">
        <v>4634</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4048</v>
      </c>
      <c r="R17" s="776"/>
      <c r="S17" s="776"/>
      <c r="T17" s="776"/>
    </row>
    <row r="18">
      <c r="A18" s="772" t="s">
        <v>3830</v>
      </c>
      <c r="B18" s="773">
        <v>3.0</v>
      </c>
      <c r="C18" s="773" t="str">
        <f t="array" ref="C18">index(Images!$A$1:$K$1, 1, 1)</f>
        <v/>
      </c>
      <c r="D18" s="773" t="s">
        <v>4622</v>
      </c>
      <c r="E18" s="773">
        <v>1.0</v>
      </c>
      <c r="F18" s="773">
        <v>3.0</v>
      </c>
      <c r="G18" s="774" t="s">
        <v>4635</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4048</v>
      </c>
      <c r="R18" s="776"/>
      <c r="S18" s="776"/>
      <c r="T18" s="776"/>
    </row>
    <row r="19">
      <c r="A19" s="778" t="s">
        <v>419</v>
      </c>
      <c r="B19" s="480">
        <v>1.0</v>
      </c>
      <c r="C19" s="481" t="str">
        <f t="array" ref="C19">index(Images!$A$1:$K$1, 1, 2)</f>
        <v/>
      </c>
      <c r="D19" s="480" t="s">
        <v>152</v>
      </c>
      <c r="E19" s="480">
        <v>1.0</v>
      </c>
      <c r="F19" s="480">
        <v>3.0</v>
      </c>
      <c r="G19" s="779" t="s">
        <v>4636</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4048</v>
      </c>
      <c r="R19" s="781"/>
      <c r="S19" s="781"/>
      <c r="T19" s="781"/>
    </row>
    <row r="20">
      <c r="A20" s="778" t="s">
        <v>4637</v>
      </c>
      <c r="B20" s="480">
        <v>2.0</v>
      </c>
      <c r="C20" s="481" t="str">
        <f t="array" ref="C20">index(Images!$A$1:$K$1, 1, 2)</f>
        <v/>
      </c>
      <c r="D20" s="480" t="s">
        <v>152</v>
      </c>
      <c r="E20" s="480">
        <v>1.0</v>
      </c>
      <c r="F20" s="480">
        <v>3.0</v>
      </c>
      <c r="G20" s="779" t="s">
        <v>4616</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4048</v>
      </c>
      <c r="R20" s="781"/>
      <c r="S20" s="781"/>
      <c r="T20" s="781"/>
    </row>
    <row r="21">
      <c r="A21" s="778" t="s">
        <v>4638</v>
      </c>
      <c r="B21" s="480">
        <v>2.0</v>
      </c>
      <c r="C21" s="481" t="str">
        <f t="array" ref="C21">index(Images!$A$1:$K$1, 1, 2)</f>
        <v/>
      </c>
      <c r="D21" s="480" t="s">
        <v>152</v>
      </c>
      <c r="E21" s="480">
        <v>1.0</v>
      </c>
      <c r="F21" s="480">
        <v>3.0</v>
      </c>
      <c r="G21" s="779" t="s">
        <v>4639</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4048</v>
      </c>
      <c r="R21" s="781"/>
      <c r="S21" s="781"/>
      <c r="T21" s="781"/>
    </row>
    <row r="22">
      <c r="A22" s="778" t="s">
        <v>4640</v>
      </c>
      <c r="B22" s="480">
        <v>2.0</v>
      </c>
      <c r="C22" s="481" t="str">
        <f t="array" ref="C22">index(Images!$A$1:$K$1, 1, 2)</f>
        <v/>
      </c>
      <c r="D22" s="480" t="s">
        <v>152</v>
      </c>
      <c r="E22" s="480">
        <v>1.0</v>
      </c>
      <c r="F22" s="480">
        <v>3.0</v>
      </c>
      <c r="G22" s="779" t="s">
        <v>4641</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4048</v>
      </c>
      <c r="R22" s="781"/>
      <c r="S22" s="781"/>
      <c r="T22" s="781"/>
    </row>
    <row r="23">
      <c r="A23" s="782" t="s">
        <v>167</v>
      </c>
      <c r="B23" s="783">
        <v>3.0</v>
      </c>
      <c r="C23" s="733" t="str">
        <f t="array" ref="C23">index(Images!$A$1:$K$1, 1, 2)</f>
        <v/>
      </c>
      <c r="D23" s="783" t="s">
        <v>152</v>
      </c>
      <c r="E23" s="783">
        <v>1.0</v>
      </c>
      <c r="F23" s="783">
        <v>3.0</v>
      </c>
      <c r="G23" s="784" t="s">
        <v>4642</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4048</v>
      </c>
      <c r="R23" s="786"/>
      <c r="S23" s="786"/>
      <c r="T23" s="786"/>
    </row>
    <row r="24">
      <c r="A24" s="782" t="s">
        <v>228</v>
      </c>
      <c r="B24" s="783">
        <v>3.0</v>
      </c>
      <c r="C24" s="733" t="str">
        <f t="array" ref="C24">index(Images!$A$1:$K$1, 1, 2)</f>
        <v/>
      </c>
      <c r="D24" s="783" t="s">
        <v>152</v>
      </c>
      <c r="E24" s="783">
        <v>1.0</v>
      </c>
      <c r="F24" s="783">
        <v>3.0</v>
      </c>
      <c r="G24" s="784" t="s">
        <v>4643</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4048</v>
      </c>
      <c r="R24" s="786"/>
      <c r="S24" s="786"/>
      <c r="T24" s="786"/>
    </row>
    <row r="25">
      <c r="A25" s="782" t="s">
        <v>440</v>
      </c>
      <c r="B25" s="783">
        <v>3.0</v>
      </c>
      <c r="C25" s="733" t="str">
        <f t="array" ref="C25">index(Images!$A$1:$K$1, 1, 2)</f>
        <v/>
      </c>
      <c r="D25" s="783" t="s">
        <v>152</v>
      </c>
      <c r="E25" s="783">
        <v>1.0</v>
      </c>
      <c r="F25" s="783">
        <v>3.0</v>
      </c>
      <c r="G25" s="784" t="s">
        <v>4644</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4048</v>
      </c>
      <c r="R25" s="786"/>
      <c r="S25" s="786"/>
      <c r="T25" s="786"/>
    </row>
    <row r="26">
      <c r="A26" s="782" t="s">
        <v>653</v>
      </c>
      <c r="B26" s="783">
        <v>3.0</v>
      </c>
      <c r="C26" s="733" t="str">
        <f t="array" ref="C26">index(Images!$A$1:$K$1, 1, 2)</f>
        <v/>
      </c>
      <c r="D26" s="783" t="s">
        <v>4622</v>
      </c>
      <c r="E26" s="783">
        <v>1.0</v>
      </c>
      <c r="F26" s="783">
        <v>3.0</v>
      </c>
      <c r="G26" s="784" t="s">
        <v>4645</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4048</v>
      </c>
      <c r="R26" s="786"/>
      <c r="S26" s="786"/>
      <c r="T26" s="786"/>
    </row>
    <row r="27">
      <c r="A27" s="782" t="s">
        <v>4646</v>
      </c>
      <c r="B27" s="783">
        <v>3.0</v>
      </c>
      <c r="C27" s="733" t="str">
        <f t="array" ref="C27">index(Images!$A$1:$K$1, 1, 2)</f>
        <v/>
      </c>
      <c r="D27" s="783" t="s">
        <v>4622</v>
      </c>
      <c r="E27" s="783">
        <v>1.0</v>
      </c>
      <c r="F27" s="783">
        <v>3.0</v>
      </c>
      <c r="G27" s="784" t="s">
        <v>4647</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4048</v>
      </c>
      <c r="R27" s="786"/>
      <c r="S27" s="786"/>
      <c r="T27" s="786"/>
    </row>
    <row r="28">
      <c r="A28" s="782" t="s">
        <v>4648</v>
      </c>
      <c r="B28" s="783">
        <v>3.0</v>
      </c>
      <c r="C28" s="733" t="str">
        <f t="array" ref="C28">index(Images!$A$1:$K$1, 1, 2)</f>
        <v/>
      </c>
      <c r="D28" s="783" t="s">
        <v>4622</v>
      </c>
      <c r="E28" s="783">
        <v>1.0</v>
      </c>
      <c r="F28" s="783">
        <v>3.0</v>
      </c>
      <c r="G28" s="784" t="s">
        <v>4649</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4048</v>
      </c>
      <c r="R28" s="786"/>
      <c r="S28" s="786"/>
      <c r="T28" s="786"/>
    </row>
    <row r="29">
      <c r="A29" s="782" t="s">
        <v>546</v>
      </c>
      <c r="B29" s="783">
        <v>3.0</v>
      </c>
      <c r="C29" s="733" t="str">
        <f t="array" ref="C29">index(Images!$A$1:$K$1, 1, 2)</f>
        <v/>
      </c>
      <c r="D29" s="783" t="s">
        <v>4622</v>
      </c>
      <c r="E29" s="783">
        <v>1.0</v>
      </c>
      <c r="F29" s="783">
        <v>3.0</v>
      </c>
      <c r="G29" s="784" t="s">
        <v>4650</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4048</v>
      </c>
      <c r="R29" s="786"/>
      <c r="S29" s="786"/>
      <c r="T29" s="786"/>
    </row>
    <row r="30">
      <c r="A30" s="782" t="s">
        <v>4651</v>
      </c>
      <c r="B30" s="783">
        <v>3.0</v>
      </c>
      <c r="C30" s="733" t="str">
        <f t="array" ref="C30">index(Images!$A$1:$K$1, 1, 2)</f>
        <v/>
      </c>
      <c r="D30" s="783" t="s">
        <v>4622</v>
      </c>
      <c r="E30" s="783">
        <v>1.0</v>
      </c>
      <c r="F30" s="783">
        <v>3.0</v>
      </c>
      <c r="G30" s="784" t="s">
        <v>4652</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4048</v>
      </c>
      <c r="R30" s="786"/>
      <c r="S30" s="786"/>
      <c r="T30" s="786"/>
    </row>
    <row r="31">
      <c r="A31" s="782" t="s">
        <v>4653</v>
      </c>
      <c r="B31" s="783">
        <v>3.0</v>
      </c>
      <c r="C31" s="733" t="str">
        <f t="array" ref="C31">index(Images!$A$1:$K$1, 1, 2)</f>
        <v/>
      </c>
      <c r="D31" s="783" t="s">
        <v>4622</v>
      </c>
      <c r="E31" s="783">
        <v>1.0</v>
      </c>
      <c r="F31" s="783">
        <v>3.0</v>
      </c>
      <c r="G31" s="784" t="s">
        <v>4654</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4048</v>
      </c>
      <c r="R31" s="786"/>
      <c r="S31" s="786"/>
      <c r="T31" s="786"/>
    </row>
    <row r="32">
      <c r="A32" s="782" t="s">
        <v>4655</v>
      </c>
      <c r="B32" s="783">
        <v>3.0</v>
      </c>
      <c r="C32" s="733" t="str">
        <f t="array" ref="C32">index(Images!$A$1:$K$1, 1, 2)</f>
        <v/>
      </c>
      <c r="D32" s="783" t="s">
        <v>4622</v>
      </c>
      <c r="E32" s="783">
        <v>1.0</v>
      </c>
      <c r="F32" s="783">
        <v>3.0</v>
      </c>
      <c r="G32" s="784" t="s">
        <v>4656</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4048</v>
      </c>
      <c r="R32" s="786"/>
      <c r="S32" s="786"/>
      <c r="T32" s="786"/>
    </row>
    <row r="33">
      <c r="A33" s="782" t="s">
        <v>4657</v>
      </c>
      <c r="B33" s="783">
        <v>3.0</v>
      </c>
      <c r="C33" s="733" t="str">
        <f t="array" ref="C33">index(Images!$A$1:$K$1, 1, 2)</f>
        <v/>
      </c>
      <c r="D33" s="783" t="s">
        <v>4622</v>
      </c>
      <c r="E33" s="783">
        <v>1.0</v>
      </c>
      <c r="F33" s="783">
        <v>3.0</v>
      </c>
      <c r="G33" s="784" t="s">
        <v>4658</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4048</v>
      </c>
      <c r="R33" s="786"/>
      <c r="S33" s="786"/>
      <c r="T33" s="786"/>
    </row>
    <row r="34">
      <c r="A34" s="787" t="s">
        <v>247</v>
      </c>
      <c r="B34" s="495">
        <v>1.0</v>
      </c>
      <c r="C34" s="496" t="str">
        <f t="array" ref="C34">index(Images!$A$1:$K$1, 1, 3)</f>
        <v/>
      </c>
      <c r="D34" s="495" t="s">
        <v>152</v>
      </c>
      <c r="E34" s="495">
        <v>1.0</v>
      </c>
      <c r="F34" s="495">
        <v>5.0</v>
      </c>
      <c r="G34" s="788" t="s">
        <v>4659</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4054</v>
      </c>
      <c r="R34" s="790"/>
      <c r="S34" s="790"/>
      <c r="T34" s="790"/>
    </row>
    <row r="35">
      <c r="A35" s="787" t="s">
        <v>4660</v>
      </c>
      <c r="B35" s="495">
        <v>1.0</v>
      </c>
      <c r="C35" s="496" t="str">
        <f t="array" ref="C35">index(Images!$A$1:$K$1, 1, 3)</f>
        <v/>
      </c>
      <c r="D35" s="495" t="s">
        <v>152</v>
      </c>
      <c r="E35" s="495">
        <v>1.0</v>
      </c>
      <c r="F35" s="495">
        <v>5.0</v>
      </c>
      <c r="G35" s="788" t="s">
        <v>4659</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4054</v>
      </c>
      <c r="R35" s="790"/>
      <c r="S35" s="790"/>
      <c r="T35" s="790"/>
    </row>
    <row r="36">
      <c r="A36" s="787" t="s">
        <v>4661</v>
      </c>
      <c r="B36" s="495">
        <v>2.0</v>
      </c>
      <c r="C36" s="496" t="str">
        <f t="array" ref="C36">index(Images!$A$1:$K$1, 1, 3)</f>
        <v/>
      </c>
      <c r="D36" s="495" t="s">
        <v>152</v>
      </c>
      <c r="E36" s="495">
        <v>1.0</v>
      </c>
      <c r="F36" s="495">
        <v>5.0</v>
      </c>
      <c r="G36" s="788" t="s">
        <v>4612</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4054</v>
      </c>
      <c r="R36" s="790"/>
      <c r="S36" s="790"/>
      <c r="T36" s="790"/>
    </row>
    <row r="37">
      <c r="A37" s="787" t="s">
        <v>4662</v>
      </c>
      <c r="B37" s="495">
        <v>2.0</v>
      </c>
      <c r="C37" s="496" t="str">
        <f t="array" ref="C37">index(Images!$A$1:$K$1, 1, 3)</f>
        <v/>
      </c>
      <c r="D37" s="495" t="s">
        <v>152</v>
      </c>
      <c r="E37" s="495">
        <v>1.0</v>
      </c>
      <c r="F37" s="495">
        <v>5.0</v>
      </c>
      <c r="G37" s="788" t="s">
        <v>4663</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4054</v>
      </c>
      <c r="R37" s="790"/>
      <c r="S37" s="790"/>
      <c r="T37" s="790"/>
    </row>
    <row r="38">
      <c r="A38" s="787" t="s">
        <v>1202</v>
      </c>
      <c r="B38" s="495">
        <v>2.0</v>
      </c>
      <c r="C38" s="496" t="str">
        <f t="array" ref="C38">index(Images!$A$1:$K$1, 1, 3)</f>
        <v/>
      </c>
      <c r="D38" s="495" t="s">
        <v>152</v>
      </c>
      <c r="E38" s="495">
        <v>1.0</v>
      </c>
      <c r="F38" s="495">
        <v>5.0</v>
      </c>
      <c r="G38" s="788" t="s">
        <v>4664</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4054</v>
      </c>
      <c r="R38" s="790"/>
      <c r="S38" s="790"/>
      <c r="T38" s="790"/>
    </row>
    <row r="39">
      <c r="A39" s="791" t="s">
        <v>233</v>
      </c>
      <c r="B39" s="792">
        <v>3.0</v>
      </c>
      <c r="C39" s="793" t="str">
        <f t="array" ref="C39">index(Images!$A$1:$K$1, 1, 3)</f>
        <v/>
      </c>
      <c r="D39" s="792" t="s">
        <v>152</v>
      </c>
      <c r="E39" s="792">
        <v>1.0</v>
      </c>
      <c r="F39" s="792">
        <v>5.0</v>
      </c>
      <c r="G39" s="794" t="s">
        <v>4620</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4054</v>
      </c>
      <c r="R39" s="796"/>
      <c r="S39" s="796"/>
      <c r="T39" s="796"/>
    </row>
    <row r="40">
      <c r="A40" s="791" t="s">
        <v>269</v>
      </c>
      <c r="B40" s="792">
        <v>3.0</v>
      </c>
      <c r="C40" s="793" t="str">
        <f t="array" ref="C40">index(Images!$A$1:$K$1, 1, 3)</f>
        <v/>
      </c>
      <c r="D40" s="792" t="s">
        <v>152</v>
      </c>
      <c r="E40" s="792">
        <v>1.0</v>
      </c>
      <c r="F40" s="792">
        <v>5.0</v>
      </c>
      <c r="G40" s="794" t="s">
        <v>4665</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4054</v>
      </c>
      <c r="R40" s="796"/>
      <c r="S40" s="796"/>
      <c r="T40" s="796"/>
    </row>
    <row r="41">
      <c r="A41" s="791" t="s">
        <v>169</v>
      </c>
      <c r="B41" s="792">
        <v>3.0</v>
      </c>
      <c r="C41" s="793" t="str">
        <f t="array" ref="C41">index(Images!$A$1:$K$1, 1, 3)</f>
        <v/>
      </c>
      <c r="D41" s="792" t="s">
        <v>152</v>
      </c>
      <c r="E41" s="792">
        <v>1.0</v>
      </c>
      <c r="F41" s="792">
        <v>5.0</v>
      </c>
      <c r="G41" s="794" t="s">
        <v>4666</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4054</v>
      </c>
      <c r="R41" s="796"/>
      <c r="S41" s="796"/>
      <c r="T41" s="796"/>
    </row>
    <row r="42">
      <c r="A42" s="791" t="s">
        <v>2580</v>
      </c>
      <c r="B42" s="792">
        <v>3.0</v>
      </c>
      <c r="C42" s="793" t="str">
        <f t="array" ref="C42">index(Images!$A$1:$K$1, 1, 3)</f>
        <v/>
      </c>
      <c r="D42" s="792" t="s">
        <v>4622</v>
      </c>
      <c r="E42" s="792">
        <v>1.0</v>
      </c>
      <c r="F42" s="792">
        <v>5.0</v>
      </c>
      <c r="G42" s="794" t="s">
        <v>4667</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4054</v>
      </c>
      <c r="R42" s="796"/>
      <c r="S42" s="796"/>
      <c r="T42" s="796"/>
    </row>
    <row r="43">
      <c r="A43" s="791" t="s">
        <v>1942</v>
      </c>
      <c r="B43" s="792">
        <v>3.0</v>
      </c>
      <c r="C43" s="793" t="str">
        <f t="array" ref="C43">index(Images!$A$1:$K$1, 1, 3)</f>
        <v/>
      </c>
      <c r="D43" s="792" t="s">
        <v>4622</v>
      </c>
      <c r="E43" s="792">
        <v>1.0</v>
      </c>
      <c r="F43" s="792">
        <v>5.0</v>
      </c>
      <c r="G43" s="794" t="s">
        <v>4668</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4054</v>
      </c>
      <c r="R43" s="796"/>
      <c r="S43" s="796"/>
      <c r="T43" s="796"/>
    </row>
    <row r="44">
      <c r="A44" s="791" t="s">
        <v>4669</v>
      </c>
      <c r="B44" s="792">
        <v>3.0</v>
      </c>
      <c r="C44" s="793" t="str">
        <f t="array" ref="C44">index(Images!$A$1:$K$1, 1, 3)</f>
        <v/>
      </c>
      <c r="D44" s="792" t="s">
        <v>4622</v>
      </c>
      <c r="E44" s="792">
        <v>1.0</v>
      </c>
      <c r="F44" s="792">
        <v>5.0</v>
      </c>
      <c r="G44" s="794" t="s">
        <v>4670</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4054</v>
      </c>
      <c r="R44" s="796"/>
      <c r="S44" s="796"/>
      <c r="T44" s="796"/>
    </row>
    <row r="45">
      <c r="A45" s="791" t="s">
        <v>874</v>
      </c>
      <c r="B45" s="792">
        <v>3.0</v>
      </c>
      <c r="C45" s="793" t="str">
        <f t="array" ref="C45">index(Images!$A$1:$K$1, 1, 3)</f>
        <v/>
      </c>
      <c r="D45" s="792" t="s">
        <v>4622</v>
      </c>
      <c r="E45" s="792">
        <v>1.0</v>
      </c>
      <c r="F45" s="792">
        <v>5.0</v>
      </c>
      <c r="G45" s="794" t="s">
        <v>4671</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4054</v>
      </c>
      <c r="R45" s="796"/>
      <c r="S45" s="796"/>
      <c r="T45" s="796"/>
    </row>
    <row r="46">
      <c r="A46" s="791" t="s">
        <v>4672</v>
      </c>
      <c r="B46" s="792">
        <v>3.0</v>
      </c>
      <c r="C46" s="793" t="str">
        <f t="array" ref="C46">index(Images!$A$1:$K$1, 1, 3)</f>
        <v/>
      </c>
      <c r="D46" s="792" t="s">
        <v>4622</v>
      </c>
      <c r="E46" s="792">
        <v>1.0</v>
      </c>
      <c r="F46" s="792">
        <v>5.0</v>
      </c>
      <c r="G46" s="794" t="s">
        <v>4673</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4054</v>
      </c>
      <c r="R46" s="796"/>
      <c r="S46" s="796"/>
      <c r="T46" s="796"/>
    </row>
    <row r="47">
      <c r="A47" s="791" t="s">
        <v>4674</v>
      </c>
      <c r="B47" s="792">
        <v>3.0</v>
      </c>
      <c r="C47" s="793" t="str">
        <f t="array" ref="C47">index(Images!$A$1:$K$1, 1, 3)</f>
        <v/>
      </c>
      <c r="D47" s="792" t="s">
        <v>4622</v>
      </c>
      <c r="E47" s="792">
        <v>1.0</v>
      </c>
      <c r="F47" s="792">
        <v>5.0</v>
      </c>
      <c r="G47" s="794" t="s">
        <v>4675</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4048</v>
      </c>
      <c r="R47" s="796"/>
      <c r="S47" s="796"/>
      <c r="T47" s="796"/>
    </row>
    <row r="48">
      <c r="A48" s="791" t="s">
        <v>368</v>
      </c>
      <c r="B48" s="792">
        <v>3.0</v>
      </c>
      <c r="C48" s="793" t="str">
        <f t="array" ref="C48">index(Images!$A$1:$K$1, 1, 3)</f>
        <v/>
      </c>
      <c r="D48" s="792" t="s">
        <v>4622</v>
      </c>
      <c r="E48" s="792">
        <v>1.0</v>
      </c>
      <c r="F48" s="792">
        <v>5.0</v>
      </c>
      <c r="G48" s="794" t="s">
        <v>4676</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4054</v>
      </c>
      <c r="R48" s="796"/>
      <c r="S48" s="796"/>
      <c r="T48" s="796"/>
    </row>
    <row r="49">
      <c r="A49" s="791" t="s">
        <v>3619</v>
      </c>
      <c r="B49" s="792">
        <v>3.0</v>
      </c>
      <c r="C49" s="793" t="str">
        <f t="array" ref="C49">index(Images!$A$1:$K$1, 1, 3)</f>
        <v/>
      </c>
      <c r="D49" s="792" t="s">
        <v>4622</v>
      </c>
      <c r="E49" s="792">
        <v>1.0</v>
      </c>
      <c r="F49" s="792">
        <v>5.0</v>
      </c>
      <c r="G49" s="794" t="s">
        <v>4677</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4054</v>
      </c>
      <c r="R49" s="796"/>
      <c r="S49" s="796"/>
      <c r="T49" s="796"/>
    </row>
    <row r="50">
      <c r="A50" s="791" t="s">
        <v>4678</v>
      </c>
      <c r="B50" s="792">
        <v>3.0</v>
      </c>
      <c r="C50" s="793" t="str">
        <f t="array" ref="C50">index(Images!$A$1:$K$1, 1, 3)</f>
        <v/>
      </c>
      <c r="D50" s="792" t="s">
        <v>4622</v>
      </c>
      <c r="E50" s="792">
        <v>1.0</v>
      </c>
      <c r="F50" s="792">
        <v>5.0</v>
      </c>
      <c r="G50" s="794" t="s">
        <v>4679</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4054</v>
      </c>
      <c r="R50" s="796"/>
      <c r="S50" s="796"/>
      <c r="T50" s="796"/>
    </row>
    <row r="51">
      <c r="A51" s="797" t="s">
        <v>4680</v>
      </c>
      <c r="B51" s="510">
        <v>1.0</v>
      </c>
      <c r="C51" s="511" t="str">
        <f t="array" ref="C51">index(Images!$A$1:$K$1, 1, 4)</f>
        <v/>
      </c>
      <c r="D51" s="510" t="s">
        <v>152</v>
      </c>
      <c r="E51" s="510">
        <v>1.0</v>
      </c>
      <c r="F51" s="510">
        <v>5.0</v>
      </c>
      <c r="G51" s="798" t="s">
        <v>4681</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4055</v>
      </c>
      <c r="R51" s="800"/>
      <c r="S51" s="800"/>
      <c r="T51" s="800"/>
    </row>
    <row r="52">
      <c r="A52" s="797" t="s">
        <v>4682</v>
      </c>
      <c r="B52" s="510">
        <v>2.0</v>
      </c>
      <c r="C52" s="511" t="str">
        <f t="array" ref="C52">index(Images!$A$1:$K$1, 1, 4)</f>
        <v/>
      </c>
      <c r="D52" s="510" t="s">
        <v>152</v>
      </c>
      <c r="E52" s="510">
        <v>1.0</v>
      </c>
      <c r="F52" s="510">
        <v>5.0</v>
      </c>
      <c r="G52" s="798" t="s">
        <v>4683</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4055</v>
      </c>
      <c r="R52" s="800"/>
      <c r="S52" s="800"/>
      <c r="T52" s="800"/>
    </row>
    <row r="53">
      <c r="A53" s="797" t="s">
        <v>4684</v>
      </c>
      <c r="B53" s="510">
        <v>2.0</v>
      </c>
      <c r="C53" s="511" t="str">
        <f t="array" ref="C53">index(Images!$A$1:$K$1, 1, 4)</f>
        <v/>
      </c>
      <c r="D53" s="510" t="s">
        <v>152</v>
      </c>
      <c r="E53" s="510">
        <v>1.0</v>
      </c>
      <c r="F53" s="510">
        <v>5.0</v>
      </c>
      <c r="G53" s="798" t="s">
        <v>4685</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4055</v>
      </c>
      <c r="R53" s="800"/>
      <c r="S53" s="800"/>
      <c r="T53" s="800"/>
    </row>
    <row r="54">
      <c r="A54" s="797" t="s">
        <v>4686</v>
      </c>
      <c r="B54" s="510">
        <v>2.0</v>
      </c>
      <c r="C54" s="511" t="str">
        <f t="array" ref="C54">index(Images!$A$1:$K$1, 1, 4)</f>
        <v/>
      </c>
      <c r="D54" s="510" t="s">
        <v>152</v>
      </c>
      <c r="E54" s="510">
        <v>1.0</v>
      </c>
      <c r="F54" s="510">
        <v>5.0</v>
      </c>
      <c r="G54" s="798" t="s">
        <v>4687</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4055</v>
      </c>
      <c r="R54" s="800"/>
      <c r="S54" s="800"/>
      <c r="T54" s="800"/>
    </row>
    <row r="55">
      <c r="A55" s="801" t="s">
        <v>445</v>
      </c>
      <c r="B55" s="802">
        <v>3.0</v>
      </c>
      <c r="C55" s="803" t="str">
        <f t="array" ref="C55">index(Images!$A$1:$K$1, 1, 4)</f>
        <v/>
      </c>
      <c r="D55" s="802" t="s">
        <v>152</v>
      </c>
      <c r="E55" s="802">
        <v>1.0</v>
      </c>
      <c r="F55" s="802">
        <v>5.0</v>
      </c>
      <c r="G55" s="804" t="s">
        <v>4688</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4055</v>
      </c>
      <c r="R55" s="806"/>
      <c r="S55" s="806"/>
      <c r="T55" s="806"/>
    </row>
    <row r="56">
      <c r="A56" s="801" t="s">
        <v>235</v>
      </c>
      <c r="B56" s="802">
        <v>3.0</v>
      </c>
      <c r="C56" s="803" t="str">
        <f t="array" ref="C56">index(Images!$A$1:$K$1, 1, 4)</f>
        <v/>
      </c>
      <c r="D56" s="802" t="s">
        <v>152</v>
      </c>
      <c r="E56" s="802">
        <v>1.0</v>
      </c>
      <c r="F56" s="802">
        <v>5.0</v>
      </c>
      <c r="G56" s="804" t="s">
        <v>4689</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4055</v>
      </c>
      <c r="R56" s="806"/>
      <c r="S56" s="806"/>
      <c r="T56" s="806"/>
    </row>
    <row r="57">
      <c r="A57" s="801" t="s">
        <v>4690</v>
      </c>
      <c r="B57" s="802">
        <v>3.0</v>
      </c>
      <c r="C57" s="803" t="str">
        <f t="array" ref="C57">index(Images!$A$1:$K$1, 1, 4)</f>
        <v/>
      </c>
      <c r="D57" s="802" t="s">
        <v>4622</v>
      </c>
      <c r="E57" s="802">
        <v>1.0</v>
      </c>
      <c r="F57" s="802">
        <v>5.0</v>
      </c>
      <c r="G57" s="804" t="s">
        <v>4691</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4055</v>
      </c>
      <c r="R57" s="806"/>
      <c r="S57" s="806"/>
      <c r="T57" s="806"/>
    </row>
    <row r="58">
      <c r="A58" s="801" t="s">
        <v>488</v>
      </c>
      <c r="B58" s="802">
        <v>3.0</v>
      </c>
      <c r="C58" s="803" t="str">
        <f t="array" ref="C58">index(Images!$A$1:$K$1, 1, 4)</f>
        <v/>
      </c>
      <c r="D58" s="802" t="s">
        <v>4622</v>
      </c>
      <c r="E58" s="802">
        <v>1.0</v>
      </c>
      <c r="F58" s="802">
        <v>5.0</v>
      </c>
      <c r="G58" s="804" t="s">
        <v>4692</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4055</v>
      </c>
      <c r="R58" s="806"/>
      <c r="S58" s="806"/>
      <c r="T58" s="806"/>
    </row>
    <row r="59">
      <c r="A59" s="801" t="s">
        <v>853</v>
      </c>
      <c r="B59" s="802">
        <v>3.0</v>
      </c>
      <c r="C59" s="803" t="str">
        <f t="array" ref="C59">index(Images!$A$1:$K$1, 1, 4)</f>
        <v/>
      </c>
      <c r="D59" s="802" t="s">
        <v>4622</v>
      </c>
      <c r="E59" s="802">
        <v>1.0</v>
      </c>
      <c r="F59" s="802">
        <v>5.0</v>
      </c>
      <c r="G59" s="804" t="s">
        <v>4693</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4055</v>
      </c>
      <c r="R59" s="806"/>
      <c r="S59" s="806"/>
      <c r="T59" s="806"/>
    </row>
    <row r="60">
      <c r="A60" s="801" t="s">
        <v>621</v>
      </c>
      <c r="B60" s="802">
        <v>3.0</v>
      </c>
      <c r="C60" s="803" t="str">
        <f t="array" ref="C60">index(Images!$A$1:$K$1, 1, 4)</f>
        <v/>
      </c>
      <c r="D60" s="802" t="s">
        <v>4622</v>
      </c>
      <c r="E60" s="802">
        <v>1.0</v>
      </c>
      <c r="F60" s="802">
        <v>5.0</v>
      </c>
      <c r="G60" s="804" t="s">
        <v>4694</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4055</v>
      </c>
      <c r="R60" s="806"/>
      <c r="S60" s="806"/>
      <c r="T60" s="806"/>
    </row>
    <row r="61">
      <c r="A61" s="801" t="s">
        <v>4695</v>
      </c>
      <c r="B61" s="802">
        <v>3.0</v>
      </c>
      <c r="C61" s="803" t="str">
        <f t="array" ref="C61">index(Images!$A$1:$K$1, 1, 4)</f>
        <v/>
      </c>
      <c r="D61" s="802" t="s">
        <v>4622</v>
      </c>
      <c r="E61" s="802">
        <v>1.0</v>
      </c>
      <c r="F61" s="802">
        <v>5.0</v>
      </c>
      <c r="G61" s="804" t="s">
        <v>4696</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4055</v>
      </c>
      <c r="R61" s="806"/>
      <c r="S61" s="806"/>
      <c r="T61" s="806"/>
    </row>
    <row r="62">
      <c r="A62" s="801" t="s">
        <v>4697</v>
      </c>
      <c r="B62" s="802">
        <v>3.0</v>
      </c>
      <c r="C62" s="803" t="str">
        <f t="array" ref="C62">index(Images!$A$1:$K$1, 1, 4)</f>
        <v/>
      </c>
      <c r="D62" s="802" t="s">
        <v>4622</v>
      </c>
      <c r="E62" s="802">
        <v>1.0</v>
      </c>
      <c r="F62" s="802">
        <v>5.0</v>
      </c>
      <c r="G62" s="804" t="s">
        <v>4698</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4055</v>
      </c>
      <c r="R62" s="806"/>
      <c r="S62" s="806"/>
      <c r="T62" s="806"/>
    </row>
    <row r="63">
      <c r="A63" s="807" t="s">
        <v>4699</v>
      </c>
      <c r="B63" s="528">
        <v>1.0</v>
      </c>
      <c r="C63" s="529" t="str">
        <f t="array" ref="C63">index(Images!$A$1:$K$1, 1, 5)</f>
        <v/>
      </c>
      <c r="D63" s="528" t="s">
        <v>152</v>
      </c>
      <c r="E63" s="528">
        <v>1.0</v>
      </c>
      <c r="F63" s="528">
        <v>3.0</v>
      </c>
      <c r="G63" s="808" t="s">
        <v>4700</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4056</v>
      </c>
      <c r="R63" s="810"/>
      <c r="S63" s="810"/>
      <c r="T63" s="810"/>
    </row>
    <row r="64">
      <c r="A64" s="807" t="s">
        <v>4701</v>
      </c>
      <c r="B64" s="528">
        <v>2.0</v>
      </c>
      <c r="C64" s="529" t="str">
        <f t="array" ref="C64">index(Images!$A$1:$K$1, 1, 5)</f>
        <v/>
      </c>
      <c r="D64" s="528" t="s">
        <v>152</v>
      </c>
      <c r="E64" s="528">
        <v>1.0</v>
      </c>
      <c r="F64" s="528">
        <v>3.0</v>
      </c>
      <c r="G64" s="808" t="s">
        <v>4702</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4056</v>
      </c>
      <c r="R64" s="810"/>
      <c r="S64" s="810"/>
      <c r="T64" s="810"/>
    </row>
    <row r="65">
      <c r="A65" s="807" t="s">
        <v>4703</v>
      </c>
      <c r="B65" s="528">
        <v>2.0</v>
      </c>
      <c r="C65" s="529" t="str">
        <f t="array" ref="C65">index(Images!$A$1:$K$1, 1, 5)</f>
        <v/>
      </c>
      <c r="D65" s="528" t="s">
        <v>152</v>
      </c>
      <c r="E65" s="528">
        <v>1.0</v>
      </c>
      <c r="F65" s="528">
        <v>3.0</v>
      </c>
      <c r="G65" s="808" t="s">
        <v>4704</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4056</v>
      </c>
      <c r="R65" s="810"/>
      <c r="S65" s="810"/>
      <c r="T65" s="810"/>
    </row>
    <row r="66">
      <c r="A66" s="811" t="s">
        <v>574</v>
      </c>
      <c r="B66" s="812">
        <v>3.0</v>
      </c>
      <c r="C66" s="747" t="str">
        <f t="array" ref="C66">index(Images!$A$1:$K$1, 1, 5)</f>
        <v/>
      </c>
      <c r="D66" s="812" t="s">
        <v>152</v>
      </c>
      <c r="E66" s="812">
        <v>1.0</v>
      </c>
      <c r="F66" s="812">
        <v>3.0</v>
      </c>
      <c r="G66" s="813" t="s">
        <v>4705</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4056</v>
      </c>
      <c r="R66" s="815"/>
      <c r="S66" s="815"/>
      <c r="T66" s="815"/>
    </row>
    <row r="67">
      <c r="A67" s="811" t="s">
        <v>307</v>
      </c>
      <c r="B67" s="812">
        <v>3.0</v>
      </c>
      <c r="C67" s="747" t="str">
        <f t="array" ref="C67">index(Images!$A$1:$K$1, 1, 5)</f>
        <v/>
      </c>
      <c r="D67" s="812" t="s">
        <v>152</v>
      </c>
      <c r="E67" s="812">
        <v>1.0</v>
      </c>
      <c r="F67" s="812">
        <v>3.0</v>
      </c>
      <c r="G67" s="813" t="s">
        <v>4706</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4056</v>
      </c>
      <c r="R67" s="815"/>
      <c r="S67" s="815"/>
      <c r="T67" s="815"/>
    </row>
    <row r="68">
      <c r="A68" s="811" t="s">
        <v>4707</v>
      </c>
      <c r="B68" s="812">
        <v>3.0</v>
      </c>
      <c r="C68" s="747" t="str">
        <f t="array" ref="C68">index(Images!$A$1:$K$1, 1, 5)</f>
        <v/>
      </c>
      <c r="D68" s="812" t="s">
        <v>4622</v>
      </c>
      <c r="E68" s="812">
        <v>1.0</v>
      </c>
      <c r="F68" s="812">
        <v>3.0</v>
      </c>
      <c r="G68" s="813" t="s">
        <v>4708</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4056</v>
      </c>
      <c r="R68" s="815"/>
      <c r="S68" s="815"/>
      <c r="T68" s="815"/>
    </row>
    <row r="69">
      <c r="A69" s="811" t="s">
        <v>4709</v>
      </c>
      <c r="B69" s="812">
        <v>3.0</v>
      </c>
      <c r="C69" s="747" t="str">
        <f t="array" ref="C69">index(Images!$A$1:$K$1, 1, 5)</f>
        <v/>
      </c>
      <c r="D69" s="812" t="s">
        <v>4622</v>
      </c>
      <c r="E69" s="812">
        <v>1.0</v>
      </c>
      <c r="F69" s="812">
        <v>3.0</v>
      </c>
      <c r="G69" s="813" t="s">
        <v>4710</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4055</v>
      </c>
      <c r="R69" s="815"/>
      <c r="S69" s="815"/>
      <c r="T69" s="815"/>
    </row>
    <row r="70">
      <c r="A70" s="811" t="s">
        <v>2228</v>
      </c>
      <c r="B70" s="812">
        <v>3.0</v>
      </c>
      <c r="C70" s="747" t="str">
        <f t="array" ref="C70">index(Images!$A$1:$K$1, 1, 5)</f>
        <v/>
      </c>
      <c r="D70" s="812" t="s">
        <v>4622</v>
      </c>
      <c r="E70" s="812">
        <v>2.0</v>
      </c>
      <c r="F70" s="812">
        <v>3.0</v>
      </c>
      <c r="G70" s="813" t="s">
        <v>4711</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4056</v>
      </c>
      <c r="R70" s="815"/>
      <c r="S70" s="815"/>
      <c r="T70" s="815"/>
    </row>
    <row r="71">
      <c r="A71" s="811" t="s">
        <v>4712</v>
      </c>
      <c r="B71" s="812">
        <v>3.0</v>
      </c>
      <c r="C71" s="747" t="str">
        <f t="array" ref="C71">index(Images!$A$1:$K$1, 1, 5)</f>
        <v/>
      </c>
      <c r="D71" s="812" t="s">
        <v>4622</v>
      </c>
      <c r="E71" s="812">
        <v>2.0</v>
      </c>
      <c r="F71" s="812">
        <v>3.0</v>
      </c>
      <c r="G71" s="813" t="s">
        <v>4713</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4056</v>
      </c>
      <c r="R71" s="815"/>
      <c r="S71" s="815"/>
      <c r="T71" s="815"/>
    </row>
    <row r="72">
      <c r="A72" s="811" t="s">
        <v>4714</v>
      </c>
      <c r="B72" s="812">
        <v>3.0</v>
      </c>
      <c r="C72" s="747" t="str">
        <f t="array" ref="C72">index(Images!$A$1:$K$1, 1, 5)</f>
        <v/>
      </c>
      <c r="D72" s="812" t="s">
        <v>4622</v>
      </c>
      <c r="E72" s="812">
        <v>2.0</v>
      </c>
      <c r="F72" s="812">
        <v>3.0</v>
      </c>
      <c r="G72" s="813" t="s">
        <v>4715</v>
      </c>
      <c r="H72" s="79"/>
      <c r="I72" s="814">
        <v>43.0</v>
      </c>
      <c r="J72" s="814">
        <v>40.0</v>
      </c>
      <c r="K72" s="814">
        <v>22.0</v>
      </c>
      <c r="L72" s="814">
        <v>24.0</v>
      </c>
      <c r="M72" s="815"/>
      <c r="N72" s="815"/>
      <c r="O72" s="815"/>
      <c r="P72" s="815"/>
      <c r="Q72" s="815" t="s">
        <v>4056</v>
      </c>
      <c r="R72" s="815"/>
      <c r="S72" s="815"/>
      <c r="T72" s="815"/>
    </row>
    <row r="73">
      <c r="A73" s="816" t="s">
        <v>501</v>
      </c>
      <c r="B73" s="543">
        <v>1.0</v>
      </c>
      <c r="C73" s="544" t="str">
        <f t="array" ref="C73">index(Images!$A$1:$K$1, 1, 6)</f>
        <v/>
      </c>
      <c r="D73" s="543" t="s">
        <v>152</v>
      </c>
      <c r="E73" s="543">
        <v>2.0</v>
      </c>
      <c r="F73" s="543">
        <v>3.0</v>
      </c>
      <c r="G73" s="817" t="s">
        <v>4716</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4048</v>
      </c>
      <c r="R73" s="819"/>
      <c r="S73" s="819"/>
      <c r="T73" s="819"/>
    </row>
    <row r="74">
      <c r="A74" s="816" t="s">
        <v>4717</v>
      </c>
      <c r="B74" s="543">
        <v>1.0</v>
      </c>
      <c r="C74" s="544" t="str">
        <f t="array" ref="C74">index(Images!$A$1:$K$1, 1, 6)</f>
        <v/>
      </c>
      <c r="D74" s="543" t="s">
        <v>152</v>
      </c>
      <c r="E74" s="543">
        <v>2.0</v>
      </c>
      <c r="F74" s="543">
        <v>5.0</v>
      </c>
      <c r="G74" s="817" t="s">
        <v>4718</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4054</v>
      </c>
      <c r="R74" s="819"/>
      <c r="S74" s="819"/>
      <c r="T74" s="819"/>
    </row>
    <row r="75">
      <c r="A75" s="816" t="s">
        <v>4719</v>
      </c>
      <c r="B75" s="543">
        <v>2.0</v>
      </c>
      <c r="C75" s="544" t="str">
        <f t="array" ref="C75">index(Images!$A$1:$K$1, 1, 6)</f>
        <v/>
      </c>
      <c r="D75" s="543" t="s">
        <v>152</v>
      </c>
      <c r="E75" s="543">
        <v>2.0</v>
      </c>
      <c r="F75" s="543">
        <v>3.0</v>
      </c>
      <c r="G75" s="817" t="s">
        <v>4720</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4048</v>
      </c>
      <c r="R75" s="819"/>
      <c r="S75" s="819"/>
      <c r="T75" s="819"/>
    </row>
    <row r="76">
      <c r="A76" s="816" t="s">
        <v>2687</v>
      </c>
      <c r="B76" s="543">
        <v>2.0</v>
      </c>
      <c r="C76" s="544" t="str">
        <f t="array" ref="C76">index(Images!$A$1:$K$1, 1, 6)</f>
        <v/>
      </c>
      <c r="D76" s="543" t="s">
        <v>152</v>
      </c>
      <c r="E76" s="543">
        <v>2.0</v>
      </c>
      <c r="F76" s="543">
        <v>3.0</v>
      </c>
      <c r="G76" s="817" t="s">
        <v>4685</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4048</v>
      </c>
      <c r="R76" s="819"/>
      <c r="S76" s="819"/>
      <c r="T76" s="819"/>
    </row>
    <row r="77">
      <c r="A77" s="816" t="s">
        <v>4721</v>
      </c>
      <c r="B77" s="543">
        <v>2.0</v>
      </c>
      <c r="C77" s="544" t="str">
        <f t="array" ref="C77">index(Images!$A$1:$K$1, 1, 6)</f>
        <v/>
      </c>
      <c r="D77" s="543" t="s">
        <v>152</v>
      </c>
      <c r="E77" s="543">
        <v>2.0</v>
      </c>
      <c r="F77" s="543">
        <v>3.0</v>
      </c>
      <c r="G77" s="817" t="s">
        <v>4722</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4048</v>
      </c>
      <c r="R77" s="819"/>
      <c r="S77" s="819"/>
      <c r="T77" s="819"/>
    </row>
    <row r="78">
      <c r="A78" s="816" t="s">
        <v>1088</v>
      </c>
      <c r="B78" s="543">
        <v>2.0</v>
      </c>
      <c r="C78" s="544" t="str">
        <f t="array" ref="C78">index(Images!$A$1:$K$1, 1, 6)</f>
        <v/>
      </c>
      <c r="D78" s="543" t="s">
        <v>152</v>
      </c>
      <c r="E78" s="543">
        <v>2.0</v>
      </c>
      <c r="F78" s="543">
        <v>5.0</v>
      </c>
      <c r="G78" s="817" t="s">
        <v>4723</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4054</v>
      </c>
      <c r="R78" s="819"/>
      <c r="S78" s="819"/>
      <c r="T78" s="819"/>
    </row>
    <row r="79">
      <c r="A79" s="820" t="s">
        <v>193</v>
      </c>
      <c r="B79" s="821">
        <v>3.0</v>
      </c>
      <c r="C79" s="822" t="str">
        <f t="array" ref="C79">index(Images!$A$1:$K$1, 1, 6)</f>
        <v/>
      </c>
      <c r="D79" s="821" t="s">
        <v>152</v>
      </c>
      <c r="E79" s="821">
        <v>2.0</v>
      </c>
      <c r="F79" s="821">
        <v>3.0</v>
      </c>
      <c r="G79" s="823" t="s">
        <v>4724</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4048</v>
      </c>
      <c r="R79" s="825"/>
      <c r="S79" s="825"/>
      <c r="T79" s="825"/>
    </row>
    <row r="80">
      <c r="A80" s="820" t="s">
        <v>342</v>
      </c>
      <c r="B80" s="821">
        <v>3.0</v>
      </c>
      <c r="C80" s="822" t="str">
        <f t="array" ref="C80">index(Images!$A$1:$K$1, 1, 6)</f>
        <v/>
      </c>
      <c r="D80" s="821" t="s">
        <v>152</v>
      </c>
      <c r="E80" s="821">
        <v>2.0</v>
      </c>
      <c r="F80" s="821">
        <v>3.0</v>
      </c>
      <c r="G80" s="823" t="s">
        <v>4725</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4048</v>
      </c>
      <c r="R80" s="825"/>
      <c r="S80" s="825"/>
      <c r="T80" s="825"/>
    </row>
    <row r="81">
      <c r="A81" s="820" t="s">
        <v>507</v>
      </c>
      <c r="B81" s="821">
        <v>3.0</v>
      </c>
      <c r="C81" s="822" t="str">
        <f t="array" ref="C81">index(Images!$A$1:$K$1, 1, 6)</f>
        <v/>
      </c>
      <c r="D81" s="821" t="s">
        <v>152</v>
      </c>
      <c r="E81" s="821">
        <v>2.0</v>
      </c>
      <c r="F81" s="821">
        <v>5.0</v>
      </c>
      <c r="G81" s="823" t="s">
        <v>4726</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4054</v>
      </c>
      <c r="R81" s="825"/>
      <c r="S81" s="825"/>
      <c r="T81" s="825"/>
    </row>
    <row r="82">
      <c r="A82" s="820" t="s">
        <v>2335</v>
      </c>
      <c r="B82" s="821">
        <v>3.0</v>
      </c>
      <c r="C82" s="822" t="str">
        <f t="array" ref="C82">index(Images!$A$1:$K$1, 1, 6)</f>
        <v/>
      </c>
      <c r="D82" s="821" t="s">
        <v>4622</v>
      </c>
      <c r="E82" s="821">
        <v>2.0</v>
      </c>
      <c r="F82" s="821">
        <v>3.0</v>
      </c>
      <c r="G82" s="823" t="s">
        <v>4727</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4048</v>
      </c>
      <c r="R82" s="825"/>
      <c r="S82" s="825"/>
      <c r="T82" s="825"/>
    </row>
    <row r="83">
      <c r="A83" s="820" t="s">
        <v>4728</v>
      </c>
      <c r="B83" s="821">
        <v>3.0</v>
      </c>
      <c r="C83" s="822" t="str">
        <f t="array" ref="C83">index(Images!$A$1:$K$1, 1, 6)</f>
        <v/>
      </c>
      <c r="D83" s="821" t="s">
        <v>4622</v>
      </c>
      <c r="E83" s="821">
        <v>2.0</v>
      </c>
      <c r="F83" s="821">
        <v>3.0</v>
      </c>
      <c r="G83" s="823" t="s">
        <v>4729</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4048</v>
      </c>
      <c r="R83" s="825"/>
      <c r="S83" s="825"/>
      <c r="T83" s="825"/>
    </row>
    <row r="84">
      <c r="A84" s="820" t="s">
        <v>4730</v>
      </c>
      <c r="B84" s="821">
        <v>3.0</v>
      </c>
      <c r="C84" s="822" t="str">
        <f t="array" ref="C84">index(Images!$A$1:$K$1, 1, 6)</f>
        <v/>
      </c>
      <c r="D84" s="821" t="s">
        <v>4622</v>
      </c>
      <c r="E84" s="821">
        <v>2.0</v>
      </c>
      <c r="F84" s="821">
        <v>3.0</v>
      </c>
      <c r="G84" s="823" t="s">
        <v>4731</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4048</v>
      </c>
      <c r="R84" s="825"/>
      <c r="S84" s="825"/>
      <c r="T84" s="825"/>
    </row>
    <row r="85">
      <c r="A85" s="820" t="s">
        <v>4732</v>
      </c>
      <c r="B85" s="821">
        <v>3.0</v>
      </c>
      <c r="C85" s="822" t="str">
        <f t="array" ref="C85">index(Images!$A$1:$K$1, 1, 6)</f>
        <v/>
      </c>
      <c r="D85" s="821" t="s">
        <v>4622</v>
      </c>
      <c r="E85" s="821">
        <v>2.0</v>
      </c>
      <c r="F85" s="821">
        <v>3.0</v>
      </c>
      <c r="G85" s="823" t="s">
        <v>4733</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4055</v>
      </c>
      <c r="R85" s="825"/>
      <c r="S85" s="825"/>
      <c r="T85" s="825"/>
    </row>
    <row r="86">
      <c r="A86" s="820" t="s">
        <v>1467</v>
      </c>
      <c r="B86" s="821">
        <v>3.0</v>
      </c>
      <c r="C86" s="822" t="str">
        <f t="array" ref="C86">index(Images!$A$1:$K$1, 1, 6)</f>
        <v/>
      </c>
      <c r="D86" s="821" t="s">
        <v>4622</v>
      </c>
      <c r="E86" s="821">
        <v>2.0</v>
      </c>
      <c r="F86" s="821">
        <v>5.0</v>
      </c>
      <c r="G86" s="823" t="s">
        <v>4734</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4054</v>
      </c>
      <c r="R86" s="825"/>
      <c r="S86" s="825"/>
      <c r="T86" s="825"/>
    </row>
    <row r="87">
      <c r="A87" s="820" t="s">
        <v>3859</v>
      </c>
      <c r="B87" s="821">
        <v>3.0</v>
      </c>
      <c r="C87" s="822" t="str">
        <f t="array" ref="C87">index(Images!$A$1:$K$1, 1, 6)</f>
        <v/>
      </c>
      <c r="D87" s="821" t="s">
        <v>4622</v>
      </c>
      <c r="E87" s="821">
        <v>2.0</v>
      </c>
      <c r="F87" s="821">
        <v>5.0</v>
      </c>
      <c r="G87" s="823" t="s">
        <v>4735</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4054</v>
      </c>
      <c r="R87" s="825"/>
      <c r="S87" s="825"/>
      <c r="T87" s="825"/>
    </row>
    <row r="88">
      <c r="A88" s="820" t="s">
        <v>3741</v>
      </c>
      <c r="B88" s="821">
        <v>3.0</v>
      </c>
      <c r="C88" s="822" t="str">
        <f t="array" ref="C88">index(Images!$A$1:$K$1, 1, 6)</f>
        <v/>
      </c>
      <c r="D88" s="821" t="s">
        <v>4622</v>
      </c>
      <c r="E88" s="821">
        <v>2.0</v>
      </c>
      <c r="F88" s="821">
        <v>3.0</v>
      </c>
      <c r="G88" s="823" t="s">
        <v>4736</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4048</v>
      </c>
      <c r="R88" s="825"/>
      <c r="S88" s="825"/>
      <c r="T88" s="825"/>
    </row>
    <row r="89">
      <c r="A89" s="826" t="s">
        <v>4737</v>
      </c>
      <c r="B89" s="558">
        <v>1.0</v>
      </c>
      <c r="C89" s="559" t="str">
        <f t="array" ref="C89">index(Images!$A$1:$K$1, 1, 7)</f>
        <v/>
      </c>
      <c r="D89" s="558" t="s">
        <v>152</v>
      </c>
      <c r="E89" s="558">
        <v>2.0</v>
      </c>
      <c r="F89" s="558">
        <v>3.0</v>
      </c>
      <c r="G89" s="827" t="s">
        <v>4738</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4048</v>
      </c>
      <c r="R89" s="829"/>
      <c r="S89" s="829"/>
      <c r="T89" s="829"/>
    </row>
    <row r="90">
      <c r="A90" s="826" t="s">
        <v>4739</v>
      </c>
      <c r="B90" s="558">
        <v>2.0</v>
      </c>
      <c r="C90" s="559" t="str">
        <f t="array" ref="C90">index(Images!$A$1:$K$1, 1, 7)</f>
        <v/>
      </c>
      <c r="D90" s="558" t="s">
        <v>152</v>
      </c>
      <c r="E90" s="558">
        <v>2.0</v>
      </c>
      <c r="F90" s="558">
        <v>3.0</v>
      </c>
      <c r="G90" s="827" t="s">
        <v>4740</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4048</v>
      </c>
      <c r="R90" s="829"/>
      <c r="S90" s="829"/>
      <c r="T90" s="829"/>
    </row>
    <row r="91">
      <c r="A91" s="826" t="s">
        <v>1590</v>
      </c>
      <c r="B91" s="558">
        <v>2.0</v>
      </c>
      <c r="C91" s="559" t="str">
        <f t="array" ref="C91">index(Images!$A$1:$K$1, 1, 7)</f>
        <v/>
      </c>
      <c r="D91" s="558" t="s">
        <v>152</v>
      </c>
      <c r="E91" s="558">
        <v>2.0</v>
      </c>
      <c r="F91" s="558">
        <v>3.0</v>
      </c>
      <c r="G91" s="827" t="s">
        <v>4741</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4048</v>
      </c>
      <c r="R91" s="829"/>
      <c r="S91" s="829"/>
      <c r="T91" s="829"/>
    </row>
    <row r="92">
      <c r="A92" s="830" t="s">
        <v>337</v>
      </c>
      <c r="B92" s="831">
        <v>3.0</v>
      </c>
      <c r="C92" s="832" t="str">
        <f t="array" ref="C92">index(Images!$A$1:$K$1, 1, 7)</f>
        <v/>
      </c>
      <c r="D92" s="831" t="s">
        <v>152</v>
      </c>
      <c r="E92" s="831">
        <v>2.0</v>
      </c>
      <c r="F92" s="831">
        <v>3.0</v>
      </c>
      <c r="G92" s="833" t="s">
        <v>4624</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4048</v>
      </c>
      <c r="R92" s="835"/>
      <c r="S92" s="835"/>
      <c r="T92" s="835"/>
    </row>
    <row r="93">
      <c r="A93" s="830" t="s">
        <v>1325</v>
      </c>
      <c r="B93" s="831">
        <v>3.0</v>
      </c>
      <c r="C93" s="832" t="str">
        <f t="array" ref="C93">index(Images!$A$1:$K$1, 1, 7)</f>
        <v/>
      </c>
      <c r="D93" s="831" t="s">
        <v>4622</v>
      </c>
      <c r="E93" s="831">
        <v>2.0</v>
      </c>
      <c r="F93" s="831">
        <v>3.0</v>
      </c>
      <c r="G93" s="833" t="s">
        <v>4742</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4048</v>
      </c>
      <c r="R93" s="835"/>
      <c r="S93" s="835"/>
      <c r="T93" s="835"/>
    </row>
    <row r="94">
      <c r="A94" s="830" t="s">
        <v>2861</v>
      </c>
      <c r="B94" s="831">
        <v>3.0</v>
      </c>
      <c r="C94" s="832" t="str">
        <f t="array" ref="C94">index(Images!$A$1:$K$1, 1, 7)</f>
        <v/>
      </c>
      <c r="D94" s="831" t="s">
        <v>4622</v>
      </c>
      <c r="E94" s="831">
        <v>2.0</v>
      </c>
      <c r="F94" s="831">
        <v>3.0</v>
      </c>
      <c r="G94" s="833" t="s">
        <v>4743</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4048</v>
      </c>
      <c r="R94" s="835"/>
      <c r="S94" s="835"/>
      <c r="T94" s="835"/>
    </row>
    <row r="95">
      <c r="A95" s="830" t="s">
        <v>4744</v>
      </c>
      <c r="B95" s="831">
        <v>3.0</v>
      </c>
      <c r="C95" s="832" t="str">
        <f t="array" ref="C95">index(Images!$A$1:$K$1, 1, 7)</f>
        <v/>
      </c>
      <c r="D95" s="831" t="s">
        <v>4622</v>
      </c>
      <c r="E95" s="831">
        <v>2.0</v>
      </c>
      <c r="F95" s="831">
        <v>3.0</v>
      </c>
      <c r="G95" s="833" t="s">
        <v>4745</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4048</v>
      </c>
      <c r="R95" s="835"/>
      <c r="S95" s="835"/>
      <c r="T95" s="835"/>
    </row>
    <row r="96">
      <c r="A96" s="830" t="s">
        <v>3889</v>
      </c>
      <c r="B96" s="831">
        <v>3.0</v>
      </c>
      <c r="C96" s="832" t="str">
        <f t="array" ref="C96">index(Images!$A$1:$K$1, 1, 7)</f>
        <v/>
      </c>
      <c r="D96" s="831" t="s">
        <v>4622</v>
      </c>
      <c r="E96" s="831">
        <v>2.0</v>
      </c>
      <c r="F96" s="831">
        <v>3.0</v>
      </c>
      <c r="G96" s="833" t="s">
        <v>4746</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4048</v>
      </c>
      <c r="R96" s="835"/>
      <c r="S96" s="835"/>
      <c r="T96" s="835"/>
    </row>
    <row r="97">
      <c r="A97" s="830" t="s">
        <v>3651</v>
      </c>
      <c r="B97" s="831">
        <v>3.0</v>
      </c>
      <c r="C97" s="832" t="str">
        <f t="array" ref="C97">index(Images!$A$1:$K$1, 1, 7)</f>
        <v/>
      </c>
      <c r="D97" s="831" t="s">
        <v>4622</v>
      </c>
      <c r="E97" s="831">
        <v>2.0</v>
      </c>
      <c r="F97" s="831">
        <v>5.0</v>
      </c>
      <c r="G97" s="833" t="s">
        <v>4747</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4048</v>
      </c>
      <c r="R97" s="835"/>
      <c r="S97" s="835"/>
      <c r="T97" s="835"/>
    </row>
    <row r="98">
      <c r="A98" s="830" t="s">
        <v>4748</v>
      </c>
      <c r="B98" s="831">
        <v>3.0</v>
      </c>
      <c r="C98" s="832" t="str">
        <f t="array" ref="C98">index(Images!$A$1:$K$1, 1, 7)</f>
        <v/>
      </c>
      <c r="D98" s="831" t="s">
        <v>4622</v>
      </c>
      <c r="E98" s="831">
        <v>2.0</v>
      </c>
      <c r="F98" s="831">
        <v>3.0</v>
      </c>
      <c r="G98" s="833" t="s">
        <v>4749</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4048</v>
      </c>
      <c r="R98" s="835"/>
      <c r="S98" s="835"/>
      <c r="T98" s="835"/>
    </row>
    <row r="99">
      <c r="A99" s="836" t="s">
        <v>387</v>
      </c>
      <c r="B99" s="573">
        <v>1.0</v>
      </c>
      <c r="C99" s="574" t="str">
        <f t="array" ref="C99">index(Images!$A$1:$K$1, 1, 8)</f>
        <v/>
      </c>
      <c r="D99" s="573" t="s">
        <v>152</v>
      </c>
      <c r="E99" s="573">
        <v>1.0</v>
      </c>
      <c r="F99" s="573">
        <v>3.0</v>
      </c>
      <c r="G99" s="837" t="s">
        <v>4750</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4048</v>
      </c>
      <c r="R99" s="839"/>
      <c r="S99" s="839"/>
      <c r="T99" s="839"/>
    </row>
    <row r="100">
      <c r="A100" s="836" t="s">
        <v>4751</v>
      </c>
      <c r="B100" s="573">
        <v>2.0</v>
      </c>
      <c r="C100" s="574" t="str">
        <f t="array" ref="C100">index(Images!$A$1:$K$1, 1, 8)</f>
        <v/>
      </c>
      <c r="D100" s="573" t="s">
        <v>152</v>
      </c>
      <c r="E100" s="573">
        <v>1.0</v>
      </c>
      <c r="F100" s="573">
        <v>3.0</v>
      </c>
      <c r="G100" s="837" t="s">
        <v>4752</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4048</v>
      </c>
      <c r="R100" s="839"/>
      <c r="S100" s="839"/>
      <c r="T100" s="839"/>
    </row>
    <row r="101">
      <c r="A101" s="836" t="s">
        <v>4753</v>
      </c>
      <c r="B101" s="573">
        <v>2.0</v>
      </c>
      <c r="C101" s="574" t="str">
        <f t="array" ref="C101">index(Images!$A$1:$K$1, 1, 8)</f>
        <v/>
      </c>
      <c r="D101" s="573" t="s">
        <v>152</v>
      </c>
      <c r="E101" s="573">
        <v>1.0</v>
      </c>
      <c r="F101" s="573">
        <v>3.0</v>
      </c>
      <c r="G101" s="837" t="s">
        <v>4754</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4048</v>
      </c>
      <c r="R101" s="839"/>
      <c r="S101" s="839"/>
      <c r="T101" s="839"/>
    </row>
    <row r="102">
      <c r="A102" s="836" t="s">
        <v>363</v>
      </c>
      <c r="B102" s="573">
        <v>3.0</v>
      </c>
      <c r="C102" s="574" t="str">
        <f t="array" ref="C102">index(Images!$A$1:$K$1, 1, 8)</f>
        <v/>
      </c>
      <c r="D102" s="573" t="s">
        <v>152</v>
      </c>
      <c r="E102" s="573">
        <v>1.0</v>
      </c>
      <c r="F102" s="573">
        <v>3.0</v>
      </c>
      <c r="G102" s="837" t="s">
        <v>4755</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4048</v>
      </c>
      <c r="R102" s="839"/>
      <c r="S102" s="839"/>
      <c r="T102" s="839"/>
    </row>
    <row r="103">
      <c r="A103" s="836" t="s">
        <v>540</v>
      </c>
      <c r="B103" s="573">
        <v>3.0</v>
      </c>
      <c r="C103" s="574" t="str">
        <f t="array" ref="C103">index(Images!$A$1:$K$1, 1, 8)</f>
        <v/>
      </c>
      <c r="D103" s="573" t="s">
        <v>152</v>
      </c>
      <c r="E103" s="573">
        <v>1.0</v>
      </c>
      <c r="F103" s="573">
        <v>3.0</v>
      </c>
      <c r="G103" s="837" t="s">
        <v>4756</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4048</v>
      </c>
      <c r="R103" s="839"/>
      <c r="S103" s="839"/>
      <c r="T103" s="839"/>
    </row>
    <row r="104">
      <c r="A104" s="836" t="s">
        <v>4757</v>
      </c>
      <c r="B104" s="573">
        <v>3.0</v>
      </c>
      <c r="C104" s="574" t="str">
        <f t="array" ref="C104">index(Images!$A$1:$K$1, 1, 8)</f>
        <v/>
      </c>
      <c r="D104" s="573" t="s">
        <v>4622</v>
      </c>
      <c r="E104" s="573">
        <v>1.0</v>
      </c>
      <c r="F104" s="573">
        <v>3.0</v>
      </c>
      <c r="G104" s="837" t="s">
        <v>4758</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4048</v>
      </c>
      <c r="R104" s="839"/>
      <c r="S104" s="839"/>
      <c r="T104" s="839"/>
    </row>
    <row r="105">
      <c r="A105" s="836" t="s">
        <v>4759</v>
      </c>
      <c r="B105" s="573">
        <v>3.0</v>
      </c>
      <c r="C105" s="574" t="str">
        <f t="array" ref="C105">index(Images!$A$1:$K$1, 1, 8)</f>
        <v/>
      </c>
      <c r="D105" s="573" t="s">
        <v>4622</v>
      </c>
      <c r="E105" s="573">
        <v>2.0</v>
      </c>
      <c r="F105" s="573">
        <v>3.0</v>
      </c>
      <c r="G105" s="840" t="s">
        <v>4760</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4048</v>
      </c>
      <c r="R105" s="839"/>
      <c r="S105" s="839"/>
      <c r="T105" s="839"/>
    </row>
    <row r="106">
      <c r="A106" s="836" t="s">
        <v>4761</v>
      </c>
      <c r="B106" s="573">
        <v>3.0</v>
      </c>
      <c r="C106" s="574" t="str">
        <f t="array" ref="C106">index(Images!$A$1:$K$1, 1, 8)</f>
        <v/>
      </c>
      <c r="D106" s="573" t="s">
        <v>4622</v>
      </c>
      <c r="E106" s="573">
        <v>2.0</v>
      </c>
      <c r="F106" s="573">
        <v>3.0</v>
      </c>
      <c r="G106" s="837" t="s">
        <v>4762</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4048</v>
      </c>
      <c r="R106" s="839"/>
      <c r="S106" s="839"/>
      <c r="T106" s="839"/>
    </row>
    <row r="107">
      <c r="A107" s="836" t="s">
        <v>3184</v>
      </c>
      <c r="B107" s="573">
        <v>3.0</v>
      </c>
      <c r="C107" s="574" t="str">
        <f t="array" ref="C107">index(Images!$A$1:$K$1, 1, 8)</f>
        <v/>
      </c>
      <c r="D107" s="573" t="s">
        <v>4622</v>
      </c>
      <c r="E107" s="573">
        <v>2.0</v>
      </c>
      <c r="F107" s="573">
        <v>5.0</v>
      </c>
      <c r="G107" s="837" t="s">
        <v>4755</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4054</v>
      </c>
      <c r="R107" s="839"/>
      <c r="S107" s="839"/>
      <c r="T107" s="839"/>
    </row>
    <row r="108">
      <c r="A108" s="836" t="s">
        <v>3709</v>
      </c>
      <c r="B108" s="573">
        <v>3.0</v>
      </c>
      <c r="C108" s="574" t="str">
        <f t="array" ref="C108">index(Images!$A$1:$K$1, 1, 8)</f>
        <v/>
      </c>
      <c r="D108" s="573" t="s">
        <v>4622</v>
      </c>
      <c r="E108" s="573">
        <v>1.0</v>
      </c>
      <c r="F108" s="573">
        <v>3.0</v>
      </c>
      <c r="G108" s="837" t="s">
        <v>4763</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4048</v>
      </c>
      <c r="R108" s="839"/>
      <c r="S108" s="839"/>
      <c r="T108" s="839"/>
    </row>
    <row r="109">
      <c r="A109" s="836" t="s">
        <v>4764</v>
      </c>
      <c r="B109" s="573">
        <v>3.0</v>
      </c>
      <c r="C109" s="574" t="str">
        <f t="array" ref="C109">index(Images!$A$1:$K$1, 1, 8)</f>
        <v/>
      </c>
      <c r="D109" s="573" t="s">
        <v>4622</v>
      </c>
      <c r="E109" s="573">
        <v>2.0</v>
      </c>
      <c r="F109" s="573">
        <v>3.0</v>
      </c>
      <c r="G109" s="837" t="s">
        <v>4765</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4048</v>
      </c>
      <c r="R109" s="839"/>
      <c r="S109" s="839"/>
      <c r="T109" s="839"/>
    </row>
    <row r="110">
      <c r="A110" s="841" t="s">
        <v>4766</v>
      </c>
      <c r="B110" s="588">
        <v>1.0</v>
      </c>
      <c r="C110" s="589" t="str">
        <f t="array" ref="C110">index(Images!$A$1:$K$1, 1, 9)</f>
        <v/>
      </c>
      <c r="D110" s="588" t="s">
        <v>152</v>
      </c>
      <c r="E110" s="588">
        <v>2.0</v>
      </c>
      <c r="F110" s="588">
        <v>3.0</v>
      </c>
      <c r="G110" s="842" t="s">
        <v>4767</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4048</v>
      </c>
      <c r="R110" s="844"/>
      <c r="S110" s="844"/>
      <c r="T110" s="844"/>
    </row>
    <row r="111">
      <c r="A111" s="841" t="s">
        <v>4768</v>
      </c>
      <c r="B111" s="588">
        <v>2.0</v>
      </c>
      <c r="C111" s="589" t="str">
        <f t="array" ref="C111">index(Images!$A$1:$K$1, 1, 9)</f>
        <v/>
      </c>
      <c r="D111" s="588" t="s">
        <v>152</v>
      </c>
      <c r="E111" s="588">
        <v>2.0</v>
      </c>
      <c r="F111" s="588">
        <v>3.0</v>
      </c>
      <c r="G111" s="842" t="s">
        <v>4769</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4048</v>
      </c>
      <c r="R111" s="844"/>
      <c r="S111" s="844"/>
      <c r="T111" s="844"/>
    </row>
    <row r="112">
      <c r="A112" s="841" t="s">
        <v>4770</v>
      </c>
      <c r="B112" s="588">
        <v>2.0</v>
      </c>
      <c r="C112" s="589" t="str">
        <f t="array" ref="C112">index(Images!$A$1:$K$1, 1, 9)</f>
        <v/>
      </c>
      <c r="D112" s="588" t="s">
        <v>152</v>
      </c>
      <c r="E112" s="588">
        <v>2.0</v>
      </c>
      <c r="F112" s="588">
        <v>5.0</v>
      </c>
      <c r="G112" s="842" t="s">
        <v>4771</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4055</v>
      </c>
      <c r="R112" s="844"/>
      <c r="S112" s="844"/>
      <c r="T112" s="844"/>
    </row>
    <row r="113">
      <c r="A113" s="841" t="s">
        <v>200</v>
      </c>
      <c r="B113" s="588">
        <v>3.0</v>
      </c>
      <c r="C113" s="589" t="str">
        <f t="array" ref="C113">index(Images!$A$1:$K$1, 1, 9)</f>
        <v/>
      </c>
      <c r="D113" s="588" t="s">
        <v>152</v>
      </c>
      <c r="E113" s="588">
        <v>2.0</v>
      </c>
      <c r="F113" s="588">
        <v>3.0</v>
      </c>
      <c r="G113" s="845" t="s">
        <v>4772</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4048</v>
      </c>
      <c r="R113" s="844"/>
      <c r="S113" s="844"/>
      <c r="T113" s="844"/>
    </row>
    <row r="114">
      <c r="A114" s="841" t="s">
        <v>4773</v>
      </c>
      <c r="B114" s="588">
        <v>3.0</v>
      </c>
      <c r="C114" s="589" t="str">
        <f t="array" ref="C114">index(Images!$A$1:$K$1, 1, 9)</f>
        <v/>
      </c>
      <c r="D114" s="588" t="s">
        <v>4622</v>
      </c>
      <c r="E114" s="588">
        <v>2.0</v>
      </c>
      <c r="F114" s="588">
        <v>3.0</v>
      </c>
      <c r="G114" s="845" t="s">
        <v>4774</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4048</v>
      </c>
      <c r="R114" s="844"/>
      <c r="S114" s="844"/>
      <c r="T114" s="844"/>
    </row>
    <row r="115">
      <c r="A115" s="841" t="s">
        <v>4775</v>
      </c>
      <c r="B115" s="588">
        <v>3.0</v>
      </c>
      <c r="C115" s="589" t="str">
        <f t="array" ref="C115">index(Images!$A$1:$K$1, 1, 9)</f>
        <v/>
      </c>
      <c r="D115" s="588" t="s">
        <v>4622</v>
      </c>
      <c r="E115" s="588">
        <v>2.0</v>
      </c>
      <c r="F115" s="588">
        <v>3.0</v>
      </c>
      <c r="G115" s="845" t="s">
        <v>4776</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4055</v>
      </c>
      <c r="R115" s="844"/>
      <c r="S115" s="844"/>
      <c r="T115" s="844"/>
    </row>
    <row r="116">
      <c r="A116" s="841" t="s">
        <v>486</v>
      </c>
      <c r="B116" s="588">
        <v>3.0</v>
      </c>
      <c r="C116" s="589" t="str">
        <f t="array" ref="C116">index(Images!$A$1:$K$1, 1, 9)</f>
        <v/>
      </c>
      <c r="D116" s="846" t="s">
        <v>4622</v>
      </c>
      <c r="E116" s="588">
        <v>2.0</v>
      </c>
      <c r="F116" s="588">
        <v>5.0</v>
      </c>
      <c r="G116" s="845" t="s">
        <v>4777</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4055</v>
      </c>
      <c r="R116" s="844"/>
      <c r="S116" s="844"/>
      <c r="T116" s="844"/>
    </row>
    <row r="117">
      <c r="A117" s="841" t="s">
        <v>4778</v>
      </c>
      <c r="B117" s="588">
        <v>3.0</v>
      </c>
      <c r="C117" s="589" t="str">
        <f t="array" ref="C117">index(Images!$A$1:$K$1, 1, 9)</f>
        <v/>
      </c>
      <c r="D117" s="846" t="s">
        <v>4622</v>
      </c>
      <c r="E117" s="588">
        <v>2.0</v>
      </c>
      <c r="F117" s="588">
        <v>5.0</v>
      </c>
      <c r="G117" s="845" t="s">
        <v>4779</v>
      </c>
      <c r="H117" s="79"/>
      <c r="I117" s="843">
        <v>37.0</v>
      </c>
      <c r="J117" s="843">
        <v>41.0</v>
      </c>
      <c r="K117" s="843">
        <v>17.0</v>
      </c>
      <c r="L117" s="843">
        <v>22.0</v>
      </c>
      <c r="M117" s="844"/>
      <c r="N117" s="844"/>
      <c r="O117" s="844"/>
      <c r="P117" s="844"/>
      <c r="Q117" s="844" t="s">
        <v>4055</v>
      </c>
      <c r="R117" s="844"/>
      <c r="S117" s="844"/>
      <c r="T117" s="844"/>
    </row>
    <row r="118">
      <c r="A118" s="847" t="s">
        <v>4780</v>
      </c>
      <c r="B118" s="848">
        <v>1.0</v>
      </c>
      <c r="C118" s="605" t="str">
        <f t="array" ref="C118">index(Images!$A$1:$K$1, 1, 10)</f>
        <v/>
      </c>
      <c r="D118" s="848" t="s">
        <v>152</v>
      </c>
      <c r="E118" s="848">
        <v>1.0</v>
      </c>
      <c r="F118" s="848">
        <v>3.0</v>
      </c>
      <c r="G118" s="849" t="s">
        <v>4781</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4048</v>
      </c>
      <c r="R118" s="851"/>
      <c r="S118" s="851"/>
      <c r="T118" s="851"/>
    </row>
    <row r="119">
      <c r="A119" s="847" t="s">
        <v>4782</v>
      </c>
      <c r="B119" s="848">
        <v>2.0</v>
      </c>
      <c r="C119" s="605" t="str">
        <f t="array" ref="C119">index(Images!$A$1:$K$1, 1, 10)</f>
        <v/>
      </c>
      <c r="D119" s="848" t="s">
        <v>152</v>
      </c>
      <c r="E119" s="848">
        <v>1.0</v>
      </c>
      <c r="F119" s="848">
        <v>3.0</v>
      </c>
      <c r="G119" s="849" t="s">
        <v>4783</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4048</v>
      </c>
      <c r="R119" s="851"/>
      <c r="S119" s="851"/>
      <c r="T119" s="851"/>
    </row>
    <row r="120">
      <c r="A120" s="847" t="s">
        <v>4784</v>
      </c>
      <c r="B120" s="848">
        <v>2.0</v>
      </c>
      <c r="C120" s="605" t="str">
        <f t="array" ref="C120">index(Images!$A$1:$K$1, 1, 10)</f>
        <v/>
      </c>
      <c r="D120" s="848" t="s">
        <v>152</v>
      </c>
      <c r="E120" s="848">
        <v>2.0</v>
      </c>
      <c r="F120" s="848">
        <v>3.0</v>
      </c>
      <c r="G120" s="849" t="s">
        <v>4783</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4048</v>
      </c>
      <c r="R120" s="851"/>
      <c r="S120" s="851"/>
      <c r="T120" s="851"/>
    </row>
    <row r="121">
      <c r="A121" s="847" t="s">
        <v>202</v>
      </c>
      <c r="B121" s="848">
        <v>3.0</v>
      </c>
      <c r="C121" s="605" t="str">
        <f t="array" ref="C121">index(Images!$A$1:$K$1, 1, 10)</f>
        <v/>
      </c>
      <c r="D121" s="848" t="s">
        <v>152</v>
      </c>
      <c r="E121" s="848">
        <v>1.0</v>
      </c>
      <c r="F121" s="848">
        <v>3.0</v>
      </c>
      <c r="G121" s="849" t="s">
        <v>4785</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4048</v>
      </c>
      <c r="R121" s="851"/>
      <c r="S121" s="851"/>
      <c r="T121" s="851"/>
    </row>
    <row r="122">
      <c r="A122" s="847" t="s">
        <v>1433</v>
      </c>
      <c r="B122" s="848">
        <v>3.0</v>
      </c>
      <c r="C122" s="605" t="str">
        <f t="array" ref="C122">index(Images!$A$1:$K$1, 1, 10)</f>
        <v/>
      </c>
      <c r="D122" s="848" t="s">
        <v>4622</v>
      </c>
      <c r="E122" s="848">
        <v>1.0</v>
      </c>
      <c r="F122" s="848">
        <v>3.0</v>
      </c>
      <c r="G122" s="849" t="s">
        <v>4786</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4048</v>
      </c>
      <c r="R122" s="851"/>
      <c r="S122" s="851"/>
      <c r="T122" s="851"/>
    </row>
    <row r="123">
      <c r="A123" s="847" t="s">
        <v>4787</v>
      </c>
      <c r="B123" s="848">
        <v>3.0</v>
      </c>
      <c r="C123" s="605" t="str">
        <f t="array" ref="C123">index(Images!$A$1:$K$1, 1, 10)</f>
        <v/>
      </c>
      <c r="D123" s="848" t="s">
        <v>4622</v>
      </c>
      <c r="E123" s="848">
        <v>1.0</v>
      </c>
      <c r="F123" s="848">
        <v>5.0</v>
      </c>
      <c r="G123" s="849" t="s">
        <v>4788</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4054</v>
      </c>
      <c r="R123" s="851"/>
      <c r="S123" s="851"/>
      <c r="T123" s="851"/>
    </row>
    <row r="124">
      <c r="A124" s="847" t="s">
        <v>4789</v>
      </c>
      <c r="B124" s="848">
        <v>3.0</v>
      </c>
      <c r="C124" s="605" t="str">
        <f t="array" ref="C124">index(Images!$A$1:$K$1, 1, 10)</f>
        <v/>
      </c>
      <c r="D124" s="848" t="s">
        <v>4622</v>
      </c>
      <c r="E124" s="848">
        <v>1.0</v>
      </c>
      <c r="F124" s="848">
        <v>5.0</v>
      </c>
      <c r="G124" s="849" t="s">
        <v>4790</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4048</v>
      </c>
      <c r="R124" s="851"/>
      <c r="S124" s="851"/>
      <c r="T124" s="851"/>
    </row>
    <row r="125">
      <c r="A125" s="847" t="s">
        <v>4791</v>
      </c>
      <c r="B125" s="848">
        <v>3.0</v>
      </c>
      <c r="C125" s="605" t="str">
        <f t="array" ref="C125">index(Images!$A$1:$K$1, 1, 10)</f>
        <v/>
      </c>
      <c r="D125" s="848" t="s">
        <v>4622</v>
      </c>
      <c r="E125" s="848">
        <v>1.0</v>
      </c>
      <c r="F125" s="848">
        <v>3.0</v>
      </c>
      <c r="G125" s="852" t="s">
        <v>4792</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4050</v>
      </c>
      <c r="R125" s="855"/>
      <c r="S125" s="855"/>
      <c r="T125" s="855"/>
    </row>
    <row r="126">
      <c r="A126" s="847" t="s">
        <v>4793</v>
      </c>
      <c r="B126" s="848">
        <v>3.0</v>
      </c>
      <c r="C126" s="605" t="str">
        <f t="array" ref="C126">index(Images!$A$1:$K$1, 1, 10)</f>
        <v/>
      </c>
      <c r="D126" s="848" t="s">
        <v>4622</v>
      </c>
      <c r="E126" s="848">
        <v>2.0</v>
      </c>
      <c r="F126" s="848">
        <v>5.0</v>
      </c>
      <c r="G126" s="849" t="s">
        <v>4794</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4048</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4795</v>
      </c>
      <c r="B1" s="858"/>
      <c r="C1" s="859"/>
      <c r="D1" s="860"/>
      <c r="E1" s="861"/>
      <c r="F1" s="862"/>
      <c r="G1" s="863"/>
      <c r="H1" s="860"/>
      <c r="I1" s="860"/>
      <c r="J1" s="864" t="s">
        <v>4796</v>
      </c>
      <c r="K1" s="865" t="s">
        <v>4797</v>
      </c>
      <c r="L1" s="866" t="s">
        <v>4798</v>
      </c>
      <c r="M1" s="867" t="s">
        <v>4799</v>
      </c>
      <c r="N1" s="868" t="s">
        <v>4800</v>
      </c>
      <c r="O1" s="869" t="s">
        <v>4801</v>
      </c>
      <c r="P1" s="869" t="s">
        <v>4802</v>
      </c>
      <c r="Q1" s="869" t="s">
        <v>4803</v>
      </c>
      <c r="R1" s="869" t="s">
        <v>4804</v>
      </c>
      <c r="S1" s="869" t="s">
        <v>4805</v>
      </c>
      <c r="T1" s="869" t="s">
        <v>4806</v>
      </c>
      <c r="U1" s="866" t="s">
        <v>4807</v>
      </c>
      <c r="V1" s="866" t="s">
        <v>4808</v>
      </c>
      <c r="W1" s="866" t="s">
        <v>4809</v>
      </c>
      <c r="X1" s="866" t="s">
        <v>4810</v>
      </c>
      <c r="Y1" s="866" t="s">
        <v>4811</v>
      </c>
      <c r="Z1" s="866" t="s">
        <v>809</v>
      </c>
      <c r="AA1" s="867" t="s">
        <v>4812</v>
      </c>
      <c r="AB1" s="867" t="s">
        <v>4813</v>
      </c>
      <c r="AC1" s="867" t="s">
        <v>4814</v>
      </c>
      <c r="AD1" s="867" t="s">
        <v>4815</v>
      </c>
      <c r="AE1" s="867" t="s">
        <v>4816</v>
      </c>
      <c r="AF1" s="867" t="s">
        <v>4817</v>
      </c>
      <c r="AG1" s="868" t="s">
        <v>4818</v>
      </c>
      <c r="AH1" s="868" t="s">
        <v>4819</v>
      </c>
      <c r="AI1" s="868" t="s">
        <v>4820</v>
      </c>
      <c r="AJ1" s="868" t="s">
        <v>4821</v>
      </c>
      <c r="AK1" s="868" t="s">
        <v>4822</v>
      </c>
      <c r="AL1" s="868" t="s">
        <v>4823</v>
      </c>
      <c r="AM1" s="870" t="s">
        <v>4824</v>
      </c>
      <c r="AN1" s="871" t="s">
        <v>4825</v>
      </c>
      <c r="AO1" s="871" t="s">
        <v>4826</v>
      </c>
      <c r="AP1" s="871" t="s">
        <v>4827</v>
      </c>
      <c r="AQ1" s="871" t="s">
        <v>4828</v>
      </c>
      <c r="AR1" s="871" t="s">
        <v>4829</v>
      </c>
      <c r="AS1" s="871" t="s">
        <v>4830</v>
      </c>
      <c r="AT1" s="871" t="s">
        <v>4831</v>
      </c>
      <c r="AU1" s="872" t="s">
        <v>84</v>
      </c>
    </row>
    <row r="2" ht="18.75" customHeight="1">
      <c r="A2" s="873" t="s">
        <v>420</v>
      </c>
      <c r="B2" s="874" t="str">
        <f t="array" ref="B2">index(Images!A$1:K$1, 1, 1)</f>
        <v/>
      </c>
      <c r="C2" s="875" t="s">
        <v>4832</v>
      </c>
      <c r="D2" s="20"/>
      <c r="E2" s="20"/>
      <c r="F2" s="20"/>
      <c r="G2" s="20"/>
      <c r="H2" s="20"/>
      <c r="I2" s="21"/>
      <c r="J2" s="876" t="s">
        <v>4833</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4834</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4835</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4836</v>
      </c>
      <c r="B5" s="874" t="str">
        <f>image("https://i.imgur.com/BRYhSmo.png",4,15,33)</f>
        <v/>
      </c>
      <c r="C5" s="263"/>
      <c r="I5" s="266"/>
      <c r="J5" s="950" t="s">
        <v>4837</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4838</v>
      </c>
      <c r="B6" s="874" t="str">
        <f>image("https://i.imgur.com/remgfP8.png",4,15,33)</f>
        <v/>
      </c>
      <c r="C6" s="263"/>
      <c r="I6" s="266"/>
      <c r="J6" s="975" t="s">
        <v>4839</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4840</v>
      </c>
      <c r="B7" s="874" t="str">
        <f>image("https://i.imgur.com/sTbU1no.png",4,15,50)</f>
        <v/>
      </c>
      <c r="C7" s="270"/>
      <c r="D7" s="452"/>
      <c r="E7" s="452"/>
      <c r="F7" s="452"/>
      <c r="G7" s="452"/>
      <c r="H7" s="452"/>
      <c r="I7" s="453"/>
      <c r="J7" s="1000" t="s">
        <v>4841</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4842</v>
      </c>
      <c r="C8" s="453"/>
      <c r="D8" s="1026" t="s">
        <v>4843</v>
      </c>
      <c r="E8" s="1027" t="s">
        <v>4844</v>
      </c>
      <c r="F8" s="1028" t="s">
        <v>4845</v>
      </c>
      <c r="G8" s="1029" t="s">
        <v>4846</v>
      </c>
      <c r="H8" s="1030" t="s">
        <v>4847</v>
      </c>
      <c r="I8" s="1030" t="s">
        <v>4848</v>
      </c>
      <c r="J8" s="1031" t="s">
        <v>4849</v>
      </c>
      <c r="K8" s="1032" t="s">
        <v>4850</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4851</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4852</v>
      </c>
      <c r="B10" s="1049" t="s">
        <v>4853</v>
      </c>
      <c r="C10" s="1049" t="s">
        <v>4854</v>
      </c>
      <c r="D10" s="1049" t="s">
        <v>4855</v>
      </c>
      <c r="H10" s="1049" t="s">
        <v>4856</v>
      </c>
      <c r="J10" s="1049" t="s">
        <v>4857</v>
      </c>
      <c r="M10" s="1049" t="s">
        <v>4611</v>
      </c>
      <c r="P10" s="1049" t="s">
        <v>1615</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4858</v>
      </c>
      <c r="B11" s="1049" t="s">
        <v>4859</v>
      </c>
      <c r="C11" s="1049" t="s">
        <v>4860</v>
      </c>
      <c r="D11" s="1049" t="s">
        <v>4861</v>
      </c>
      <c r="H11" s="1049" t="s">
        <v>402</v>
      </c>
      <c r="J11" s="1049" t="s">
        <v>4613</v>
      </c>
      <c r="M11" s="1049" t="s">
        <v>4615</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4862</v>
      </c>
      <c r="B12" s="1049" t="s">
        <v>4863</v>
      </c>
      <c r="C12" s="1049" t="s">
        <v>4864</v>
      </c>
      <c r="D12" s="1049" t="s">
        <v>4865</v>
      </c>
      <c r="H12" s="1049" t="s">
        <v>4866</v>
      </c>
      <c r="J12" s="1049" t="s">
        <v>4867</v>
      </c>
      <c r="M12" s="1051" t="s">
        <v>4868</v>
      </c>
      <c r="P12" s="1049" t="s">
        <v>4629</v>
      </c>
      <c r="S12" s="1049" t="s">
        <v>274</v>
      </c>
      <c r="V12" s="1049" t="s">
        <v>4627</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4869</v>
      </c>
      <c r="B13" s="1049" t="s">
        <v>4870</v>
      </c>
      <c r="C13" s="1049" t="s">
        <v>4871</v>
      </c>
      <c r="D13" s="1049" t="s">
        <v>4872</v>
      </c>
      <c r="H13" s="1049" t="s">
        <v>4873</v>
      </c>
      <c r="J13" s="1049" t="s">
        <v>4874</v>
      </c>
      <c r="M13" s="1051" t="s">
        <v>4625</v>
      </c>
      <c r="P13" s="1049" t="s">
        <v>4875</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4876</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4853</v>
      </c>
      <c r="B15" s="1054" t="s">
        <v>4877</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4854</v>
      </c>
      <c r="B20" s="1054" t="s">
        <v>4878</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4855</v>
      </c>
      <c r="B25" s="1091" t="s">
        <v>4879</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4856</v>
      </c>
      <c r="B35" s="1092" t="s">
        <v>4880</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4857</v>
      </c>
      <c r="B45" s="1091" t="s">
        <v>4881</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4611</v>
      </c>
      <c r="B55" s="1102" t="s">
        <v>4882</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1615</v>
      </c>
      <c r="B60" s="1104" t="s">
        <v>4883</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4884</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4885</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4859</v>
      </c>
      <c r="B81" s="1054" t="s">
        <v>4886</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4860</v>
      </c>
      <c r="B91" s="1054" t="s">
        <v>4887</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4861</v>
      </c>
      <c r="B106" s="1091" t="s">
        <v>4888</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4889</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4613</v>
      </c>
      <c r="B126" s="1104" t="s">
        <v>4890</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4615</v>
      </c>
      <c r="B131" s="1102" t="s">
        <v>4891</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4892</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4893</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4894</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4895</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4863</v>
      </c>
      <c r="B167" s="1054" t="s">
        <v>4896</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4864</v>
      </c>
      <c r="B182" s="1054" t="s">
        <v>4897</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4865</v>
      </c>
      <c r="B202" s="1091" t="s">
        <v>4898</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4866</v>
      </c>
      <c r="B222" s="1054" t="s">
        <v>4899</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4867</v>
      </c>
      <c r="B242" s="1121" t="s">
        <v>4900</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4868</v>
      </c>
      <c r="B252" s="1092" t="s">
        <v>4901</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4629</v>
      </c>
      <c r="B262" s="1104" t="s">
        <v>4902</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4903</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4627</v>
      </c>
      <c r="B282" s="1104" t="s">
        <v>4904</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4905</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4870</v>
      </c>
      <c r="B293" s="1104" t="s">
        <v>4886</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4871</v>
      </c>
      <c r="B303" s="1132" t="s">
        <v>4906</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4872</v>
      </c>
      <c r="B313" s="1132" t="s">
        <v>4907</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4873</v>
      </c>
      <c r="B323" s="1158" t="s">
        <v>4908</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4874</v>
      </c>
      <c r="B333" s="1158" t="s">
        <v>4909</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4625</v>
      </c>
      <c r="B343" s="1104" t="s">
        <v>4910</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4621</v>
      </c>
      <c r="B353" s="1201" t="s">
        <v>4911</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4631</v>
      </c>
      <c r="B363" s="1104" t="s">
        <v>4912</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3830</v>
      </c>
      <c r="B373" s="1104" t="s">
        <v>4913</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4914</v>
      </c>
      <c r="B383" s="1102" t="s">
        <v>4915</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4916</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4852</v>
      </c>
      <c r="B394" s="1235" t="s">
        <v>4853</v>
      </c>
      <c r="C394" s="1235" t="s">
        <v>4854</v>
      </c>
      <c r="D394" s="1235" t="s">
        <v>4855</v>
      </c>
      <c r="H394" s="1235" t="s">
        <v>4638</v>
      </c>
      <c r="J394" s="1235" t="s">
        <v>4917</v>
      </c>
      <c r="M394" s="1235" t="s">
        <v>4857</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4858</v>
      </c>
      <c r="B395" s="1235" t="s">
        <v>4859</v>
      </c>
      <c r="C395" s="1235" t="s">
        <v>4861</v>
      </c>
      <c r="D395" s="1235" t="s">
        <v>4860</v>
      </c>
      <c r="H395" s="1235" t="s">
        <v>4637</v>
      </c>
      <c r="J395" s="1235" t="s">
        <v>4640</v>
      </c>
      <c r="M395" s="1235" t="s">
        <v>653</v>
      </c>
      <c r="P395" s="1235" t="s">
        <v>4655</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4862</v>
      </c>
      <c r="B396" s="1235" t="s">
        <v>4863</v>
      </c>
      <c r="C396" s="1235" t="s">
        <v>4865</v>
      </c>
      <c r="D396" s="1235" t="s">
        <v>4864</v>
      </c>
      <c r="H396" s="1235" t="s">
        <v>4866</v>
      </c>
      <c r="J396" s="1235" t="s">
        <v>4918</v>
      </c>
      <c r="M396" s="1238" t="s">
        <v>4919</v>
      </c>
      <c r="P396" s="1235" t="s">
        <v>440</v>
      </c>
      <c r="S396" s="1235" t="s">
        <v>4648</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4869</v>
      </c>
      <c r="B397" s="1235" t="s">
        <v>4872</v>
      </c>
      <c r="C397" s="1235" t="s">
        <v>4870</v>
      </c>
      <c r="D397" s="1235" t="s">
        <v>4871</v>
      </c>
      <c r="H397" s="1239" t="s">
        <v>4920</v>
      </c>
      <c r="J397" s="1235" t="s">
        <v>4921</v>
      </c>
      <c r="M397" s="1238" t="s">
        <v>4646</v>
      </c>
      <c r="P397" s="1235" t="s">
        <v>4653</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4876</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4853</v>
      </c>
      <c r="B399" s="1054" t="s">
        <v>4922</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4854</v>
      </c>
      <c r="B404" s="1054" t="s">
        <v>4923</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4855</v>
      </c>
      <c r="B409" s="1091" t="s">
        <v>4924</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4638</v>
      </c>
      <c r="B419" s="1102" t="s">
        <v>4925</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4917</v>
      </c>
      <c r="B424" s="1121" t="s">
        <v>4926</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4857</v>
      </c>
      <c r="B434" s="1054" t="s">
        <v>4927</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4928</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4929</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4885</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4859</v>
      </c>
      <c r="B465" s="1054" t="s">
        <v>4930</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4861</v>
      </c>
      <c r="B475" s="1054" t="s">
        <v>4931</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4860</v>
      </c>
      <c r="B490" s="1091" t="s">
        <v>4932</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4637</v>
      </c>
      <c r="B505" s="1102" t="s">
        <v>4891</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4640</v>
      </c>
      <c r="B510" s="1104" t="s">
        <v>4933</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4934</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4655</v>
      </c>
      <c r="B525" s="1104" t="s">
        <v>4935</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4936</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4895</v>
      </c>
      <c r="B545" s="1242"/>
      <c r="AM545" s="1047"/>
      <c r="AN545" s="1047"/>
      <c r="AO545" s="1047"/>
      <c r="AP545" s="1046"/>
      <c r="AQ545" s="1047"/>
      <c r="AR545" s="1047"/>
      <c r="AS545" s="1046"/>
      <c r="AT545" s="1046"/>
      <c r="AU545" s="1047"/>
    </row>
    <row r="546">
      <c r="A546" s="1108" t="s">
        <v>4863</v>
      </c>
      <c r="B546" s="1054" t="s">
        <v>4937</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4865</v>
      </c>
      <c r="B561" s="1091" t="s">
        <v>4938</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4864</v>
      </c>
      <c r="B581" s="1054" t="s">
        <v>4939</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4866</v>
      </c>
      <c r="B601" s="1091" t="s">
        <v>4940</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4918</v>
      </c>
      <c r="B621" s="1092" t="s">
        <v>4941</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4919</v>
      </c>
      <c r="B631" s="1121" t="s">
        <v>4942</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4943</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4648</v>
      </c>
      <c r="B651" s="1104" t="s">
        <v>4944</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4905</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4872</v>
      </c>
      <c r="B662" s="1158" t="s">
        <v>4945</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4870</v>
      </c>
      <c r="B672" s="1158" t="s">
        <v>4946</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4871</v>
      </c>
      <c r="B682" s="1158" t="s">
        <v>4947</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4920</v>
      </c>
      <c r="B692" s="1158" t="s">
        <v>4948</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4921</v>
      </c>
      <c r="B702" s="1158" t="s">
        <v>4949</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4651</v>
      </c>
      <c r="B712" s="1158" t="s">
        <v>4950</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4646</v>
      </c>
      <c r="B722" s="1104" t="s">
        <v>4951</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4653</v>
      </c>
      <c r="B732" s="1104" t="s">
        <v>4952</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4657</v>
      </c>
      <c r="B742" s="1104" t="s">
        <v>4953</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4954</v>
      </c>
      <c r="B752" s="1102" t="s">
        <v>4955</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4956</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4852</v>
      </c>
      <c r="B763" s="1287" t="s">
        <v>4853</v>
      </c>
      <c r="C763" s="1287" t="s">
        <v>4854</v>
      </c>
      <c r="D763" s="1287" t="s">
        <v>4855</v>
      </c>
      <c r="H763" s="1287" t="s">
        <v>4661</v>
      </c>
      <c r="J763" s="1287" t="s">
        <v>4957</v>
      </c>
      <c r="M763" s="1287" t="s">
        <v>4857</v>
      </c>
      <c r="P763" s="1287" t="s">
        <v>169</v>
      </c>
      <c r="S763" s="1287" t="s">
        <v>2580</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4858</v>
      </c>
      <c r="B764" s="1287" t="s">
        <v>4859</v>
      </c>
      <c r="C764" s="1287" t="s">
        <v>4860</v>
      </c>
      <c r="D764" s="1287" t="s">
        <v>4861</v>
      </c>
      <c r="H764" s="1287" t="s">
        <v>4662</v>
      </c>
      <c r="J764" s="1287" t="s">
        <v>1202</v>
      </c>
      <c r="M764" s="1287" t="s">
        <v>233</v>
      </c>
      <c r="P764" s="1287" t="s">
        <v>4669</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4862</v>
      </c>
      <c r="B765" s="1287" t="s">
        <v>4863</v>
      </c>
      <c r="C765" s="1287" t="s">
        <v>4864</v>
      </c>
      <c r="D765" s="1287" t="s">
        <v>4865</v>
      </c>
      <c r="H765" s="1287" t="s">
        <v>4866</v>
      </c>
      <c r="J765" s="1287" t="s">
        <v>4958</v>
      </c>
      <c r="M765" s="1289" t="s">
        <v>4959</v>
      </c>
      <c r="P765" s="1287" t="s">
        <v>269</v>
      </c>
      <c r="S765" s="1287" t="s">
        <v>1942</v>
      </c>
      <c r="V765" s="1287" t="s">
        <v>4672</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4869</v>
      </c>
      <c r="B766" s="1287" t="s">
        <v>4872</v>
      </c>
      <c r="C766" s="1287" t="s">
        <v>4870</v>
      </c>
      <c r="D766" s="1287" t="s">
        <v>4871</v>
      </c>
      <c r="H766" s="1287" t="s">
        <v>4960</v>
      </c>
      <c r="J766" s="1287" t="s">
        <v>4961</v>
      </c>
      <c r="M766" s="1289" t="s">
        <v>3619</v>
      </c>
      <c r="P766" s="1287" t="s">
        <v>4674</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4876</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4853</v>
      </c>
      <c r="B768" s="1054" t="s">
        <v>4962</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4854</v>
      </c>
      <c r="B773" s="1054" t="s">
        <v>4963</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4855</v>
      </c>
      <c r="B778" s="1091" t="s">
        <v>4964</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4661</v>
      </c>
      <c r="B788" s="1102" t="s">
        <v>4965</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4957</v>
      </c>
      <c r="B793" s="1121" t="s">
        <v>4966</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4857</v>
      </c>
      <c r="B803" s="1054" t="s">
        <v>4967</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4968</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2580</v>
      </c>
      <c r="B823" s="1102" t="s">
        <v>4969</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4885</v>
      </c>
      <c r="B833" s="1293"/>
      <c r="AM833" s="1047"/>
      <c r="AN833" s="1047"/>
      <c r="AO833" s="1047"/>
      <c r="AP833" s="1046"/>
      <c r="AQ833" s="1047"/>
      <c r="AR833" s="1047"/>
      <c r="AS833" s="1046"/>
      <c r="AT833" s="1046"/>
      <c r="AU833" s="1047"/>
    </row>
    <row r="834">
      <c r="A834" s="1053" t="s">
        <v>4859</v>
      </c>
      <c r="B834" s="1054" t="s">
        <v>4886</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4860</v>
      </c>
      <c r="B844" s="1091" t="s">
        <v>4970</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4861</v>
      </c>
      <c r="B859" s="1054" t="s">
        <v>4971</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4662</v>
      </c>
      <c r="B874" s="1104" t="s">
        <v>4972</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1202</v>
      </c>
      <c r="B879" s="1102" t="s">
        <v>4973</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4974</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4669</v>
      </c>
      <c r="B894" s="1102" t="s">
        <v>4975</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4976</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4895</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4863</v>
      </c>
      <c r="B915" s="1054" t="s">
        <v>4977</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4864</v>
      </c>
      <c r="B930" s="1054" t="s">
        <v>4978</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4865</v>
      </c>
      <c r="B950" s="1091" t="s">
        <v>4979</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4866</v>
      </c>
      <c r="B970" s="1054" t="s">
        <v>4980</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4958</v>
      </c>
      <c r="B990" s="1121" t="s">
        <v>4981</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4959</v>
      </c>
      <c r="B1000" s="1092" t="s">
        <v>4982</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4983</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1942</v>
      </c>
      <c r="B1020" s="1102" t="s">
        <v>4984</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4672</v>
      </c>
      <c r="B1030" s="1104" t="s">
        <v>4985</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4905</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4872</v>
      </c>
      <c r="B1041" s="1132" t="s">
        <v>4986</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4870</v>
      </c>
      <c r="B1051" s="1132" t="s">
        <v>4987</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4871</v>
      </c>
      <c r="B1061" s="1132" t="s">
        <v>4988</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4960</v>
      </c>
      <c r="B1071" s="1132" t="s">
        <v>4989</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4961</v>
      </c>
      <c r="B1081" s="1132" t="s">
        <v>4990</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3619</v>
      </c>
      <c r="B1091" s="1132" t="s">
        <v>4991</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874</v>
      </c>
      <c r="B1101" s="1158" t="s">
        <v>4992</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4674</v>
      </c>
      <c r="B1111" s="1132" t="s">
        <v>4993</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4678</v>
      </c>
      <c r="B1121" s="1158" t="s">
        <v>4994</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4995</v>
      </c>
      <c r="B1131" s="1102" t="s">
        <v>4996</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4997</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4852</v>
      </c>
      <c r="B1142" s="1315" t="s">
        <v>4853</v>
      </c>
      <c r="C1142" s="1315" t="s">
        <v>4854</v>
      </c>
      <c r="D1142" s="1315" t="s">
        <v>4998</v>
      </c>
      <c r="H1142" s="1315" t="s">
        <v>4855</v>
      </c>
      <c r="J1142" s="1315" t="s">
        <v>4857</v>
      </c>
      <c r="M1142" s="1315" t="s">
        <v>4703</v>
      </c>
      <c r="P1142" s="1315" t="s">
        <v>4682</v>
      </c>
      <c r="S1142" s="1315" t="s">
        <v>307</v>
      </c>
      <c r="V1142" s="1315" t="s">
        <v>4707</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4858</v>
      </c>
      <c r="B1143" s="1315" t="s">
        <v>4859</v>
      </c>
      <c r="C1143" s="1315" t="s">
        <v>4860</v>
      </c>
      <c r="D1143" s="1315" t="s">
        <v>4861</v>
      </c>
      <c r="H1143" s="1315" t="s">
        <v>4684</v>
      </c>
      <c r="J1143" s="1315" t="s">
        <v>4686</v>
      </c>
      <c r="M1143" s="1315" t="s">
        <v>4701</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4862</v>
      </c>
      <c r="B1144" s="1315" t="s">
        <v>4863</v>
      </c>
      <c r="C1144" s="1315" t="s">
        <v>4865</v>
      </c>
      <c r="D1144" s="1315" t="s">
        <v>4864</v>
      </c>
      <c r="H1144" s="1315" t="s">
        <v>4999</v>
      </c>
      <c r="J1144" s="1315" t="s">
        <v>4866</v>
      </c>
      <c r="M1144" s="1317" t="s">
        <v>5000</v>
      </c>
      <c r="P1144" s="1315" t="s">
        <v>5001</v>
      </c>
      <c r="S1144" s="1315" t="s">
        <v>2228</v>
      </c>
      <c r="V1144" s="1315" t="s">
        <v>4690</v>
      </c>
      <c r="Y1144" s="1315" t="s">
        <v>853</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4869</v>
      </c>
      <c r="B1145" s="1315" t="s">
        <v>4870</v>
      </c>
      <c r="C1145" s="1315" t="s">
        <v>4871</v>
      </c>
      <c r="D1145" s="1315" t="s">
        <v>5002</v>
      </c>
      <c r="H1145" s="1315" t="s">
        <v>4872</v>
      </c>
      <c r="J1145" s="1315" t="s">
        <v>5003</v>
      </c>
      <c r="M1145" s="1317" t="s">
        <v>4709</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4876</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4853</v>
      </c>
      <c r="B1147" s="1054" t="s">
        <v>5004</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4854</v>
      </c>
      <c r="B1152" s="1054" t="s">
        <v>5005</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4998</v>
      </c>
      <c r="B1157" s="1121" t="s">
        <v>5006</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4855</v>
      </c>
      <c r="B1167" s="1054" t="s">
        <v>5007</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4857</v>
      </c>
      <c r="B1177" s="1091" t="s">
        <v>5008</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4703</v>
      </c>
      <c r="B1187" s="1102" t="s">
        <v>5009</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4682</v>
      </c>
      <c r="B1192" s="1104" t="s">
        <v>5010</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5011</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4707</v>
      </c>
      <c r="B1207" s="1104" t="s">
        <v>5012</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5013</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4885</v>
      </c>
      <c r="B1227" s="1320"/>
      <c r="AM1227" s="1047"/>
      <c r="AN1227" s="1047"/>
      <c r="AO1227" s="1047"/>
      <c r="AP1227" s="1046"/>
      <c r="AQ1227" s="1047"/>
      <c r="AR1227" s="1047"/>
      <c r="AS1227" s="1046"/>
      <c r="AT1227" s="1046"/>
      <c r="AU1227" s="1047"/>
    </row>
    <row r="1228">
      <c r="A1228" s="1053" t="s">
        <v>4859</v>
      </c>
      <c r="B1228" s="1054" t="s">
        <v>5014</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4860</v>
      </c>
      <c r="B1238" s="1091" t="s">
        <v>5015</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4861</v>
      </c>
      <c r="B1253" s="1054" t="s">
        <v>5016</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4684</v>
      </c>
      <c r="B1268" s="1104" t="s">
        <v>5017</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4686</v>
      </c>
      <c r="B1273" s="1102" t="s">
        <v>5018</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4701</v>
      </c>
      <c r="B1278" s="1104" t="s">
        <v>5019</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5020</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5021</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5022</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4714</v>
      </c>
      <c r="B1313" s="1102" t="s">
        <v>5023</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4895</v>
      </c>
      <c r="B1323" s="1320"/>
      <c r="AM1323" s="1047"/>
      <c r="AN1323" s="1047"/>
      <c r="AO1323" s="1047"/>
      <c r="AP1323" s="1046"/>
      <c r="AQ1323" s="1047"/>
      <c r="AR1323" s="1047"/>
      <c r="AS1323" s="1046"/>
      <c r="AT1323" s="1046"/>
      <c r="AU1323" s="1047"/>
    </row>
    <row r="1324">
      <c r="A1324" s="1108" t="s">
        <v>4863</v>
      </c>
      <c r="B1324" s="1054" t="s">
        <v>5024</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4865</v>
      </c>
      <c r="B1339" s="1091" t="s">
        <v>5025</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4864</v>
      </c>
      <c r="B1359" s="1054" t="s">
        <v>5026</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4999</v>
      </c>
      <c r="B1379" s="1121" t="s">
        <v>5027</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4866</v>
      </c>
      <c r="B1389" s="1054" t="s">
        <v>5028</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5000</v>
      </c>
      <c r="B1409" s="1121" t="s">
        <v>5029</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5001</v>
      </c>
      <c r="B1419" s="1092" t="s">
        <v>5030</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2228</v>
      </c>
      <c r="B1429" s="1104" t="s">
        <v>5031</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4690</v>
      </c>
      <c r="B1439" s="1102" t="s">
        <v>5032</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853</v>
      </c>
      <c r="B1449" s="1104" t="s">
        <v>5033</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4905</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4870</v>
      </c>
      <c r="B1460" s="1132" t="s">
        <v>5014</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4871</v>
      </c>
      <c r="B1470" s="1132" t="s">
        <v>5034</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5002</v>
      </c>
      <c r="B1480" s="1132" t="s">
        <v>5035</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4872</v>
      </c>
      <c r="B1490" s="1132" t="s">
        <v>5036</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4712</v>
      </c>
      <c r="B1500" s="1158" t="s">
        <v>5037</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5003</v>
      </c>
      <c r="B1510" s="1132" t="s">
        <v>5038</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4709</v>
      </c>
      <c r="B1520" s="1102" t="s">
        <v>5039</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5040</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4697</v>
      </c>
      <c r="B1540" s="1102" t="s">
        <v>5041</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5042</v>
      </c>
      <c r="B1550" s="1102" t="s">
        <v>5043</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5044</v>
      </c>
      <c r="B1560" s="1102" t="s">
        <v>5045</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5046</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4852</v>
      </c>
      <c r="B1571" s="1350" t="s">
        <v>4853</v>
      </c>
      <c r="C1571" s="1350" t="s">
        <v>4857</v>
      </c>
      <c r="D1571" s="1350" t="s">
        <v>4854</v>
      </c>
      <c r="H1571" s="1350" t="s">
        <v>4855</v>
      </c>
      <c r="J1571" s="1350" t="s">
        <v>5047</v>
      </c>
      <c r="M1571" s="1350" t="s">
        <v>4721</v>
      </c>
      <c r="P1571" s="1350" t="s">
        <v>4732</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4858</v>
      </c>
      <c r="B1572" s="1350" t="s">
        <v>4859</v>
      </c>
      <c r="C1572" s="1350" t="s">
        <v>2687</v>
      </c>
      <c r="D1572" s="1351" t="s">
        <v>4861</v>
      </c>
      <c r="H1572" s="1350" t="s">
        <v>193</v>
      </c>
      <c r="J1572" s="1350" t="s">
        <v>4719</v>
      </c>
      <c r="M1572" s="1350" t="s">
        <v>4739</v>
      </c>
      <c r="P1572" s="1350" t="s">
        <v>2335</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5048</v>
      </c>
      <c r="B1573" s="1350" t="s">
        <v>4863</v>
      </c>
      <c r="C1573" s="1350" t="s">
        <v>4860</v>
      </c>
      <c r="D1573" s="1350" t="s">
        <v>5049</v>
      </c>
      <c r="H1573" s="1350" t="s">
        <v>1590</v>
      </c>
      <c r="J1573" s="1350" t="s">
        <v>1088</v>
      </c>
      <c r="M1573" s="1350" t="s">
        <v>1325</v>
      </c>
      <c r="P1573" s="1350" t="s">
        <v>507</v>
      </c>
      <c r="S1573" s="1350" t="s">
        <v>1467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4862</v>
      </c>
      <c r="B1574" s="1350" t="s">
        <v>4865</v>
      </c>
      <c r="C1574" s="1350" t="s">
        <v>4866</v>
      </c>
      <c r="D1574" s="1350" t="s">
        <v>4864</v>
      </c>
      <c r="H1574" s="1350" t="s">
        <v>5050</v>
      </c>
      <c r="J1574" s="1350" t="s">
        <v>5051</v>
      </c>
      <c r="M1574" s="1351" t="s">
        <v>4730</v>
      </c>
      <c r="P1574" s="1350" t="s">
        <v>2861</v>
      </c>
      <c r="S1574" s="1350" t="s">
        <v>4744</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4869</v>
      </c>
      <c r="B1575" s="1354" t="s">
        <v>4870</v>
      </c>
      <c r="C1575" s="1354" t="s">
        <v>4872</v>
      </c>
      <c r="D1575" s="1354" t="s">
        <v>4871</v>
      </c>
      <c r="E1575" s="452"/>
      <c r="F1575" s="452"/>
      <c r="G1575" s="452"/>
      <c r="H1575" s="1355" t="s">
        <v>5052</v>
      </c>
      <c r="I1575" s="452"/>
      <c r="J1575" s="1354" t="s">
        <v>5053</v>
      </c>
      <c r="K1575" s="452"/>
      <c r="L1575" s="452"/>
      <c r="M1575" s="1354" t="s">
        <v>3651</v>
      </c>
      <c r="N1575" s="452"/>
      <c r="O1575" s="452"/>
      <c r="P1575" s="1356" t="s">
        <v>4728</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4876</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4853</v>
      </c>
      <c r="B1577" s="1102" t="s">
        <v>5054</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4857</v>
      </c>
      <c r="B1582" s="1102" t="s">
        <v>5055</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4854</v>
      </c>
      <c r="B1592" s="1104" t="s">
        <v>5056</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4855</v>
      </c>
      <c r="B1597" s="1102" t="s">
        <v>5057</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5047</v>
      </c>
      <c r="B1607" s="1121" t="s">
        <v>5058</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4721</v>
      </c>
      <c r="B1617" s="1102" t="s">
        <v>5059</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4732</v>
      </c>
      <c r="B1622" s="1104" t="s">
        <v>5060</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5061</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4885</v>
      </c>
      <c r="B1642" s="1360"/>
      <c r="AM1642" s="1047"/>
      <c r="AN1642" s="1047"/>
      <c r="AO1642" s="1047"/>
      <c r="AP1642" s="1046"/>
      <c r="AQ1642" s="1047"/>
      <c r="AR1642" s="1047"/>
      <c r="AS1642" s="1046"/>
      <c r="AT1642" s="1046"/>
      <c r="AU1642" s="1047"/>
    </row>
    <row r="1643">
      <c r="A1643" s="1053" t="s">
        <v>4859</v>
      </c>
      <c r="B1643" s="1102" t="s">
        <v>5062</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2687</v>
      </c>
      <c r="B1653" s="1104" t="s">
        <v>5063</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4861</v>
      </c>
      <c r="B1658" s="1102" t="s">
        <v>5064</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5065</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4719</v>
      </c>
      <c r="B1683" s="1102" t="s">
        <v>5066</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4739</v>
      </c>
      <c r="B1688" s="1104" t="s">
        <v>5067</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2335</v>
      </c>
      <c r="B1693" s="1102" t="s">
        <v>5068</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3889</v>
      </c>
      <c r="B1703" s="1158" t="s">
        <v>5069</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5070</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5071</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4863</v>
      </c>
      <c r="B1724" s="1102" t="s">
        <v>5072</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4860</v>
      </c>
      <c r="B1739" s="1102" t="s">
        <v>5073</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5049</v>
      </c>
      <c r="B1754" s="1121" t="s">
        <v>5074</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1590</v>
      </c>
      <c r="B1764" s="1102" t="s">
        <v>5075</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1088</v>
      </c>
      <c r="B1769" s="1104" t="s">
        <v>5076</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1325</v>
      </c>
      <c r="B1774" s="1102" t="s">
        <v>5077</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5078</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1467</v>
      </c>
      <c r="B1794" s="1102" t="s">
        <v>5079</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4895</v>
      </c>
      <c r="B1804" s="1364"/>
      <c r="AM1804" s="1047"/>
      <c r="AN1804" s="1047"/>
      <c r="AO1804" s="1047"/>
      <c r="AP1804" s="1046"/>
      <c r="AQ1804" s="1047"/>
      <c r="AR1804" s="1047"/>
      <c r="AS1804" s="1046"/>
      <c r="AT1804" s="1046"/>
      <c r="AU1804" s="1047"/>
    </row>
    <row r="1805">
      <c r="A1805" s="1108" t="s">
        <v>4865</v>
      </c>
      <c r="B1805" s="1102" t="s">
        <v>5080</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4866</v>
      </c>
      <c r="B1825" s="1102" t="s">
        <v>5081</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4864</v>
      </c>
      <c r="B1845" s="1104" t="s">
        <v>5082</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5050</v>
      </c>
      <c r="B1865" s="1092" t="s">
        <v>5083</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5051</v>
      </c>
      <c r="B1875" s="1121" t="s">
        <v>5084</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4730</v>
      </c>
      <c r="B1885" s="1102" t="s">
        <v>5085</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2861</v>
      </c>
      <c r="B1895" s="1104" t="s">
        <v>5086</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4744</v>
      </c>
      <c r="B1905" s="1102" t="s">
        <v>5087</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4748</v>
      </c>
      <c r="B1915" s="1104" t="s">
        <v>5088</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4905</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4870</v>
      </c>
      <c r="B1926" s="1132" t="s">
        <v>5062</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4872</v>
      </c>
      <c r="B1936" s="1132" t="s">
        <v>5089</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4871</v>
      </c>
      <c r="B1946" s="1132" t="s">
        <v>5090</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5091</v>
      </c>
      <c r="B1956" s="1132" t="s">
        <v>5092</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5053</v>
      </c>
      <c r="B1966" s="1132" t="s">
        <v>5093</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3651</v>
      </c>
      <c r="B1976" s="1104" t="s">
        <v>5094</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3859</v>
      </c>
      <c r="B1986" s="1370" t="s">
        <v>5095</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3741</v>
      </c>
      <c r="B1996" s="1370" t="s">
        <v>5096</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4728</v>
      </c>
      <c r="B2006" s="1104" t="s">
        <v>5097</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5098</v>
      </c>
      <c r="B2016" s="1102" t="s">
        <v>5099</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5100</v>
      </c>
      <c r="B2026" s="1102" t="s">
        <v>5101</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5102</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4852</v>
      </c>
      <c r="B2037" s="1374" t="s">
        <v>4853</v>
      </c>
      <c r="C2037" s="1374" t="s">
        <v>4855</v>
      </c>
      <c r="D2037" s="1374" t="s">
        <v>5103</v>
      </c>
      <c r="H2037" s="1374" t="s">
        <v>4854</v>
      </c>
      <c r="J2037" s="1374" t="s">
        <v>4751</v>
      </c>
      <c r="M2037" s="1374" t="s">
        <v>4857</v>
      </c>
      <c r="P2037" s="1374" t="s">
        <v>3184</v>
      </c>
      <c r="S2037" s="1374" t="s">
        <v>4757</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4858</v>
      </c>
      <c r="B2038" s="1374" t="s">
        <v>4859</v>
      </c>
      <c r="C2038" s="1374" t="s">
        <v>4861</v>
      </c>
      <c r="D2038" s="1374" t="s">
        <v>4782</v>
      </c>
      <c r="H2038" s="1374" t="s">
        <v>4784</v>
      </c>
      <c r="J2038" s="1374" t="s">
        <v>4753</v>
      </c>
      <c r="M2038" s="1374" t="s">
        <v>202</v>
      </c>
      <c r="P2038" s="1374" t="s">
        <v>1433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5048</v>
      </c>
      <c r="B2039" s="1374" t="s">
        <v>4863</v>
      </c>
      <c r="C2039" s="1374" t="s">
        <v>4768</v>
      </c>
      <c r="D2039" s="1374" t="s">
        <v>4770</v>
      </c>
      <c r="H2039" s="1374" t="s">
        <v>4860</v>
      </c>
      <c r="J2039" s="1374" t="s">
        <v>5104</v>
      </c>
      <c r="M2039" s="1374" t="s">
        <v>5105</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4862</v>
      </c>
      <c r="B2040" s="1374" t="s">
        <v>4865</v>
      </c>
      <c r="C2040" s="1374" t="s">
        <v>4864</v>
      </c>
      <c r="D2040" s="1376" t="s">
        <v>5106</v>
      </c>
      <c r="H2040" s="1374" t="s">
        <v>4866</v>
      </c>
      <c r="J2040" s="1374" t="s">
        <v>5107</v>
      </c>
      <c r="M2040" s="1377" t="s">
        <v>5108</v>
      </c>
      <c r="P2040" s="1374" t="s">
        <v>4761</v>
      </c>
      <c r="S2040" s="1374" t="s">
        <v>4787</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4869</v>
      </c>
      <c r="B2041" s="1374" t="s">
        <v>4870</v>
      </c>
      <c r="C2041" s="1374" t="s">
        <v>4872</v>
      </c>
      <c r="D2041" s="1374" t="s">
        <v>4871</v>
      </c>
      <c r="H2041" s="1374" t="s">
        <v>5109</v>
      </c>
      <c r="J2041" s="1374" t="s">
        <v>5110</v>
      </c>
      <c r="M2041" s="1377" t="s">
        <v>5111</v>
      </c>
      <c r="P2041" s="1374" t="s">
        <v>4773</v>
      </c>
      <c r="S2041" s="1374" t="s">
        <v>4793</v>
      </c>
      <c r="V2041" s="1374" t="s">
        <v>4759</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4876</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4853</v>
      </c>
      <c r="B2043" s="1102" t="s">
        <v>5112</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4855</v>
      </c>
      <c r="B2048" s="1102" t="s">
        <v>5113</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5103</v>
      </c>
      <c r="B2058" s="1121" t="s">
        <v>5114</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4854</v>
      </c>
      <c r="B2068" s="1102" t="s">
        <v>5115</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4751</v>
      </c>
      <c r="B2073" s="1104" t="s">
        <v>5116</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4857</v>
      </c>
      <c r="B2078" s="1102" t="s">
        <v>5117</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3184</v>
      </c>
      <c r="B2088" s="1104" t="s">
        <v>5118</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4764</v>
      </c>
      <c r="B2098" s="1158" t="s">
        <v>5119</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4757</v>
      </c>
      <c r="B2108" s="1102" t="s">
        <v>5120</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5121</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4885</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4859</v>
      </c>
      <c r="B2129" s="1102" t="s">
        <v>5122</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4861</v>
      </c>
      <c r="B2139" s="1102" t="s">
        <v>5123</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4782</v>
      </c>
      <c r="B2154" s="1104" t="s">
        <v>5124</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4784</v>
      </c>
      <c r="B2159" s="1102" t="s">
        <v>5125</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4753</v>
      </c>
      <c r="B2164" s="1104" t="s">
        <v>5126</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5127</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4791</v>
      </c>
      <c r="B2179" s="1158" t="s">
        <v>5128</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1433</v>
      </c>
      <c r="B2189" s="1104" t="s">
        <v>5129</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5130</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5071</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4863</v>
      </c>
      <c r="B2210" s="1102" t="s">
        <v>5131</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4768</v>
      </c>
      <c r="B2225" s="1102" t="s">
        <v>5132</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4770</v>
      </c>
      <c r="B2230" s="1104" t="s">
        <v>5133</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4860</v>
      </c>
      <c r="B2235" s="1102" t="s">
        <v>5134</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5104</v>
      </c>
      <c r="B2250" s="1121" t="s">
        <v>5135</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5105</v>
      </c>
      <c r="B2260" s="1092" t="s">
        <v>5136</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5137</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4778</v>
      </c>
      <c r="B2280" s="1102" t="s">
        <v>5138</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5139</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4775</v>
      </c>
      <c r="B2300" s="1102" t="s">
        <v>5140</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4789</v>
      </c>
      <c r="B2310" s="1102" t="s">
        <v>5141</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4895</v>
      </c>
      <c r="B2320" s="1382"/>
      <c r="AM2320" s="1047"/>
      <c r="AN2320" s="1047"/>
      <c r="AO2320" s="1047"/>
      <c r="AP2320" s="1046"/>
      <c r="AQ2320" s="1047"/>
      <c r="AR2320" s="1047"/>
      <c r="AS2320" s="1046"/>
      <c r="AT2320" s="1046"/>
      <c r="AU2320" s="1047"/>
    </row>
    <row r="2321">
      <c r="A2321" s="1108" t="s">
        <v>4865</v>
      </c>
      <c r="B2321" s="1102" t="s">
        <v>5142</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4864</v>
      </c>
      <c r="B2341" s="1104" t="s">
        <v>5143</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5106</v>
      </c>
      <c r="B2361" s="1092" t="s">
        <v>5144</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4866</v>
      </c>
      <c r="B2371" s="1104" t="s">
        <v>5145</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5107</v>
      </c>
      <c r="B2391" s="1092" t="s">
        <v>5146</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5108</v>
      </c>
      <c r="B2401" s="1104" t="s">
        <v>5147</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4761</v>
      </c>
      <c r="B2411" s="1102" t="s">
        <v>5148</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3709</v>
      </c>
      <c r="B2421" s="1158" t="s">
        <v>5149</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4787</v>
      </c>
      <c r="B2431" s="1102" t="s">
        <v>5150</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4905</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4870</v>
      </c>
      <c r="B2442" s="1104" t="s">
        <v>5122</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4872</v>
      </c>
      <c r="B2452" s="1104" t="s">
        <v>5142</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4871</v>
      </c>
      <c r="B2462" s="1104" t="s">
        <v>5151</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5109</v>
      </c>
      <c r="B2472" s="1132" t="s">
        <v>5152</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5110</v>
      </c>
      <c r="B2482" s="1132" t="s">
        <v>5153</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5111</v>
      </c>
      <c r="B2492" s="1132" t="s">
        <v>5154</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4773</v>
      </c>
      <c r="B2502" s="1102" t="s">
        <v>5155</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4793</v>
      </c>
      <c r="B2512" s="1102" t="s">
        <v>5156</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4759</v>
      </c>
      <c r="B2522" s="1102" t="s">
        <v>5157</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5158</v>
      </c>
      <c r="B2532" s="1102" t="s">
        <v>5159</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5160</v>
      </c>
      <c r="B2542" s="1102" t="s">
        <v>5161</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5162</v>
      </c>
      <c r="B2552" s="1102" t="s">
        <v>5163</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5164</v>
      </c>
      <c r="B1" s="1390" t="s">
        <v>147</v>
      </c>
      <c r="C1" s="1391" t="s">
        <v>4849</v>
      </c>
      <c r="D1" s="1392"/>
      <c r="E1" s="1393" t="s">
        <v>5165</v>
      </c>
      <c r="F1" s="1394" t="s">
        <v>5166</v>
      </c>
      <c r="G1" s="1394" t="s">
        <v>5167</v>
      </c>
      <c r="H1" s="1395" t="s">
        <v>5168</v>
      </c>
      <c r="I1" s="1396" t="s">
        <v>5169</v>
      </c>
      <c r="J1" s="1397" t="s">
        <v>5170</v>
      </c>
      <c r="K1" s="1397" t="s">
        <v>5171</v>
      </c>
      <c r="L1" s="1397" t="s">
        <v>5172</v>
      </c>
      <c r="M1" s="1398" t="s">
        <v>5173</v>
      </c>
      <c r="N1" s="1399" t="s">
        <v>5174</v>
      </c>
      <c r="O1" s="1400" t="s">
        <v>5175</v>
      </c>
      <c r="P1" s="1401" t="s">
        <v>5176</v>
      </c>
      <c r="Q1" s="1402" t="s">
        <v>5177</v>
      </c>
      <c r="R1" s="1400" t="s">
        <v>5178</v>
      </c>
      <c r="S1" s="1403" t="s">
        <v>5179</v>
      </c>
      <c r="T1" s="1404"/>
      <c r="U1" s="1405" t="s">
        <v>5180</v>
      </c>
      <c r="V1" s="1406" t="s">
        <v>5181</v>
      </c>
    </row>
    <row r="2">
      <c r="A2" s="1407" t="s">
        <v>5182</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5183</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5184</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5185</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5186</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5187</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5188</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5189</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5190</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5191</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5192</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5183</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5184</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5185</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5186</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5187</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5188</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5189</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5190</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5191</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5193</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5183</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5184</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5185</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5186</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5187</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5188</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5189</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5190</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5191</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5194</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5183</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5184</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5185</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5186</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5187</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5188</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5189</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5190</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5191</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5195</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5183</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5196</v>
      </c>
      <c r="V43" s="1459" t="s">
        <v>5197</v>
      </c>
      <c r="W43" s="1460" t="s">
        <v>5170</v>
      </c>
      <c r="X43" s="1460" t="s">
        <v>5171</v>
      </c>
      <c r="Y43" s="1460" t="s">
        <v>5172</v>
      </c>
      <c r="Z43" s="1460" t="s">
        <v>283</v>
      </c>
    </row>
    <row r="44">
      <c r="A44" s="1426" t="s">
        <v>5184</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5198</v>
      </c>
      <c r="V44" s="1462" t="s">
        <v>458</v>
      </c>
      <c r="W44" s="1463" t="s">
        <v>5199</v>
      </c>
      <c r="X44" s="1463" t="s">
        <v>5200</v>
      </c>
      <c r="Y44" s="1463" t="s">
        <v>5201</v>
      </c>
      <c r="Z44" s="1463" t="s">
        <v>5202</v>
      </c>
    </row>
    <row r="45">
      <c r="A45" s="1426" t="s">
        <v>5185</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5203</v>
      </c>
      <c r="X45" s="1463" t="s">
        <v>364</v>
      </c>
      <c r="Y45" s="1463" t="s">
        <v>5204</v>
      </c>
      <c r="Z45" s="1463" t="s">
        <v>5205</v>
      </c>
    </row>
    <row r="46">
      <c r="A46" s="1426" t="s">
        <v>5186</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5206</v>
      </c>
      <c r="X46" s="1463" t="s">
        <v>5207</v>
      </c>
      <c r="Y46" s="1463" t="s">
        <v>5208</v>
      </c>
      <c r="Z46" s="1463" t="s">
        <v>5209</v>
      </c>
    </row>
    <row r="47">
      <c r="A47" s="1426" t="s">
        <v>5187</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5210</v>
      </c>
      <c r="X47" s="1463" t="s">
        <v>5211</v>
      </c>
      <c r="Y47" s="1463" t="s">
        <v>5212</v>
      </c>
      <c r="Z47" s="1463" t="s">
        <v>5213</v>
      </c>
    </row>
    <row r="48">
      <c r="A48" s="1426" t="s">
        <v>5188</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5214</v>
      </c>
      <c r="X48" s="1463" t="s">
        <v>5215</v>
      </c>
      <c r="Y48" s="1463" t="s">
        <v>5216</v>
      </c>
      <c r="Z48" s="1463" t="s">
        <v>5217</v>
      </c>
    </row>
    <row r="49">
      <c r="A49" s="1426" t="s">
        <v>5189</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5218</v>
      </c>
      <c r="X49" s="1465" t="s">
        <v>5219</v>
      </c>
      <c r="Y49" s="1465" t="s">
        <v>5220</v>
      </c>
      <c r="Z49" s="1465" t="s">
        <v>5221</v>
      </c>
    </row>
    <row r="50">
      <c r="A50" s="1426" t="s">
        <v>5190</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5191</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5222</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5183</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5223</v>
      </c>
      <c r="V53" s="452"/>
      <c r="W53" s="453"/>
      <c r="X53" s="1475" t="s">
        <v>5224</v>
      </c>
      <c r="Y53" s="1476" t="s">
        <v>5225</v>
      </c>
      <c r="Z53" s="453"/>
    </row>
    <row r="54">
      <c r="A54" s="1426" t="s">
        <v>5184</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5226</v>
      </c>
      <c r="V54" s="20"/>
      <c r="W54" s="21"/>
      <c r="X54" s="1479" t="s">
        <v>383</v>
      </c>
      <c r="Y54" s="1480" t="s">
        <v>5227</v>
      </c>
      <c r="Z54" s="21"/>
    </row>
    <row r="55">
      <c r="A55" s="1426" t="s">
        <v>5185</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5186</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5228</v>
      </c>
      <c r="Z56" s="21"/>
    </row>
    <row r="57">
      <c r="A57" s="1426" t="s">
        <v>5187</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5188</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5229</v>
      </c>
      <c r="Z58" s="21"/>
    </row>
    <row r="59">
      <c r="A59" s="1426" t="s">
        <v>5189</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5190</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5230</v>
      </c>
      <c r="Z60" s="21"/>
    </row>
    <row r="61">
      <c r="A61" s="1431" t="s">
        <v>5191</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5231</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5232</v>
      </c>
      <c r="V63" s="1486" t="s">
        <v>5197</v>
      </c>
      <c r="W63" s="1487" t="s">
        <v>5233</v>
      </c>
      <c r="X63" s="1487" t="s">
        <v>5234</v>
      </c>
      <c r="Y63" s="1487" t="s">
        <v>5235</v>
      </c>
      <c r="Z63" s="1487" t="s">
        <v>5236</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5237</v>
      </c>
      <c r="V64" s="1462" t="s">
        <v>458</v>
      </c>
      <c r="W64" s="1463" t="s">
        <v>5238</v>
      </c>
      <c r="X64" s="1463" t="s">
        <v>5239</v>
      </c>
      <c r="Y64" s="1463" t="s">
        <v>5240</v>
      </c>
      <c r="Z64" s="1463" t="s">
        <v>5241</v>
      </c>
    </row>
    <row r="65">
      <c r="A65" s="1461" t="s">
        <v>5242</v>
      </c>
      <c r="B65" s="20"/>
      <c r="C65" s="20"/>
      <c r="D65" s="20"/>
      <c r="E65" s="20"/>
      <c r="F65" s="20"/>
      <c r="G65" s="20"/>
      <c r="H65" s="20"/>
      <c r="I65" s="20"/>
      <c r="J65" s="20"/>
      <c r="K65" s="20"/>
      <c r="L65" s="20"/>
      <c r="M65" s="20"/>
      <c r="N65" s="20"/>
      <c r="O65" s="20"/>
      <c r="P65" s="20"/>
      <c r="Q65" s="20"/>
      <c r="R65" s="20"/>
      <c r="S65" s="21"/>
      <c r="T65" s="1425"/>
      <c r="U65" s="1499" t="s">
        <v>5243</v>
      </c>
      <c r="V65" s="1462" t="s">
        <v>282</v>
      </c>
      <c r="W65" s="1463" t="s">
        <v>5244</v>
      </c>
      <c r="X65" s="1463" t="s">
        <v>5200</v>
      </c>
      <c r="Y65" s="1463" t="s">
        <v>5245</v>
      </c>
      <c r="Z65" s="1463" t="s">
        <v>5246</v>
      </c>
    </row>
    <row r="66">
      <c r="A66" s="263"/>
      <c r="S66" s="266"/>
      <c r="T66" s="1425"/>
      <c r="U66" s="1499" t="s">
        <v>5247</v>
      </c>
      <c r="V66" s="1462" t="s">
        <v>382</v>
      </c>
      <c r="W66" s="1463" t="s">
        <v>5248</v>
      </c>
      <c r="X66" s="1463" t="s">
        <v>5238</v>
      </c>
      <c r="Y66" s="1463" t="s">
        <v>5249</v>
      </c>
      <c r="Z66" s="1463" t="s">
        <v>5240</v>
      </c>
    </row>
    <row r="67">
      <c r="A67" s="263"/>
      <c r="S67" s="266"/>
      <c r="T67" s="1425"/>
      <c r="U67" s="1499" t="s">
        <v>5250</v>
      </c>
      <c r="V67" s="1462" t="s">
        <v>210</v>
      </c>
      <c r="W67" s="1463" t="s">
        <v>5239</v>
      </c>
      <c r="X67" s="1463" t="s">
        <v>5251</v>
      </c>
      <c r="Y67" s="1463" t="s">
        <v>5241</v>
      </c>
      <c r="Z67" s="1463" t="s">
        <v>5252</v>
      </c>
    </row>
    <row r="68">
      <c r="A68" s="263"/>
      <c r="S68" s="266"/>
      <c r="T68" s="1425"/>
      <c r="U68" s="1499" t="s">
        <v>5253</v>
      </c>
      <c r="V68" s="1462" t="s">
        <v>178</v>
      </c>
      <c r="W68" s="1463" t="s">
        <v>5251</v>
      </c>
      <c r="X68" s="1463" t="s">
        <v>5244</v>
      </c>
      <c r="Y68" s="1463" t="s">
        <v>5252</v>
      </c>
      <c r="Z68" s="1463" t="s">
        <v>5245</v>
      </c>
    </row>
    <row r="69">
      <c r="A69" s="270"/>
      <c r="B69" s="452"/>
      <c r="C69" s="452"/>
      <c r="D69" s="452"/>
      <c r="E69" s="452"/>
      <c r="F69" s="452"/>
      <c r="G69" s="452"/>
      <c r="H69" s="452"/>
      <c r="I69" s="452"/>
      <c r="J69" s="452"/>
      <c r="K69" s="452"/>
      <c r="L69" s="452"/>
      <c r="M69" s="452"/>
      <c r="N69" s="452"/>
      <c r="O69" s="452"/>
      <c r="P69" s="452"/>
      <c r="Q69" s="452"/>
      <c r="R69" s="452"/>
      <c r="S69" s="453"/>
      <c r="T69" s="1425"/>
      <c r="U69" s="1499" t="s">
        <v>5254</v>
      </c>
      <c r="V69" s="1462" t="s">
        <v>520</v>
      </c>
      <c r="W69" s="1463" t="s">
        <v>5200</v>
      </c>
      <c r="X69" s="1463" t="s">
        <v>5248</v>
      </c>
      <c r="Y69" s="1463" t="s">
        <v>5246</v>
      </c>
      <c r="Z69" s="1463" t="s">
        <v>5249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5255</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5256</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5257</v>
      </c>
      <c r="B2" s="1504" t="s">
        <v>245</v>
      </c>
      <c r="C2" s="1504" t="s">
        <v>3173</v>
      </c>
      <c r="D2" s="1504" t="s">
        <v>180</v>
      </c>
      <c r="E2" s="1504" t="s">
        <v>501</v>
      </c>
      <c r="F2" s="1504" t="s">
        <v>863</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5258</v>
      </c>
      <c r="X2" s="1504" t="s">
        <v>5259</v>
      </c>
      <c r="Y2" s="1504" t="s">
        <v>5260</v>
      </c>
      <c r="Z2" s="1504" t="s">
        <v>5261</v>
      </c>
      <c r="AA2" s="1504" t="s">
        <v>5262</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5263</v>
      </c>
      <c r="B3" s="1509" t="s">
        <v>245</v>
      </c>
      <c r="C3" s="1509" t="s">
        <v>3173</v>
      </c>
      <c r="D3" s="1509" t="s">
        <v>180</v>
      </c>
      <c r="E3" s="1509" t="s">
        <v>501</v>
      </c>
      <c r="F3" s="1509" t="s">
        <v>863</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5264</v>
      </c>
      <c r="X3" s="1509" t="s">
        <v>5265</v>
      </c>
      <c r="Y3" s="1509" t="s">
        <v>5266</v>
      </c>
      <c r="Z3" s="1509" t="s">
        <v>5267</v>
      </c>
      <c r="AA3" s="1509" t="s">
        <v>5268</v>
      </c>
      <c r="AB3" s="1510" t="s">
        <v>5269</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5270</v>
      </c>
      <c r="B4" s="1509" t="s">
        <v>245</v>
      </c>
      <c r="C4" s="1509" t="s">
        <v>3173</v>
      </c>
      <c r="D4" s="1509" t="s">
        <v>180</v>
      </c>
      <c r="E4" s="1509" t="s">
        <v>501</v>
      </c>
      <c r="F4" s="1509" t="s">
        <v>863</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5271</v>
      </c>
      <c r="X4" s="1509" t="s">
        <v>5272</v>
      </c>
      <c r="Y4" s="1509" t="s">
        <v>5273</v>
      </c>
      <c r="Z4" s="1509" t="s">
        <v>5274</v>
      </c>
      <c r="AA4" s="1509" t="s">
        <v>5275</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5276</v>
      </c>
      <c r="B5" s="1509" t="s">
        <v>245</v>
      </c>
      <c r="C5" s="1509" t="s">
        <v>3173</v>
      </c>
      <c r="D5" s="1509" t="s">
        <v>180</v>
      </c>
      <c r="E5" s="1509" t="s">
        <v>501</v>
      </c>
      <c r="F5" s="1509" t="s">
        <v>863</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5277</v>
      </c>
      <c r="X5" s="1509" t="s">
        <v>5278</v>
      </c>
      <c r="Y5" s="1509" t="s">
        <v>5279</v>
      </c>
      <c r="Z5" s="1509" t="s">
        <v>5280</v>
      </c>
      <c r="AA5" s="1509" t="s">
        <v>5281</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5282</v>
      </c>
      <c r="B6" s="1514" t="s">
        <v>245</v>
      </c>
      <c r="C6" s="1514" t="s">
        <v>3173</v>
      </c>
      <c r="D6" s="1514" t="s">
        <v>180</v>
      </c>
      <c r="E6" s="1514" t="s">
        <v>501</v>
      </c>
      <c r="F6" s="1514" t="s">
        <v>863</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5283</v>
      </c>
      <c r="X6" s="1514" t="s">
        <v>5284</v>
      </c>
      <c r="Y6" s="1514" t="s">
        <v>5285</v>
      </c>
      <c r="Z6" s="1514" t="s">
        <v>5286</v>
      </c>
      <c r="AA6" s="1514" t="s">
        <v>5287</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5288</v>
      </c>
      <c r="B7" s="1504" t="s">
        <v>245</v>
      </c>
      <c r="C7" s="1518" t="s">
        <v>5289</v>
      </c>
      <c r="D7" s="1504" t="s">
        <v>180</v>
      </c>
      <c r="E7" s="1504" t="s">
        <v>420</v>
      </c>
      <c r="F7" s="1504" t="s">
        <v>501</v>
      </c>
      <c r="G7" s="1504" t="s">
        <v>863</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5290</v>
      </c>
      <c r="X7" s="1504" t="s">
        <v>5291</v>
      </c>
      <c r="Y7" s="1504" t="s">
        <v>5292</v>
      </c>
      <c r="Z7" s="1504" t="s">
        <v>5293</v>
      </c>
      <c r="AA7" s="1504" t="s">
        <v>5294</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5295</v>
      </c>
      <c r="B8" s="1509" t="s">
        <v>245</v>
      </c>
      <c r="C8" s="1520" t="s">
        <v>5289</v>
      </c>
      <c r="D8" s="1509" t="s">
        <v>180</v>
      </c>
      <c r="E8" s="1509" t="s">
        <v>420</v>
      </c>
      <c r="F8" s="1509" t="s">
        <v>501</v>
      </c>
      <c r="G8" s="1509" t="s">
        <v>863</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5296</v>
      </c>
      <c r="X8" s="1509" t="s">
        <v>5297</v>
      </c>
      <c r="Y8" s="1509" t="s">
        <v>5298</v>
      </c>
      <c r="Z8" s="1509" t="s">
        <v>5299</v>
      </c>
      <c r="AA8" s="1509" t="s">
        <v>5300</v>
      </c>
      <c r="AB8" s="1510" t="s">
        <v>5301</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5302</v>
      </c>
      <c r="B9" s="1509" t="s">
        <v>245</v>
      </c>
      <c r="C9" s="1520" t="s">
        <v>5289</v>
      </c>
      <c r="D9" s="1509" t="s">
        <v>180</v>
      </c>
      <c r="E9" s="1509" t="s">
        <v>420</v>
      </c>
      <c r="F9" s="1509" t="s">
        <v>501</v>
      </c>
      <c r="G9" s="1509" t="s">
        <v>863</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5303</v>
      </c>
      <c r="X9" s="1509" t="s">
        <v>5304</v>
      </c>
      <c r="Y9" s="1509" t="s">
        <v>5305</v>
      </c>
      <c r="Z9" s="1509" t="s">
        <v>5306</v>
      </c>
      <c r="AA9" s="1509" t="s">
        <v>5307</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5308</v>
      </c>
      <c r="B10" s="1509" t="s">
        <v>245</v>
      </c>
      <c r="C10" s="1520" t="s">
        <v>5289</v>
      </c>
      <c r="D10" s="1509" t="s">
        <v>180</v>
      </c>
      <c r="E10" s="1509" t="s">
        <v>420</v>
      </c>
      <c r="F10" s="1509" t="s">
        <v>501</v>
      </c>
      <c r="G10" s="1509" t="s">
        <v>863</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5309</v>
      </c>
      <c r="X10" s="1509" t="s">
        <v>5310</v>
      </c>
      <c r="Y10" s="1509" t="s">
        <v>5311</v>
      </c>
      <c r="Z10" s="1509" t="s">
        <v>5312</v>
      </c>
      <c r="AA10" s="1509" t="s">
        <v>5313</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1043</v>
      </c>
      <c r="B11" s="1514" t="s">
        <v>245</v>
      </c>
      <c r="C11" s="1522" t="s">
        <v>5289</v>
      </c>
      <c r="D11" s="1514" t="s">
        <v>180</v>
      </c>
      <c r="E11" s="1514" t="s">
        <v>420</v>
      </c>
      <c r="F11" s="1514" t="s">
        <v>501</v>
      </c>
      <c r="G11" s="1514" t="s">
        <v>863</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5314</v>
      </c>
      <c r="X11" s="1514" t="s">
        <v>5315</v>
      </c>
      <c r="Y11" s="1514" t="s">
        <v>5316</v>
      </c>
      <c r="Z11" s="1514" t="s">
        <v>5317</v>
      </c>
      <c r="AA11" s="1514" t="s">
        <v>5318</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5319</v>
      </c>
      <c r="B12" s="1504" t="s">
        <v>245</v>
      </c>
      <c r="C12" s="1518" t="s">
        <v>1161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5320</v>
      </c>
      <c r="X12" s="1504" t="s">
        <v>5321</v>
      </c>
      <c r="Y12" s="1504" t="s">
        <v>5322</v>
      </c>
      <c r="Z12" s="1504" t="s">
        <v>5323</v>
      </c>
      <c r="AA12" s="1504" t="s">
        <v>5324</v>
      </c>
      <c r="AB12" s="1524" t="s">
        <v>5325</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5326</v>
      </c>
      <c r="B13" s="1509" t="s">
        <v>245</v>
      </c>
      <c r="C13" s="1520" t="s">
        <v>1161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5327</v>
      </c>
      <c r="X13" s="1509" t="s">
        <v>5328</v>
      </c>
      <c r="Y13" s="1509" t="s">
        <v>5329</v>
      </c>
      <c r="Z13" s="1509" t="s">
        <v>5330</v>
      </c>
      <c r="AA13" s="1509" t="s">
        <v>5331</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5332</v>
      </c>
      <c r="B14" s="1509" t="s">
        <v>245</v>
      </c>
      <c r="C14" s="1520" t="s">
        <v>1161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5333</v>
      </c>
      <c r="X14" s="1509" t="s">
        <v>5334</v>
      </c>
      <c r="Y14" s="1509" t="s">
        <v>5335</v>
      </c>
      <c r="Z14" s="1509" t="s">
        <v>5336</v>
      </c>
      <c r="AA14" s="1509" t="s">
        <v>5337</v>
      </c>
      <c r="AB14" s="1510" t="s">
        <v>5338</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5339</v>
      </c>
      <c r="B15" s="1509" t="s">
        <v>245</v>
      </c>
      <c r="C15" s="1520" t="s">
        <v>1161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5320</v>
      </c>
      <c r="X15" s="1509" t="s">
        <v>5321</v>
      </c>
      <c r="Y15" s="1509" t="s">
        <v>5322</v>
      </c>
      <c r="Z15" s="1509" t="s">
        <v>5323</v>
      </c>
      <c r="AA15" s="1509" t="s">
        <v>5324</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5340</v>
      </c>
      <c r="B16" s="1509" t="s">
        <v>245</v>
      </c>
      <c r="C16" s="1520" t="s">
        <v>1161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5341</v>
      </c>
      <c r="X16" s="1509" t="s">
        <v>5342</v>
      </c>
      <c r="Y16" s="1509" t="s">
        <v>5343</v>
      </c>
      <c r="Z16" s="1509" t="s">
        <v>5344</v>
      </c>
      <c r="AA16" s="1509" t="s">
        <v>5345</v>
      </c>
      <c r="AB16" s="1510" t="s">
        <v>5346</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5347</v>
      </c>
      <c r="B17" s="1509" t="s">
        <v>245</v>
      </c>
      <c r="C17" s="1520" t="s">
        <v>1161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5348</v>
      </c>
      <c r="X17" s="1509" t="s">
        <v>5349</v>
      </c>
      <c r="Y17" s="1509" t="s">
        <v>5350</v>
      </c>
      <c r="Z17" s="1509" t="s">
        <v>5351</v>
      </c>
      <c r="AA17" s="1509" t="s">
        <v>5352</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5353</v>
      </c>
      <c r="B18" s="1509" t="s">
        <v>245</v>
      </c>
      <c r="C18" s="1520" t="s">
        <v>1161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5327</v>
      </c>
      <c r="X18" s="1509" t="s">
        <v>5328</v>
      </c>
      <c r="Y18" s="1509" t="s">
        <v>5329</v>
      </c>
      <c r="Z18" s="1509" t="s">
        <v>5330</v>
      </c>
      <c r="AA18" s="1509" t="s">
        <v>5331</v>
      </c>
      <c r="AB18" s="1510" t="s">
        <v>5354</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5355</v>
      </c>
      <c r="B19" s="1509" t="s">
        <v>245</v>
      </c>
      <c r="C19" s="1520" t="s">
        <v>1161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5258</v>
      </c>
      <c r="X19" s="1509" t="s">
        <v>5259</v>
      </c>
      <c r="Y19" s="1509" t="s">
        <v>5260</v>
      </c>
      <c r="Z19" s="1509" t="s">
        <v>5261</v>
      </c>
      <c r="AA19" s="1509" t="s">
        <v>5262</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5356</v>
      </c>
      <c r="B20" s="1514" t="s">
        <v>245</v>
      </c>
      <c r="C20" s="1522" t="s">
        <v>1161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5357</v>
      </c>
      <c r="X20" s="1514" t="s">
        <v>5358</v>
      </c>
      <c r="Y20" s="1514" t="s">
        <v>5359</v>
      </c>
      <c r="Z20" s="1514" t="s">
        <v>5360</v>
      </c>
      <c r="AA20" s="1514" t="s">
        <v>5361</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5362</v>
      </c>
      <c r="B21" s="1504" t="s">
        <v>245</v>
      </c>
      <c r="C21" s="1504" t="s">
        <v>5363</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5364</v>
      </c>
      <c r="X21" s="1504" t="s">
        <v>5365</v>
      </c>
      <c r="Y21" s="1504" t="s">
        <v>5366</v>
      </c>
      <c r="Z21" s="1504" t="s">
        <v>5367</v>
      </c>
      <c r="AA21" s="1504" t="s">
        <v>5368</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5369</v>
      </c>
      <c r="B22" s="1509" t="s">
        <v>245</v>
      </c>
      <c r="C22" s="1509" t="s">
        <v>5363</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5370</v>
      </c>
      <c r="X22" s="1509" t="s">
        <v>5371</v>
      </c>
      <c r="Y22" s="1509" t="s">
        <v>5372</v>
      </c>
      <c r="Z22" s="1509" t="s">
        <v>5373</v>
      </c>
      <c r="AA22" s="1509" t="s">
        <v>5374</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5375</v>
      </c>
      <c r="B23" s="1509" t="s">
        <v>245</v>
      </c>
      <c r="C23" s="1509" t="s">
        <v>5363</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5376</v>
      </c>
      <c r="X23" s="1509" t="s">
        <v>5377</v>
      </c>
      <c r="Y23" s="1509" t="s">
        <v>5378</v>
      </c>
      <c r="Z23" s="1509" t="s">
        <v>5379</v>
      </c>
      <c r="AA23" s="1509" t="s">
        <v>5380</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5381</v>
      </c>
      <c r="B24" s="1509" t="s">
        <v>245</v>
      </c>
      <c r="C24" s="1509" t="s">
        <v>5363</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5382</v>
      </c>
      <c r="X24" s="1509" t="s">
        <v>5383</v>
      </c>
      <c r="Y24" s="1509" t="s">
        <v>5384</v>
      </c>
      <c r="Z24" s="1509" t="s">
        <v>5385</v>
      </c>
      <c r="AA24" s="1509" t="s">
        <v>5386</v>
      </c>
      <c r="AB24" s="1510" t="s">
        <v>5338</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5387</v>
      </c>
      <c r="B25" s="1514" t="s">
        <v>245</v>
      </c>
      <c r="C25" s="1514" t="s">
        <v>5363</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5388</v>
      </c>
      <c r="X25" s="1514" t="s">
        <v>5389</v>
      </c>
      <c r="Y25" s="1514" t="s">
        <v>5390</v>
      </c>
      <c r="Z25" s="1514" t="s">
        <v>5391</v>
      </c>
      <c r="AA25" s="1514" t="s">
        <v>5392</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5393</v>
      </c>
      <c r="B26" s="1504" t="s">
        <v>245</v>
      </c>
      <c r="C26" s="1504" t="s">
        <v>800</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5394</v>
      </c>
      <c r="X26" s="1504" t="s">
        <v>5395</v>
      </c>
      <c r="Y26" s="1504" t="s">
        <v>5396</v>
      </c>
      <c r="Z26" s="1504" t="s">
        <v>5397</v>
      </c>
      <c r="AA26" s="1504" t="s">
        <v>5398</v>
      </c>
      <c r="AB26" s="1524" t="s">
        <v>5399</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5400</v>
      </c>
      <c r="B27" s="1509" t="s">
        <v>245</v>
      </c>
      <c r="C27" s="1509" t="s">
        <v>800</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5401</v>
      </c>
      <c r="X27" s="1509" t="s">
        <v>5402</v>
      </c>
      <c r="Y27" s="1509" t="s">
        <v>5403</v>
      </c>
      <c r="Z27" s="1509" t="s">
        <v>5404</v>
      </c>
      <c r="AA27" s="1509" t="s">
        <v>5405</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5406</v>
      </c>
      <c r="B28" s="1509" t="s">
        <v>245</v>
      </c>
      <c r="C28" s="1509" t="s">
        <v>800</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5407</v>
      </c>
      <c r="X28" s="1509" t="s">
        <v>5408</v>
      </c>
      <c r="Y28" s="1509" t="s">
        <v>5409</v>
      </c>
      <c r="Z28" s="1509" t="s">
        <v>5410</v>
      </c>
      <c r="AA28" s="1509" t="s">
        <v>5411</v>
      </c>
      <c r="AB28" s="1510" t="s">
        <v>5412</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5413</v>
      </c>
      <c r="B29" s="1509" t="s">
        <v>245</v>
      </c>
      <c r="C29" s="1509" t="s">
        <v>800</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5414</v>
      </c>
      <c r="X29" s="1509" t="s">
        <v>5415</v>
      </c>
      <c r="Y29" s="1509" t="s">
        <v>5416</v>
      </c>
      <c r="Z29" s="1509" t="s">
        <v>5417</v>
      </c>
      <c r="AA29" s="1509" t="s">
        <v>5418</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5419</v>
      </c>
      <c r="B30" s="1509" t="s">
        <v>245</v>
      </c>
      <c r="C30" s="1509" t="s">
        <v>800</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5407</v>
      </c>
      <c r="X30" s="1509" t="s">
        <v>5408</v>
      </c>
      <c r="Y30" s="1509" t="s">
        <v>5409</v>
      </c>
      <c r="Z30" s="1509" t="s">
        <v>5410</v>
      </c>
      <c r="AA30" s="1509" t="s">
        <v>5411</v>
      </c>
      <c r="AB30" s="1510" t="s">
        <v>5420</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5421</v>
      </c>
      <c r="B31" s="1509" t="s">
        <v>245</v>
      </c>
      <c r="C31" s="1509" t="s">
        <v>800</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5422</v>
      </c>
      <c r="X31" s="1509" t="s">
        <v>5423</v>
      </c>
      <c r="Y31" s="1509" t="s">
        <v>5424</v>
      </c>
      <c r="Z31" s="1509" t="s">
        <v>5425</v>
      </c>
      <c r="AA31" s="1509" t="s">
        <v>5426</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5427</v>
      </c>
      <c r="B32" s="1514" t="s">
        <v>245</v>
      </c>
      <c r="C32" s="1514" t="s">
        <v>800</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5428</v>
      </c>
      <c r="X32" s="1514" t="s">
        <v>5429</v>
      </c>
      <c r="Y32" s="1514" t="s">
        <v>5430</v>
      </c>
      <c r="Z32" s="1514" t="s">
        <v>5431</v>
      </c>
      <c r="AA32" s="1514" t="s">
        <v>5432</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5433</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5258</v>
      </c>
      <c r="X33" s="1504" t="s">
        <v>5259</v>
      </c>
      <c r="Y33" s="1504" t="s">
        <v>5260</v>
      </c>
      <c r="Z33" s="1504" t="s">
        <v>5261</v>
      </c>
      <c r="AA33" s="1504" t="s">
        <v>5262</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5434</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5435</v>
      </c>
      <c r="X34" s="1509" t="s">
        <v>5436</v>
      </c>
      <c r="Y34" s="1509" t="s">
        <v>5437</v>
      </c>
      <c r="Z34" s="1509" t="s">
        <v>5438</v>
      </c>
      <c r="AA34" s="1509" t="s">
        <v>5439</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5440</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5441</v>
      </c>
      <c r="X35" s="1509" t="s">
        <v>5442</v>
      </c>
      <c r="Y35" s="1509" t="s">
        <v>5443</v>
      </c>
      <c r="Z35" s="1509" t="s">
        <v>5444</v>
      </c>
      <c r="AA35" s="1509" t="s">
        <v>5445</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5446</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5447</v>
      </c>
      <c r="X36" s="1509" t="s">
        <v>5448</v>
      </c>
      <c r="Y36" s="1509" t="s">
        <v>5449</v>
      </c>
      <c r="Z36" s="1509" t="s">
        <v>5450</v>
      </c>
      <c r="AA36" s="1509" t="s">
        <v>5451</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5452</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5453</v>
      </c>
      <c r="X37" s="1509" t="s">
        <v>5454</v>
      </c>
      <c r="Y37" s="1509" t="s">
        <v>5455</v>
      </c>
      <c r="Z37" s="1509" t="s">
        <v>5456</v>
      </c>
      <c r="AA37" s="1509" t="s">
        <v>5457</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5458</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5459</v>
      </c>
      <c r="X38" s="1509" t="s">
        <v>5460</v>
      </c>
      <c r="Y38" s="1509" t="s">
        <v>5461</v>
      </c>
      <c r="Z38" s="1509" t="s">
        <v>5462</v>
      </c>
      <c r="AA38" s="1509" t="s">
        <v>5463</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5464</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5465</v>
      </c>
      <c r="X39" s="1509" t="s">
        <v>5466</v>
      </c>
      <c r="Y39" s="1509" t="s">
        <v>5467</v>
      </c>
      <c r="Z39" s="1509" t="s">
        <v>5468</v>
      </c>
      <c r="AA39" s="1509" t="s">
        <v>5469</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5470</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5471</v>
      </c>
      <c r="X40" s="1509" t="s">
        <v>5472</v>
      </c>
      <c r="Y40" s="1509" t="s">
        <v>5473</v>
      </c>
      <c r="Z40" s="1509" t="s">
        <v>5474</v>
      </c>
      <c r="AA40" s="1509" t="s">
        <v>5475</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5476</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5471</v>
      </c>
      <c r="X41" s="1514" t="s">
        <v>5472</v>
      </c>
      <c r="Y41" s="1514" t="s">
        <v>5473</v>
      </c>
      <c r="Z41" s="1514" t="s">
        <v>5474</v>
      </c>
      <c r="AA41" s="1514" t="s">
        <v>5475</v>
      </c>
      <c r="AB41" s="1527" t="s">
        <v>5477</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5478</v>
      </c>
      <c r="B42" s="1504" t="s">
        <v>245</v>
      </c>
      <c r="C42" s="1504" t="s">
        <v>1446</v>
      </c>
      <c r="D42" s="1504" t="s">
        <v>180</v>
      </c>
      <c r="E42" s="1504" t="s">
        <v>186</v>
      </c>
      <c r="F42" s="1504" t="s">
        <v>387</v>
      </c>
      <c r="G42" s="1504" t="s">
        <v>835</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5479</v>
      </c>
      <c r="X42" s="1504" t="s">
        <v>5480</v>
      </c>
      <c r="Y42" s="1504" t="s">
        <v>5481</v>
      </c>
      <c r="Z42" s="1504" t="s">
        <v>5482</v>
      </c>
      <c r="AA42" s="1504" t="s">
        <v>5483</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5484</v>
      </c>
      <c r="B43" s="1509" t="s">
        <v>245</v>
      </c>
      <c r="C43" s="1509" t="s">
        <v>1446</v>
      </c>
      <c r="D43" s="1509" t="s">
        <v>180</v>
      </c>
      <c r="E43" s="1509" t="s">
        <v>186</v>
      </c>
      <c r="F43" s="1509" t="s">
        <v>387</v>
      </c>
      <c r="G43" s="1509" t="s">
        <v>835</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5485</v>
      </c>
      <c r="X43" s="1509" t="s">
        <v>5486</v>
      </c>
      <c r="Y43" s="1509" t="s">
        <v>5487</v>
      </c>
      <c r="Z43" s="1509" t="s">
        <v>5488</v>
      </c>
      <c r="AA43" s="1509" t="s">
        <v>5489</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5490</v>
      </c>
      <c r="B44" s="1509" t="s">
        <v>245</v>
      </c>
      <c r="C44" s="1509" t="s">
        <v>1446</v>
      </c>
      <c r="D44" s="1509" t="s">
        <v>180</v>
      </c>
      <c r="E44" s="1509" t="s">
        <v>186</v>
      </c>
      <c r="F44" s="1509" t="s">
        <v>387</v>
      </c>
      <c r="G44" s="1509" t="s">
        <v>835</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5491</v>
      </c>
      <c r="X44" s="1509" t="s">
        <v>5492</v>
      </c>
      <c r="Y44" s="1509" t="s">
        <v>5493</v>
      </c>
      <c r="Z44" s="1509" t="s">
        <v>5494</v>
      </c>
      <c r="AA44" s="1509" t="s">
        <v>5495</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5496</v>
      </c>
      <c r="B45" s="1509" t="s">
        <v>245</v>
      </c>
      <c r="C45" s="1509" t="s">
        <v>1446</v>
      </c>
      <c r="D45" s="1509" t="s">
        <v>180</v>
      </c>
      <c r="E45" s="1509" t="s">
        <v>186</v>
      </c>
      <c r="F45" s="1509" t="s">
        <v>387</v>
      </c>
      <c r="G45" s="1509" t="s">
        <v>835</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5497</v>
      </c>
      <c r="X45" s="1509" t="s">
        <v>5498</v>
      </c>
      <c r="Y45" s="1509" t="s">
        <v>5499</v>
      </c>
      <c r="Z45" s="1509" t="s">
        <v>5500</v>
      </c>
      <c r="AA45" s="1509" t="s">
        <v>5501</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5502</v>
      </c>
      <c r="B46" s="1509" t="s">
        <v>245</v>
      </c>
      <c r="C46" s="1509" t="s">
        <v>1446</v>
      </c>
      <c r="D46" s="1509" t="s">
        <v>180</v>
      </c>
      <c r="E46" s="1509" t="s">
        <v>186</v>
      </c>
      <c r="F46" s="1509" t="s">
        <v>387</v>
      </c>
      <c r="G46" s="1509" t="s">
        <v>835</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5503</v>
      </c>
      <c r="X46" s="1509" t="s">
        <v>5504</v>
      </c>
      <c r="Y46" s="1509" t="s">
        <v>5505</v>
      </c>
      <c r="Z46" s="1509" t="s">
        <v>5506</v>
      </c>
      <c r="AA46" s="1509" t="s">
        <v>5507</v>
      </c>
      <c r="AB46" s="1510" t="s">
        <v>5508</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5509</v>
      </c>
      <c r="B47" s="1509" t="s">
        <v>245</v>
      </c>
      <c r="C47" s="1509" t="s">
        <v>1446</v>
      </c>
      <c r="D47" s="1509" t="s">
        <v>180</v>
      </c>
      <c r="E47" s="1509" t="s">
        <v>186</v>
      </c>
      <c r="F47" s="1509" t="s">
        <v>387</v>
      </c>
      <c r="G47" s="1509" t="s">
        <v>835</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5510</v>
      </c>
      <c r="X47" s="1509" t="s">
        <v>5511</v>
      </c>
      <c r="Y47" s="1509" t="s">
        <v>5512</v>
      </c>
      <c r="Z47" s="1509" t="s">
        <v>5513</v>
      </c>
      <c r="AA47" s="1509" t="s">
        <v>5514</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5515</v>
      </c>
      <c r="B48" s="1509" t="s">
        <v>245</v>
      </c>
      <c r="C48" s="1509" t="s">
        <v>1446</v>
      </c>
      <c r="D48" s="1509" t="s">
        <v>180</v>
      </c>
      <c r="E48" s="1509" t="s">
        <v>186</v>
      </c>
      <c r="F48" s="1509" t="s">
        <v>387</v>
      </c>
      <c r="G48" s="1509" t="s">
        <v>835</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5516</v>
      </c>
      <c r="X48" s="1509" t="s">
        <v>5517</v>
      </c>
      <c r="Y48" s="1509" t="s">
        <v>5518</v>
      </c>
      <c r="Z48" s="1509" t="s">
        <v>5519</v>
      </c>
      <c r="AA48" s="1509" t="s">
        <v>5520</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5521</v>
      </c>
      <c r="B49" s="1509" t="s">
        <v>245</v>
      </c>
      <c r="C49" s="1509" t="s">
        <v>1446</v>
      </c>
      <c r="D49" s="1509" t="s">
        <v>180</v>
      </c>
      <c r="E49" s="1509" t="s">
        <v>186</v>
      </c>
      <c r="F49" s="1509" t="s">
        <v>387</v>
      </c>
      <c r="G49" s="1509" t="s">
        <v>835</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5522</v>
      </c>
      <c r="X49" s="1509" t="s">
        <v>5523</v>
      </c>
      <c r="Y49" s="1509" t="s">
        <v>5524</v>
      </c>
      <c r="Z49" s="1509" t="s">
        <v>5525</v>
      </c>
      <c r="AA49" s="1509" t="s">
        <v>5526</v>
      </c>
      <c r="AB49" s="1510" t="s">
        <v>5527</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5528</v>
      </c>
      <c r="B50" s="1509" t="s">
        <v>245</v>
      </c>
      <c r="C50" s="1509" t="s">
        <v>1446</v>
      </c>
      <c r="D50" s="1509" t="s">
        <v>180</v>
      </c>
      <c r="E50" s="1509" t="s">
        <v>186</v>
      </c>
      <c r="F50" s="1509" t="s">
        <v>387</v>
      </c>
      <c r="G50" s="1509" t="s">
        <v>835</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5529</v>
      </c>
      <c r="X50" s="1509" t="s">
        <v>5530</v>
      </c>
      <c r="Y50" s="1509" t="s">
        <v>5531</v>
      </c>
      <c r="Z50" s="1509" t="s">
        <v>5532</v>
      </c>
      <c r="AA50" s="1509" t="s">
        <v>5533</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5534</v>
      </c>
      <c r="B51" s="1509" t="s">
        <v>245</v>
      </c>
      <c r="C51" s="1509" t="s">
        <v>1446</v>
      </c>
      <c r="D51" s="1509" t="s">
        <v>180</v>
      </c>
      <c r="E51" s="1509" t="s">
        <v>186</v>
      </c>
      <c r="F51" s="1509" t="s">
        <v>387</v>
      </c>
      <c r="G51" s="1509" t="s">
        <v>835</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5535</v>
      </c>
      <c r="X51" s="1509" t="s">
        <v>5536</v>
      </c>
      <c r="Y51" s="1509" t="s">
        <v>5537</v>
      </c>
      <c r="Z51" s="1509" t="s">
        <v>5538</v>
      </c>
      <c r="AA51" s="1509" t="s">
        <v>5539</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5540</v>
      </c>
      <c r="B52" s="1509" t="s">
        <v>245</v>
      </c>
      <c r="C52" s="1509" t="s">
        <v>1446</v>
      </c>
      <c r="D52" s="1509" t="s">
        <v>180</v>
      </c>
      <c r="E52" s="1509" t="s">
        <v>186</v>
      </c>
      <c r="F52" s="1509" t="s">
        <v>387</v>
      </c>
      <c r="G52" s="1509" t="s">
        <v>835</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5522</v>
      </c>
      <c r="X52" s="1509" t="s">
        <v>5523</v>
      </c>
      <c r="Y52" s="1509" t="s">
        <v>5524</v>
      </c>
      <c r="Z52" s="1509" t="s">
        <v>5525</v>
      </c>
      <c r="AA52" s="1509" t="s">
        <v>5526</v>
      </c>
      <c r="AB52" s="1510" t="s">
        <v>5541</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5542</v>
      </c>
      <c r="B53" s="1514" t="s">
        <v>245</v>
      </c>
      <c r="C53" s="1514" t="s">
        <v>1446</v>
      </c>
      <c r="D53" s="1514" t="s">
        <v>180</v>
      </c>
      <c r="E53" s="1514" t="s">
        <v>186</v>
      </c>
      <c r="F53" s="1514" t="s">
        <v>387</v>
      </c>
      <c r="G53" s="1514" t="s">
        <v>835</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5543</v>
      </c>
      <c r="X53" s="1514" t="s">
        <v>5544</v>
      </c>
      <c r="Y53" s="1514" t="s">
        <v>5545</v>
      </c>
      <c r="Z53" s="1514" t="s">
        <v>5546</v>
      </c>
      <c r="AA53" s="1514" t="s">
        <v>5547</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5548</v>
      </c>
      <c r="B54" s="1504" t="s">
        <v>417</v>
      </c>
      <c r="C54" s="1504" t="s">
        <v>555</v>
      </c>
      <c r="D54" s="1504" t="s">
        <v>180</v>
      </c>
      <c r="E54" s="1504" t="s">
        <v>186</v>
      </c>
      <c r="F54" s="1504" t="s">
        <v>387</v>
      </c>
      <c r="G54" s="1504" t="s">
        <v>835</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5549</v>
      </c>
      <c r="X54" s="1504" t="s">
        <v>5550</v>
      </c>
      <c r="Y54" s="1504" t="s">
        <v>5551</v>
      </c>
      <c r="Z54" s="1504" t="s">
        <v>5552</v>
      </c>
      <c r="AA54" s="1504" t="s">
        <v>5553</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5554</v>
      </c>
      <c r="B55" s="1509" t="s">
        <v>417</v>
      </c>
      <c r="C55" s="1509" t="s">
        <v>555</v>
      </c>
      <c r="D55" s="1509" t="s">
        <v>180</v>
      </c>
      <c r="E55" s="1509" t="s">
        <v>186</v>
      </c>
      <c r="F55" s="1509" t="s">
        <v>387</v>
      </c>
      <c r="G55" s="1509" t="s">
        <v>835</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5555</v>
      </c>
      <c r="X55" s="1509" t="s">
        <v>5556</v>
      </c>
      <c r="Y55" s="1509" t="s">
        <v>5557</v>
      </c>
      <c r="Z55" s="1509" t="s">
        <v>5558</v>
      </c>
      <c r="AA55" s="1509" t="s">
        <v>5559</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5560</v>
      </c>
      <c r="B56" s="1509" t="s">
        <v>417</v>
      </c>
      <c r="C56" s="1509" t="s">
        <v>555</v>
      </c>
      <c r="D56" s="1509" t="s">
        <v>180</v>
      </c>
      <c r="E56" s="1509" t="s">
        <v>186</v>
      </c>
      <c r="F56" s="1509" t="s">
        <v>387</v>
      </c>
      <c r="G56" s="1509" t="s">
        <v>835</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5561</v>
      </c>
      <c r="X56" s="1509" t="s">
        <v>5562</v>
      </c>
      <c r="Y56" s="1509" t="s">
        <v>5563</v>
      </c>
      <c r="Z56" s="1509" t="s">
        <v>5564</v>
      </c>
      <c r="AA56" s="1509" t="s">
        <v>5565</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5566</v>
      </c>
      <c r="B57" s="1509" t="s">
        <v>417</v>
      </c>
      <c r="C57" s="1509" t="s">
        <v>555</v>
      </c>
      <c r="D57" s="1509" t="s">
        <v>180</v>
      </c>
      <c r="E57" s="1509" t="s">
        <v>186</v>
      </c>
      <c r="F57" s="1509" t="s">
        <v>387</v>
      </c>
      <c r="G57" s="1509" t="s">
        <v>835</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5567</v>
      </c>
      <c r="X57" s="1509" t="s">
        <v>5568</v>
      </c>
      <c r="Y57" s="1509" t="s">
        <v>5569</v>
      </c>
      <c r="Z57" s="1509" t="s">
        <v>5570</v>
      </c>
      <c r="AA57" s="1509" t="s">
        <v>5571</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5572</v>
      </c>
      <c r="B58" s="1509" t="s">
        <v>417</v>
      </c>
      <c r="C58" s="1509" t="s">
        <v>555</v>
      </c>
      <c r="D58" s="1509" t="s">
        <v>180</v>
      </c>
      <c r="E58" s="1509" t="s">
        <v>186</v>
      </c>
      <c r="F58" s="1509" t="s">
        <v>387</v>
      </c>
      <c r="G58" s="1509" t="s">
        <v>835</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5573</v>
      </c>
      <c r="X58" s="1509" t="s">
        <v>5574</v>
      </c>
      <c r="Y58" s="1509" t="s">
        <v>5575</v>
      </c>
      <c r="Z58" s="1509" t="s">
        <v>5576</v>
      </c>
      <c r="AA58" s="1509" t="s">
        <v>5577</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5578</v>
      </c>
      <c r="B59" s="1509" t="s">
        <v>417</v>
      </c>
      <c r="C59" s="1509" t="s">
        <v>555</v>
      </c>
      <c r="D59" s="1509" t="s">
        <v>180</v>
      </c>
      <c r="E59" s="1509" t="s">
        <v>186</v>
      </c>
      <c r="F59" s="1509" t="s">
        <v>387</v>
      </c>
      <c r="G59" s="1509" t="s">
        <v>835</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5579</v>
      </c>
      <c r="X59" s="1509" t="s">
        <v>5580</v>
      </c>
      <c r="Y59" s="1509" t="s">
        <v>5581</v>
      </c>
      <c r="Z59" s="1509" t="s">
        <v>5582</v>
      </c>
      <c r="AA59" s="1509" t="s">
        <v>5583</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5584</v>
      </c>
      <c r="B60" s="1509" t="s">
        <v>417</v>
      </c>
      <c r="C60" s="1509" t="s">
        <v>555</v>
      </c>
      <c r="D60" s="1543" t="s">
        <v>180</v>
      </c>
      <c r="E60" s="1543" t="s">
        <v>186</v>
      </c>
      <c r="F60" s="1543" t="s">
        <v>387</v>
      </c>
      <c r="G60" s="1543" t="s">
        <v>835</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5585</v>
      </c>
      <c r="X60" s="1545" t="s">
        <v>5586</v>
      </c>
      <c r="Y60" s="1545" t="s">
        <v>5587</v>
      </c>
      <c r="Z60" s="1545" t="s">
        <v>5588</v>
      </c>
      <c r="AA60" s="1545" t="s">
        <v>5589</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5590</v>
      </c>
      <c r="B61" s="1509" t="s">
        <v>417</v>
      </c>
      <c r="C61" s="1509" t="s">
        <v>555</v>
      </c>
      <c r="D61" s="1509" t="s">
        <v>180</v>
      </c>
      <c r="E61" s="1509" t="s">
        <v>186</v>
      </c>
      <c r="F61" s="1509" t="s">
        <v>387</v>
      </c>
      <c r="G61" s="1509" t="s">
        <v>835</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5591</v>
      </c>
      <c r="X61" s="1509" t="s">
        <v>5592</v>
      </c>
      <c r="Y61" s="1509" t="s">
        <v>5593</v>
      </c>
      <c r="Z61" s="1509" t="s">
        <v>5594</v>
      </c>
      <c r="AA61" s="1509" t="s">
        <v>5595</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5596</v>
      </c>
      <c r="B62" s="1509" t="s">
        <v>417</v>
      </c>
      <c r="C62" s="1509" t="s">
        <v>555</v>
      </c>
      <c r="D62" s="1544" t="s">
        <v>180</v>
      </c>
      <c r="E62" s="1544" t="s">
        <v>186</v>
      </c>
      <c r="F62" s="1544" t="s">
        <v>387</v>
      </c>
      <c r="G62" s="1544" t="s">
        <v>835</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5597</v>
      </c>
      <c r="X62" s="1545" t="s">
        <v>5598</v>
      </c>
      <c r="Y62" s="1545" t="s">
        <v>5599</v>
      </c>
      <c r="Z62" s="1545" t="s">
        <v>5600</v>
      </c>
      <c r="AA62" s="1545" t="s">
        <v>5601</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5602</v>
      </c>
      <c r="B63" s="1514" t="s">
        <v>417</v>
      </c>
      <c r="C63" s="1514" t="s">
        <v>555</v>
      </c>
      <c r="D63" s="1550" t="s">
        <v>180</v>
      </c>
      <c r="E63" s="1550" t="s">
        <v>186</v>
      </c>
      <c r="F63" s="1550" t="s">
        <v>387</v>
      </c>
      <c r="G63" s="1550" t="s">
        <v>835</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5603</v>
      </c>
      <c r="X63" s="1552" t="s">
        <v>5604</v>
      </c>
      <c r="Y63" s="1552" t="s">
        <v>5605</v>
      </c>
      <c r="Z63" s="1552" t="s">
        <v>5606</v>
      </c>
      <c r="AA63" s="1552" t="s">
        <v>5607</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5608</v>
      </c>
      <c r="B64" s="1504" t="s">
        <v>417</v>
      </c>
      <c r="C64" s="1518" t="s">
        <v>462</v>
      </c>
      <c r="D64" s="1554" t="s">
        <v>180</v>
      </c>
      <c r="E64" s="1555" t="s">
        <v>463</v>
      </c>
      <c r="F64" s="1555" t="s">
        <v>501</v>
      </c>
      <c r="G64" s="1555" t="s">
        <v>585</v>
      </c>
      <c r="H64" s="1555" t="s">
        <v>863</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5609</v>
      </c>
      <c r="X64" s="1555" t="s">
        <v>5610</v>
      </c>
      <c r="Y64" s="1555" t="s">
        <v>5611</v>
      </c>
      <c r="Z64" s="1555" t="s">
        <v>5612</v>
      </c>
      <c r="AA64" s="1555" t="s">
        <v>5613</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5614</v>
      </c>
      <c r="B65" s="1509" t="s">
        <v>417</v>
      </c>
      <c r="C65" s="1520" t="s">
        <v>462</v>
      </c>
      <c r="D65" s="1544" t="s">
        <v>180</v>
      </c>
      <c r="E65" s="1545" t="s">
        <v>463</v>
      </c>
      <c r="F65" s="1545" t="s">
        <v>501</v>
      </c>
      <c r="G65" s="1545" t="s">
        <v>585</v>
      </c>
      <c r="H65" s="1545" t="s">
        <v>863</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5615</v>
      </c>
      <c r="X65" s="1545" t="s">
        <v>5616</v>
      </c>
      <c r="Y65" s="1545" t="s">
        <v>5617</v>
      </c>
      <c r="Z65" s="1545" t="s">
        <v>5618</v>
      </c>
      <c r="AA65" s="1545" t="s">
        <v>5619</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5620</v>
      </c>
      <c r="B66" s="1509" t="s">
        <v>417</v>
      </c>
      <c r="C66" s="1520" t="s">
        <v>462</v>
      </c>
      <c r="D66" s="1544" t="s">
        <v>180</v>
      </c>
      <c r="E66" s="1545" t="s">
        <v>463</v>
      </c>
      <c r="F66" s="1545" t="s">
        <v>501</v>
      </c>
      <c r="G66" s="1545" t="s">
        <v>585</v>
      </c>
      <c r="H66" s="1545" t="s">
        <v>863</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5621</v>
      </c>
      <c r="X66" s="1545" t="s">
        <v>5622</v>
      </c>
      <c r="Y66" s="1545" t="s">
        <v>5623</v>
      </c>
      <c r="Z66" s="1545" t="s">
        <v>5624</v>
      </c>
      <c r="AA66" s="1545" t="s">
        <v>5625</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5626</v>
      </c>
      <c r="B67" s="1509" t="s">
        <v>417</v>
      </c>
      <c r="C67" s="1520" t="s">
        <v>462</v>
      </c>
      <c r="D67" s="1544" t="s">
        <v>180</v>
      </c>
      <c r="E67" s="1545" t="s">
        <v>463</v>
      </c>
      <c r="F67" s="1545" t="s">
        <v>501</v>
      </c>
      <c r="G67" s="1545" t="s">
        <v>585</v>
      </c>
      <c r="H67" s="1545" t="s">
        <v>863</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5627</v>
      </c>
      <c r="X67" s="1545" t="s">
        <v>5628</v>
      </c>
      <c r="Y67" s="1545" t="s">
        <v>5629</v>
      </c>
      <c r="Z67" s="1545" t="s">
        <v>5630</v>
      </c>
      <c r="AA67" s="1545" t="s">
        <v>5631</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5632</v>
      </c>
      <c r="B68" s="1509" t="s">
        <v>417</v>
      </c>
      <c r="C68" s="1520" t="s">
        <v>462</v>
      </c>
      <c r="D68" s="1544" t="s">
        <v>180</v>
      </c>
      <c r="E68" s="1545" t="s">
        <v>463</v>
      </c>
      <c r="F68" s="1545" t="s">
        <v>501</v>
      </c>
      <c r="G68" s="1545" t="s">
        <v>585</v>
      </c>
      <c r="H68" s="1545" t="s">
        <v>863</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5633</v>
      </c>
      <c r="X68" s="1545" t="s">
        <v>5634</v>
      </c>
      <c r="Y68" s="1545" t="s">
        <v>5635</v>
      </c>
      <c r="Z68" s="1545" t="s">
        <v>5636</v>
      </c>
      <c r="AA68" s="1545" t="s">
        <v>5637</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5638</v>
      </c>
      <c r="B69" s="1509" t="s">
        <v>417</v>
      </c>
      <c r="C69" s="1520" t="s">
        <v>462</v>
      </c>
      <c r="D69" s="1544" t="s">
        <v>180</v>
      </c>
      <c r="E69" s="1545" t="s">
        <v>463</v>
      </c>
      <c r="F69" s="1545" t="s">
        <v>501</v>
      </c>
      <c r="G69" s="1545" t="s">
        <v>585</v>
      </c>
      <c r="H69" s="1545" t="s">
        <v>863</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5621</v>
      </c>
      <c r="X69" s="1545" t="s">
        <v>5622</v>
      </c>
      <c r="Y69" s="1545" t="s">
        <v>5623</v>
      </c>
      <c r="Z69" s="1545" t="s">
        <v>5624</v>
      </c>
      <c r="AA69" s="1545" t="s">
        <v>5639</v>
      </c>
      <c r="AB69" s="1510" t="s">
        <v>5640</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5641</v>
      </c>
      <c r="B70" s="1509" t="s">
        <v>417</v>
      </c>
      <c r="C70" s="1520" t="s">
        <v>462</v>
      </c>
      <c r="D70" s="1544" t="s">
        <v>180</v>
      </c>
      <c r="E70" s="1545" t="s">
        <v>463</v>
      </c>
      <c r="F70" s="1545" t="s">
        <v>501</v>
      </c>
      <c r="G70" s="1545" t="s">
        <v>585</v>
      </c>
      <c r="H70" s="1545" t="s">
        <v>863</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5642</v>
      </c>
      <c r="X70" s="1545" t="s">
        <v>5643</v>
      </c>
      <c r="Y70" s="1545" t="s">
        <v>5644</v>
      </c>
      <c r="Z70" s="1545" t="s">
        <v>5645</v>
      </c>
      <c r="AA70" s="1545" t="s">
        <v>5646</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5647</v>
      </c>
      <c r="B71" s="1509" t="s">
        <v>417</v>
      </c>
      <c r="C71" s="1520" t="s">
        <v>462</v>
      </c>
      <c r="D71" s="1544" t="s">
        <v>180</v>
      </c>
      <c r="E71" s="1545" t="s">
        <v>463</v>
      </c>
      <c r="F71" s="1545" t="s">
        <v>501</v>
      </c>
      <c r="G71" s="1545" t="s">
        <v>585</v>
      </c>
      <c r="H71" s="1545" t="s">
        <v>863</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5648</v>
      </c>
      <c r="X71" s="1545" t="s">
        <v>5649</v>
      </c>
      <c r="Y71" s="1545" t="s">
        <v>5650</v>
      </c>
      <c r="Z71" s="1545" t="s">
        <v>5651</v>
      </c>
      <c r="AA71" s="1545" t="s">
        <v>5652</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5653</v>
      </c>
      <c r="B72" s="1509" t="s">
        <v>417</v>
      </c>
      <c r="C72" s="1520" t="s">
        <v>462</v>
      </c>
      <c r="D72" s="1544" t="s">
        <v>180</v>
      </c>
      <c r="E72" s="1545" t="s">
        <v>463</v>
      </c>
      <c r="F72" s="1545" t="s">
        <v>501</v>
      </c>
      <c r="G72" s="1545" t="s">
        <v>585</v>
      </c>
      <c r="H72" s="1545" t="s">
        <v>863</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5654</v>
      </c>
      <c r="X72" s="1545" t="s">
        <v>5655</v>
      </c>
      <c r="Y72" s="1545" t="s">
        <v>5656</v>
      </c>
      <c r="Z72" s="1545" t="s">
        <v>5657</v>
      </c>
      <c r="AA72" s="1545" t="s">
        <v>5658</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5659</v>
      </c>
      <c r="B73" s="1514" t="s">
        <v>417</v>
      </c>
      <c r="C73" s="1522" t="s">
        <v>462</v>
      </c>
      <c r="D73" s="1550" t="s">
        <v>180</v>
      </c>
      <c r="E73" s="1552" t="s">
        <v>463</v>
      </c>
      <c r="F73" s="1552" t="s">
        <v>501</v>
      </c>
      <c r="G73" s="1552" t="s">
        <v>585</v>
      </c>
      <c r="H73" s="1552" t="s">
        <v>863</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5660</v>
      </c>
      <c r="X73" s="1552" t="s">
        <v>5661</v>
      </c>
      <c r="Y73" s="1552" t="s">
        <v>5662</v>
      </c>
      <c r="Z73" s="1552" t="s">
        <v>5663</v>
      </c>
      <c r="AA73" s="1552" t="s">
        <v>5664</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5665</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5666</v>
      </c>
      <c r="X74" s="1555" t="s">
        <v>5667</v>
      </c>
      <c r="Y74" s="1555" t="s">
        <v>5668</v>
      </c>
      <c r="Z74" s="1555" t="s">
        <v>5669</v>
      </c>
      <c r="AA74" s="1555" t="s">
        <v>5670</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5671</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5672</v>
      </c>
      <c r="X75" s="1545" t="s">
        <v>5673</v>
      </c>
      <c r="Y75" s="1545" t="s">
        <v>5674</v>
      </c>
      <c r="Z75" s="1545" t="s">
        <v>5675</v>
      </c>
      <c r="AA75" s="1545" t="s">
        <v>5676</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5677</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5678</v>
      </c>
      <c r="X76" s="1545" t="s">
        <v>5679</v>
      </c>
      <c r="Y76" s="1545" t="s">
        <v>5680</v>
      </c>
      <c r="Z76" s="1545" t="s">
        <v>5681</v>
      </c>
      <c r="AA76" s="1545" t="s">
        <v>5682</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5683</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5684</v>
      </c>
      <c r="X77" s="1545" t="s">
        <v>5685</v>
      </c>
      <c r="Y77" s="1545" t="s">
        <v>5686</v>
      </c>
      <c r="Z77" s="1545" t="s">
        <v>5687</v>
      </c>
      <c r="AA77" s="1545" t="s">
        <v>5688</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5689</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5690</v>
      </c>
      <c r="X78" s="1545" t="s">
        <v>5691</v>
      </c>
      <c r="Y78" s="1545" t="s">
        <v>5692</v>
      </c>
      <c r="Z78" s="1545" t="s">
        <v>5693</v>
      </c>
      <c r="AA78" s="1545" t="s">
        <v>5694</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5695</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5696</v>
      </c>
      <c r="X79" s="1545" t="s">
        <v>5697</v>
      </c>
      <c r="Y79" s="1545" t="s">
        <v>5698</v>
      </c>
      <c r="Z79" s="1545" t="s">
        <v>5699</v>
      </c>
      <c r="AA79" s="1545" t="s">
        <v>5700</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5701</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5702</v>
      </c>
      <c r="X80" s="1545" t="s">
        <v>5703</v>
      </c>
      <c r="Y80" s="1545" t="s">
        <v>5704</v>
      </c>
      <c r="Z80" s="1545" t="s">
        <v>5705</v>
      </c>
      <c r="AA80" s="1545" t="s">
        <v>5706</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5707</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5708</v>
      </c>
      <c r="X81" s="1545" t="s">
        <v>5709</v>
      </c>
      <c r="Y81" s="1545" t="s">
        <v>5710</v>
      </c>
      <c r="Z81" s="1545" t="s">
        <v>5711</v>
      </c>
      <c r="AA81" s="1545" t="s">
        <v>5712</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5713</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5714</v>
      </c>
      <c r="X82" s="1545" t="s">
        <v>5715</v>
      </c>
      <c r="Y82" s="1545" t="s">
        <v>5716</v>
      </c>
      <c r="Z82" s="1545" t="s">
        <v>5717</v>
      </c>
      <c r="AA82" s="1545" t="s">
        <v>5718</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5719</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5684</v>
      </c>
      <c r="X83" s="1545" t="s">
        <v>5685</v>
      </c>
      <c r="Y83" s="1545" t="s">
        <v>5686</v>
      </c>
      <c r="Z83" s="1545" t="s">
        <v>5687</v>
      </c>
      <c r="AA83" s="1545" t="s">
        <v>5720</v>
      </c>
      <c r="AB83" s="1510" t="s">
        <v>5721</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5722</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5723</v>
      </c>
      <c r="X84" s="1545" t="s">
        <v>5724</v>
      </c>
      <c r="Y84" s="1545" t="s">
        <v>5725</v>
      </c>
      <c r="Z84" s="1545" t="s">
        <v>5726</v>
      </c>
      <c r="AA84" s="1545" t="s">
        <v>5727</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5728</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5729</v>
      </c>
      <c r="X85" s="1552" t="s">
        <v>5730</v>
      </c>
      <c r="Y85" s="1552" t="s">
        <v>5731</v>
      </c>
      <c r="Z85" s="1552" t="s">
        <v>5732</v>
      </c>
      <c r="AA85" s="1552" t="s">
        <v>5733</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5734</v>
      </c>
      <c r="B86" s="1504" t="s">
        <v>461</v>
      </c>
      <c r="C86" s="1566" t="s">
        <v>555</v>
      </c>
      <c r="D86" s="1504" t="s">
        <v>180</v>
      </c>
      <c r="E86" s="1504" t="s">
        <v>186</v>
      </c>
      <c r="F86" s="1504" t="s">
        <v>387</v>
      </c>
      <c r="G86" s="1504" t="s">
        <v>835</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5735</v>
      </c>
      <c r="X86" s="1504" t="s">
        <v>5736</v>
      </c>
      <c r="Y86" s="1504" t="s">
        <v>5737</v>
      </c>
      <c r="Z86" s="1504" t="s">
        <v>5738</v>
      </c>
      <c r="AA86" s="1504" t="s">
        <v>5739</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5740</v>
      </c>
      <c r="B87" s="1509" t="s">
        <v>461</v>
      </c>
      <c r="C87" s="1568" t="s">
        <v>555</v>
      </c>
      <c r="D87" s="1509" t="s">
        <v>180</v>
      </c>
      <c r="E87" s="1509" t="s">
        <v>186</v>
      </c>
      <c r="F87" s="1509" t="s">
        <v>387</v>
      </c>
      <c r="G87" s="1509" t="s">
        <v>835</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5579</v>
      </c>
      <c r="X87" s="1509" t="s">
        <v>5580</v>
      </c>
      <c r="Y87" s="1509" t="s">
        <v>5581</v>
      </c>
      <c r="Z87" s="1509" t="s">
        <v>5582</v>
      </c>
      <c r="AA87" s="1509" t="s">
        <v>5583</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5741</v>
      </c>
      <c r="B88" s="1509" t="s">
        <v>461</v>
      </c>
      <c r="C88" s="1568" t="s">
        <v>555</v>
      </c>
      <c r="D88" s="1509" t="s">
        <v>180</v>
      </c>
      <c r="E88" s="1509" t="s">
        <v>186</v>
      </c>
      <c r="F88" s="1509" t="s">
        <v>387</v>
      </c>
      <c r="G88" s="1509" t="s">
        <v>835</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5742</v>
      </c>
      <c r="X88" s="1509" t="s">
        <v>5743</v>
      </c>
      <c r="Y88" s="1509" t="s">
        <v>5744</v>
      </c>
      <c r="Z88" s="1509" t="s">
        <v>5745</v>
      </c>
      <c r="AA88" s="1509" t="s">
        <v>5746</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5747</v>
      </c>
      <c r="B89" s="1509" t="s">
        <v>461</v>
      </c>
      <c r="C89" s="1568" t="s">
        <v>555</v>
      </c>
      <c r="D89" s="1509" t="s">
        <v>180</v>
      </c>
      <c r="E89" s="1509" t="s">
        <v>186</v>
      </c>
      <c r="F89" s="1509" t="s">
        <v>387</v>
      </c>
      <c r="G89" s="1509" t="s">
        <v>835</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5748</v>
      </c>
      <c r="X89" s="1509" t="s">
        <v>5749</v>
      </c>
      <c r="Y89" s="1509" t="s">
        <v>5750</v>
      </c>
      <c r="Z89" s="1509" t="s">
        <v>5751</v>
      </c>
      <c r="AA89" s="1509" t="s">
        <v>5752</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5753</v>
      </c>
      <c r="B90" s="1509" t="s">
        <v>461</v>
      </c>
      <c r="C90" s="1568" t="s">
        <v>555</v>
      </c>
      <c r="D90" s="1509" t="s">
        <v>180</v>
      </c>
      <c r="E90" s="1509" t="s">
        <v>186</v>
      </c>
      <c r="F90" s="1509" t="s">
        <v>387</v>
      </c>
      <c r="G90" s="1509" t="s">
        <v>835</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5754</v>
      </c>
      <c r="X90" s="1509" t="s">
        <v>5755</v>
      </c>
      <c r="Y90" s="1509" t="s">
        <v>5756</v>
      </c>
      <c r="Z90" s="1509" t="s">
        <v>5757</v>
      </c>
      <c r="AA90" s="1509" t="s">
        <v>5758</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5759</v>
      </c>
      <c r="B91" s="1509" t="s">
        <v>461</v>
      </c>
      <c r="C91" s="1568" t="s">
        <v>555</v>
      </c>
      <c r="D91" s="1509" t="s">
        <v>180</v>
      </c>
      <c r="E91" s="1509" t="s">
        <v>186</v>
      </c>
      <c r="F91" s="1509" t="s">
        <v>387</v>
      </c>
      <c r="G91" s="1509" t="s">
        <v>835</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5760</v>
      </c>
      <c r="X91" s="1509" t="s">
        <v>5761</v>
      </c>
      <c r="Y91" s="1509" t="s">
        <v>5762</v>
      </c>
      <c r="Z91" s="1509" t="s">
        <v>5763</v>
      </c>
      <c r="AA91" s="1509" t="s">
        <v>5764</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5765</v>
      </c>
      <c r="B92" s="1509" t="s">
        <v>461</v>
      </c>
      <c r="C92" s="1568" t="s">
        <v>555</v>
      </c>
      <c r="D92" s="1509" t="s">
        <v>180</v>
      </c>
      <c r="E92" s="1509" t="s">
        <v>186</v>
      </c>
      <c r="F92" s="1509" t="s">
        <v>387</v>
      </c>
      <c r="G92" s="1509" t="s">
        <v>835</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5766</v>
      </c>
      <c r="X92" s="1509" t="s">
        <v>5767</v>
      </c>
      <c r="Y92" s="1509" t="s">
        <v>5768</v>
      </c>
      <c r="Z92" s="1509" t="s">
        <v>5769</v>
      </c>
      <c r="AA92" s="1509" t="s">
        <v>5770</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5771</v>
      </c>
      <c r="B93" s="1509" t="s">
        <v>461</v>
      </c>
      <c r="C93" s="1568" t="s">
        <v>555</v>
      </c>
      <c r="D93" s="1509" t="s">
        <v>180</v>
      </c>
      <c r="E93" s="1509" t="s">
        <v>186</v>
      </c>
      <c r="F93" s="1509" t="s">
        <v>387</v>
      </c>
      <c r="G93" s="1509" t="s">
        <v>835</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5772</v>
      </c>
      <c r="X93" s="1509" t="s">
        <v>5773</v>
      </c>
      <c r="Y93" s="1509" t="s">
        <v>5774</v>
      </c>
      <c r="Z93" s="1509" t="s">
        <v>5775</v>
      </c>
      <c r="AA93" s="1509" t="s">
        <v>5776</v>
      </c>
      <c r="AB93" s="1510" t="s">
        <v>5777</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5778</v>
      </c>
      <c r="B94" s="1509" t="s">
        <v>461</v>
      </c>
      <c r="C94" s="1568" t="s">
        <v>555</v>
      </c>
      <c r="D94" s="1509" t="s">
        <v>180</v>
      </c>
      <c r="E94" s="1509" t="s">
        <v>186</v>
      </c>
      <c r="F94" s="1509" t="s">
        <v>387</v>
      </c>
      <c r="G94" s="1509" t="s">
        <v>835</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5779</v>
      </c>
      <c r="X94" s="1509" t="s">
        <v>5780</v>
      </c>
      <c r="Y94" s="1509" t="s">
        <v>5781</v>
      </c>
      <c r="Z94" s="1509" t="s">
        <v>5782</v>
      </c>
      <c r="AA94" s="1509" t="s">
        <v>5783</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5784</v>
      </c>
      <c r="B95" s="1509" t="s">
        <v>461</v>
      </c>
      <c r="C95" s="1568" t="s">
        <v>555</v>
      </c>
      <c r="D95" s="1509" t="s">
        <v>180</v>
      </c>
      <c r="E95" s="1509" t="s">
        <v>186</v>
      </c>
      <c r="F95" s="1509" t="s">
        <v>387</v>
      </c>
      <c r="G95" s="1509" t="s">
        <v>835</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5785</v>
      </c>
      <c r="X95" s="1509" t="s">
        <v>5786</v>
      </c>
      <c r="Y95" s="1509" t="s">
        <v>5787</v>
      </c>
      <c r="Z95" s="1509" t="s">
        <v>5788</v>
      </c>
      <c r="AA95" s="1509" t="s">
        <v>5789</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5790</v>
      </c>
      <c r="B96" s="1509" t="s">
        <v>461</v>
      </c>
      <c r="C96" s="1568" t="s">
        <v>555</v>
      </c>
      <c r="D96" s="1509" t="s">
        <v>180</v>
      </c>
      <c r="E96" s="1509" t="s">
        <v>186</v>
      </c>
      <c r="F96" s="1509" t="s">
        <v>387</v>
      </c>
      <c r="G96" s="1509" t="s">
        <v>835</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5791</v>
      </c>
      <c r="X96" s="1509" t="s">
        <v>5792</v>
      </c>
      <c r="Y96" s="1509" t="s">
        <v>5793</v>
      </c>
      <c r="Z96" s="1509" t="s">
        <v>5794</v>
      </c>
      <c r="AA96" s="1509" t="s">
        <v>5795</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5796</v>
      </c>
      <c r="B97" s="1509" t="s">
        <v>461</v>
      </c>
      <c r="C97" s="1568" t="s">
        <v>555</v>
      </c>
      <c r="D97" s="1509" t="s">
        <v>180</v>
      </c>
      <c r="E97" s="1509" t="s">
        <v>186</v>
      </c>
      <c r="F97" s="1509" t="s">
        <v>387</v>
      </c>
      <c r="G97" s="1509" t="s">
        <v>835</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5797</v>
      </c>
      <c r="X97" s="1509" t="s">
        <v>5798</v>
      </c>
      <c r="Y97" s="1509" t="s">
        <v>5799</v>
      </c>
      <c r="Z97" s="1509" t="s">
        <v>5800</v>
      </c>
      <c r="AA97" s="1509" t="s">
        <v>5801</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5802</v>
      </c>
      <c r="B98" s="1514" t="s">
        <v>461</v>
      </c>
      <c r="C98" s="1570" t="s">
        <v>555</v>
      </c>
      <c r="D98" s="1514" t="s">
        <v>180</v>
      </c>
      <c r="E98" s="1514" t="s">
        <v>186</v>
      </c>
      <c r="F98" s="1514" t="s">
        <v>387</v>
      </c>
      <c r="G98" s="1514" t="s">
        <v>835</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5772</v>
      </c>
      <c r="X98" s="1509" t="s">
        <v>5773</v>
      </c>
      <c r="Y98" s="1509" t="s">
        <v>5774</v>
      </c>
      <c r="Z98" s="1509" t="s">
        <v>5775</v>
      </c>
      <c r="AA98" s="1514" t="s">
        <v>5803</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5804</v>
      </c>
      <c r="B99" s="1555" t="s">
        <v>461</v>
      </c>
      <c r="C99" s="1518" t="s">
        <v>462</v>
      </c>
      <c r="D99" s="1554" t="s">
        <v>180</v>
      </c>
      <c r="E99" s="1555" t="s">
        <v>463</v>
      </c>
      <c r="F99" s="1555" t="s">
        <v>501</v>
      </c>
      <c r="G99" s="1555" t="s">
        <v>585</v>
      </c>
      <c r="H99" s="1555" t="s">
        <v>863</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5609</v>
      </c>
      <c r="X99" s="1555" t="s">
        <v>5610</v>
      </c>
      <c r="Y99" s="1555" t="s">
        <v>5611</v>
      </c>
      <c r="Z99" s="1555" t="s">
        <v>5612</v>
      </c>
      <c r="AA99" s="1555" t="s">
        <v>5613</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5805</v>
      </c>
      <c r="B100" s="1545" t="s">
        <v>461</v>
      </c>
      <c r="C100" s="1520" t="s">
        <v>462</v>
      </c>
      <c r="D100" s="1544" t="s">
        <v>180</v>
      </c>
      <c r="E100" s="1545" t="s">
        <v>463</v>
      </c>
      <c r="F100" s="1545" t="s">
        <v>501</v>
      </c>
      <c r="G100" s="1545" t="s">
        <v>585</v>
      </c>
      <c r="H100" s="1545" t="s">
        <v>863</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5806</v>
      </c>
      <c r="X100" s="1545" t="s">
        <v>5807</v>
      </c>
      <c r="Y100" s="1545" t="s">
        <v>5808</v>
      </c>
      <c r="Z100" s="1545" t="s">
        <v>5809</v>
      </c>
      <c r="AA100" s="1545" t="s">
        <v>5810</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5811</v>
      </c>
      <c r="B101" s="1545" t="s">
        <v>461</v>
      </c>
      <c r="C101" s="1520" t="s">
        <v>462</v>
      </c>
      <c r="D101" s="1544" t="s">
        <v>180</v>
      </c>
      <c r="E101" s="1545" t="s">
        <v>463</v>
      </c>
      <c r="F101" s="1545" t="s">
        <v>501</v>
      </c>
      <c r="G101" s="1545" t="s">
        <v>585</v>
      </c>
      <c r="H101" s="1545" t="s">
        <v>863</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5812</v>
      </c>
      <c r="X101" s="1545" t="s">
        <v>5813</v>
      </c>
      <c r="Y101" s="1545" t="s">
        <v>5814</v>
      </c>
      <c r="Z101" s="1545" t="s">
        <v>5815</v>
      </c>
      <c r="AA101" s="1545" t="s">
        <v>5816</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5817</v>
      </c>
      <c r="B102" s="1545" t="s">
        <v>461</v>
      </c>
      <c r="C102" s="1520" t="s">
        <v>462</v>
      </c>
      <c r="D102" s="1544" t="s">
        <v>180</v>
      </c>
      <c r="E102" s="1545" t="s">
        <v>463</v>
      </c>
      <c r="F102" s="1545" t="s">
        <v>501</v>
      </c>
      <c r="G102" s="1545" t="s">
        <v>585</v>
      </c>
      <c r="H102" s="1545" t="s">
        <v>863</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5818</v>
      </c>
      <c r="X102" s="1545" t="s">
        <v>5819</v>
      </c>
      <c r="Y102" s="1545" t="s">
        <v>5820</v>
      </c>
      <c r="Z102" s="1545" t="s">
        <v>5821</v>
      </c>
      <c r="AA102" s="1545" t="s">
        <v>5822</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5823</v>
      </c>
      <c r="B103" s="1545" t="s">
        <v>461</v>
      </c>
      <c r="C103" s="1520" t="s">
        <v>462</v>
      </c>
      <c r="D103" s="1544" t="s">
        <v>180</v>
      </c>
      <c r="E103" s="1545" t="s">
        <v>463</v>
      </c>
      <c r="F103" s="1545" t="s">
        <v>501</v>
      </c>
      <c r="G103" s="1545" t="s">
        <v>585</v>
      </c>
      <c r="H103" s="1545" t="s">
        <v>863</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5824</v>
      </c>
      <c r="X103" s="1545" t="s">
        <v>5825</v>
      </c>
      <c r="Y103" s="1545" t="s">
        <v>5826</v>
      </c>
      <c r="Z103" s="1545" t="s">
        <v>5827</v>
      </c>
      <c r="AA103" s="1545" t="s">
        <v>5828</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5829</v>
      </c>
      <c r="B104" s="1545" t="s">
        <v>461</v>
      </c>
      <c r="C104" s="1520" t="s">
        <v>462</v>
      </c>
      <c r="D104" s="1544" t="s">
        <v>180</v>
      </c>
      <c r="E104" s="1545" t="s">
        <v>463</v>
      </c>
      <c r="F104" s="1545" t="s">
        <v>501</v>
      </c>
      <c r="G104" s="1545" t="s">
        <v>585</v>
      </c>
      <c r="H104" s="1545" t="s">
        <v>863</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5830</v>
      </c>
      <c r="X104" s="1545" t="s">
        <v>5831</v>
      </c>
      <c r="Y104" s="1545" t="s">
        <v>5832</v>
      </c>
      <c r="Z104" s="1545" t="s">
        <v>5833</v>
      </c>
      <c r="AA104" s="1545" t="s">
        <v>5834</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5835</v>
      </c>
      <c r="B105" s="1545" t="s">
        <v>461</v>
      </c>
      <c r="C105" s="1520" t="s">
        <v>462</v>
      </c>
      <c r="D105" s="1544" t="s">
        <v>180</v>
      </c>
      <c r="E105" s="1545" t="s">
        <v>463</v>
      </c>
      <c r="F105" s="1545" t="s">
        <v>501</v>
      </c>
      <c r="G105" s="1545" t="s">
        <v>585</v>
      </c>
      <c r="H105" s="1545" t="s">
        <v>863</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5836</v>
      </c>
      <c r="X105" s="1545" t="s">
        <v>5837</v>
      </c>
      <c r="Y105" s="1545" t="s">
        <v>5838</v>
      </c>
      <c r="Z105" s="1545" t="s">
        <v>5839</v>
      </c>
      <c r="AA105" s="1545" t="s">
        <v>5840</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5841</v>
      </c>
      <c r="B106" s="1545" t="s">
        <v>461</v>
      </c>
      <c r="C106" s="1520" t="s">
        <v>462</v>
      </c>
      <c r="D106" s="1544" t="s">
        <v>180</v>
      </c>
      <c r="E106" s="1545" t="s">
        <v>463</v>
      </c>
      <c r="F106" s="1545" t="s">
        <v>501</v>
      </c>
      <c r="G106" s="1545" t="s">
        <v>585</v>
      </c>
      <c r="H106" s="1545" t="s">
        <v>863</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5842</v>
      </c>
      <c r="X106" s="1545" t="s">
        <v>5843</v>
      </c>
      <c r="Y106" s="1545" t="s">
        <v>5844</v>
      </c>
      <c r="Z106" s="1545" t="s">
        <v>5845</v>
      </c>
      <c r="AA106" s="1545" t="s">
        <v>5846</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5847</v>
      </c>
      <c r="B107" s="1545" t="s">
        <v>461</v>
      </c>
      <c r="C107" s="1520" t="s">
        <v>462</v>
      </c>
      <c r="D107" s="1544" t="s">
        <v>180</v>
      </c>
      <c r="E107" s="1545" t="s">
        <v>463</v>
      </c>
      <c r="F107" s="1545" t="s">
        <v>501</v>
      </c>
      <c r="G107" s="1545" t="s">
        <v>585</v>
      </c>
      <c r="H107" s="1545" t="s">
        <v>863</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5818</v>
      </c>
      <c r="X107" s="1545" t="s">
        <v>5819</v>
      </c>
      <c r="Y107" s="1545" t="s">
        <v>5820</v>
      </c>
      <c r="Z107" s="1545" t="s">
        <v>5821</v>
      </c>
      <c r="AA107" s="1545" t="s">
        <v>5822</v>
      </c>
      <c r="AB107" s="1510" t="s">
        <v>5848</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5849</v>
      </c>
      <c r="B108" s="1552" t="s">
        <v>461</v>
      </c>
      <c r="C108" s="1522" t="s">
        <v>462</v>
      </c>
      <c r="D108" s="1550" t="s">
        <v>180</v>
      </c>
      <c r="E108" s="1552" t="s">
        <v>463</v>
      </c>
      <c r="F108" s="1552" t="s">
        <v>501</v>
      </c>
      <c r="G108" s="1552" t="s">
        <v>585</v>
      </c>
      <c r="H108" s="1552" t="s">
        <v>863</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5660</v>
      </c>
      <c r="X108" s="1552" t="s">
        <v>5661</v>
      </c>
      <c r="Y108" s="1552" t="s">
        <v>5662</v>
      </c>
      <c r="Z108" s="1552" t="s">
        <v>5663</v>
      </c>
      <c r="AA108" s="1552" t="s">
        <v>5664</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5850</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5851</v>
      </c>
      <c r="X109" s="1504" t="s">
        <v>5852</v>
      </c>
      <c r="Y109" s="1504" t="s">
        <v>5853</v>
      </c>
      <c r="Z109" s="1504" t="s">
        <v>5854</v>
      </c>
      <c r="AA109" s="1504" t="s">
        <v>5855</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5856</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5696</v>
      </c>
      <c r="X110" s="1509" t="s">
        <v>5697</v>
      </c>
      <c r="Y110" s="1509" t="s">
        <v>5698</v>
      </c>
      <c r="Z110" s="1509" t="s">
        <v>5699</v>
      </c>
      <c r="AA110" s="1509" t="s">
        <v>5700</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5857</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5858</v>
      </c>
      <c r="X111" s="1509" t="s">
        <v>5859</v>
      </c>
      <c r="Y111" s="1509" t="s">
        <v>5860</v>
      </c>
      <c r="Z111" s="1509" t="s">
        <v>5861</v>
      </c>
      <c r="AA111" s="1509" t="s">
        <v>5862</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5863</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5864</v>
      </c>
      <c r="X112" s="1509" t="s">
        <v>5865</v>
      </c>
      <c r="Y112" s="1509" t="s">
        <v>5866</v>
      </c>
      <c r="Z112" s="1509" t="s">
        <v>5867</v>
      </c>
      <c r="AA112" s="1509" t="s">
        <v>5868</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5869</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5870</v>
      </c>
      <c r="X113" s="1509" t="s">
        <v>5871</v>
      </c>
      <c r="Y113" s="1509" t="s">
        <v>5872</v>
      </c>
      <c r="Z113" s="1509" t="s">
        <v>5873</v>
      </c>
      <c r="AA113" s="1509" t="s">
        <v>5874</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5875</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5876</v>
      </c>
      <c r="X114" s="1509" t="s">
        <v>5877</v>
      </c>
      <c r="Y114" s="1509" t="s">
        <v>5878</v>
      </c>
      <c r="Z114" s="1509" t="s">
        <v>5879</v>
      </c>
      <c r="AA114" s="1509" t="s">
        <v>5880</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5881</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5882</v>
      </c>
      <c r="X115" s="1509" t="s">
        <v>5883</v>
      </c>
      <c r="Y115" s="1509" t="s">
        <v>5884</v>
      </c>
      <c r="Z115" s="1509" t="s">
        <v>5885</v>
      </c>
      <c r="AA115" s="1509" t="s">
        <v>5886</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5887</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5888</v>
      </c>
      <c r="X116" s="1514" t="s">
        <v>5889</v>
      </c>
      <c r="Y116" s="1514" t="s">
        <v>5890</v>
      </c>
      <c r="Z116" s="1514" t="s">
        <v>5891</v>
      </c>
      <c r="AA116" s="1514" t="s">
        <v>5892</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5893</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5894</v>
      </c>
      <c r="X117" s="1509" t="s">
        <v>5895</v>
      </c>
      <c r="Y117" s="1509" t="s">
        <v>5896</v>
      </c>
      <c r="Z117" s="1509" t="s">
        <v>5897</v>
      </c>
      <c r="AA117" s="1509" t="s">
        <v>5898</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5899</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5900</v>
      </c>
      <c r="X118" s="1509" t="s">
        <v>5901</v>
      </c>
      <c r="Y118" s="1509" t="s">
        <v>5902</v>
      </c>
      <c r="Z118" s="1509" t="s">
        <v>5903</v>
      </c>
      <c r="AA118" s="1509" t="s">
        <v>5904</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5905</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5906</v>
      </c>
      <c r="X119" s="1509" t="s">
        <v>5907</v>
      </c>
      <c r="Y119" s="1509" t="s">
        <v>5908</v>
      </c>
      <c r="Z119" s="1509" t="s">
        <v>5909</v>
      </c>
      <c r="AA119" s="1509" t="s">
        <v>5910</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5911</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5912</v>
      </c>
      <c r="X120" s="1509" t="s">
        <v>5913</v>
      </c>
      <c r="Y120" s="1509" t="s">
        <v>5914</v>
      </c>
      <c r="Z120" s="1509" t="s">
        <v>5915</v>
      </c>
      <c r="AA120" s="1509" t="s">
        <v>5916</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5917</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5918</v>
      </c>
      <c r="X121" s="1509" t="s">
        <v>5919</v>
      </c>
      <c r="Y121" s="1509" t="s">
        <v>5920</v>
      </c>
      <c r="Z121" s="1509" t="s">
        <v>5921</v>
      </c>
      <c r="AA121" s="1509" t="s">
        <v>5922</v>
      </c>
      <c r="AB121" s="1509" t="s">
        <v>5923</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5924</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5925</v>
      </c>
      <c r="X122" s="1509" t="s">
        <v>5926</v>
      </c>
      <c r="Y122" s="1509" t="s">
        <v>5927</v>
      </c>
      <c r="Z122" s="1509" t="s">
        <v>5928</v>
      </c>
      <c r="AA122" s="1509" t="s">
        <v>5929</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5930</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5931</v>
      </c>
      <c r="X123" s="1509" t="s">
        <v>5932</v>
      </c>
      <c r="Y123" s="1509" t="s">
        <v>5933</v>
      </c>
      <c r="Z123" s="1509" t="s">
        <v>5934</v>
      </c>
      <c r="AA123" s="1509" t="s">
        <v>5935</v>
      </c>
      <c r="AB123" s="1509" t="s">
        <v>5936</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5937</v>
      </c>
      <c r="B124" s="1509" t="s">
        <v>317</v>
      </c>
      <c r="C124" s="1507"/>
      <c r="D124" s="1509" t="s">
        <v>180</v>
      </c>
      <c r="E124" s="1509" t="s">
        <v>5938</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5939</v>
      </c>
      <c r="X124" s="1509" t="s">
        <v>5940</v>
      </c>
      <c r="Y124" s="1509" t="s">
        <v>5941</v>
      </c>
      <c r="Z124" s="1509" t="s">
        <v>5942</v>
      </c>
      <c r="AA124" s="1509" t="s">
        <v>5943</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5944</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5945</v>
      </c>
      <c r="X125" s="1545" t="s">
        <v>5946</v>
      </c>
      <c r="Y125" s="1545" t="s">
        <v>5947</v>
      </c>
      <c r="Z125" s="1545" t="s">
        <v>5948</v>
      </c>
      <c r="AA125" s="1545" t="s">
        <v>5949</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5950</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5951</v>
      </c>
      <c r="X126" s="1509" t="s">
        <v>5952</v>
      </c>
      <c r="Y126" s="1509" t="s">
        <v>5953</v>
      </c>
      <c r="Z126" s="1509" t="s">
        <v>5954</v>
      </c>
      <c r="AA126" s="1509" t="s">
        <v>5955</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5956</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5957</v>
      </c>
      <c r="X127" s="1509" t="s">
        <v>5958</v>
      </c>
      <c r="Y127" s="1509" t="s">
        <v>5959</v>
      </c>
      <c r="Z127" s="1509" t="s">
        <v>5960</v>
      </c>
      <c r="AA127" s="1509" t="s">
        <v>5961</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5962</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5963</v>
      </c>
      <c r="X128" s="1509" t="s">
        <v>5964</v>
      </c>
      <c r="Y128" s="1509" t="s">
        <v>5965</v>
      </c>
      <c r="Z128" s="1509" t="s">
        <v>5966</v>
      </c>
      <c r="AA128" s="1509" t="s">
        <v>5967</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5968</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5969</v>
      </c>
      <c r="X129" s="1509" t="s">
        <v>5970</v>
      </c>
      <c r="Y129" s="1509" t="s">
        <v>5971</v>
      </c>
      <c r="Z129" s="1509" t="s">
        <v>5972</v>
      </c>
      <c r="AA129" s="1509" t="s">
        <v>5973</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5974</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5975</v>
      </c>
      <c r="X130" s="1509" t="s">
        <v>5976</v>
      </c>
      <c r="Y130" s="1509" t="s">
        <v>5977</v>
      </c>
      <c r="Z130" s="1509" t="s">
        <v>5978</v>
      </c>
      <c r="AA130" s="1509" t="s">
        <v>5979</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5980</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5981</v>
      </c>
      <c r="X131" s="1509" t="s">
        <v>5982</v>
      </c>
      <c r="Y131" s="1509" t="s">
        <v>5983</v>
      </c>
      <c r="Z131" s="1509" t="s">
        <v>5984</v>
      </c>
      <c r="AA131" s="1509" t="s">
        <v>5985</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5986</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5987</v>
      </c>
      <c r="X132" s="1509" t="s">
        <v>5988</v>
      </c>
      <c r="Y132" s="1509" t="s">
        <v>5989</v>
      </c>
      <c r="Z132" s="1509" t="s">
        <v>5990</v>
      </c>
      <c r="AA132" s="1509" t="s">
        <v>5991</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5992</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5993</v>
      </c>
      <c r="X133" s="1509" t="s">
        <v>5994</v>
      </c>
      <c r="Y133" s="1509" t="s">
        <v>5995</v>
      </c>
      <c r="Z133" s="1509" t="s">
        <v>5996</v>
      </c>
      <c r="AA133" s="1509" t="s">
        <v>5997</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5998</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5999</v>
      </c>
      <c r="X134" s="1509" t="s">
        <v>6000</v>
      </c>
      <c r="Y134" s="1509" t="s">
        <v>6001</v>
      </c>
      <c r="Z134" s="1509" t="s">
        <v>6002</v>
      </c>
      <c r="AA134" s="1509" t="s">
        <v>6003</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6004</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6005</v>
      </c>
      <c r="X135" s="1509" t="s">
        <v>6006</v>
      </c>
      <c r="Y135" s="1509" t="s">
        <v>6007</v>
      </c>
      <c r="Z135" s="1509" t="s">
        <v>6008</v>
      </c>
      <c r="AA135" s="1509" t="s">
        <v>6009</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6010</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6011</v>
      </c>
      <c r="X136" s="1509" t="s">
        <v>6012</v>
      </c>
      <c r="Y136" s="1509" t="s">
        <v>6013</v>
      </c>
      <c r="Z136" s="1509" t="s">
        <v>6014</v>
      </c>
      <c r="AA136" s="1509" t="s">
        <v>6015</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6016</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6017</v>
      </c>
      <c r="X137" s="1509" t="s">
        <v>6018</v>
      </c>
      <c r="Y137" s="1509" t="s">
        <v>6019</v>
      </c>
      <c r="Z137" s="1509" t="s">
        <v>6020</v>
      </c>
      <c r="AA137" s="1509" t="s">
        <v>6021</v>
      </c>
      <c r="AB137" s="1509" t="s">
        <v>6022</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6023</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6024</v>
      </c>
      <c r="X138" s="1545" t="s">
        <v>6025</v>
      </c>
      <c r="Y138" s="1545" t="s">
        <v>6026</v>
      </c>
      <c r="Z138" s="1545" t="s">
        <v>6027</v>
      </c>
      <c r="AA138" s="1545" t="s">
        <v>6028</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6029</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6030</v>
      </c>
      <c r="X139" s="1509" t="s">
        <v>6031</v>
      </c>
      <c r="Y139" s="1509" t="s">
        <v>6032</v>
      </c>
      <c r="Z139" s="1509" t="s">
        <v>6033</v>
      </c>
      <c r="AA139" s="1509" t="s">
        <v>6034</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6035</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6036</v>
      </c>
      <c r="X140" s="1509" t="s">
        <v>6037</v>
      </c>
      <c r="Y140" s="1509" t="s">
        <v>6038</v>
      </c>
      <c r="Z140" s="1509" t="s">
        <v>6039</v>
      </c>
      <c r="AA140" s="1509" t="s">
        <v>6040</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6041</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5900</v>
      </c>
      <c r="X141" s="1509" t="s">
        <v>5901</v>
      </c>
      <c r="Y141" s="1509" t="s">
        <v>5902</v>
      </c>
      <c r="Z141" s="1509" t="s">
        <v>5903</v>
      </c>
      <c r="AA141" s="1509" t="s">
        <v>5904</v>
      </c>
      <c r="AB141" s="1509" t="s">
        <v>6042</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6043</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6044</v>
      </c>
      <c r="X142" s="1509" t="s">
        <v>6045</v>
      </c>
      <c r="Y142" s="1509" t="s">
        <v>6046</v>
      </c>
      <c r="Z142" s="1509" t="s">
        <v>6047</v>
      </c>
      <c r="AA142" s="1509" t="s">
        <v>6048</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6049</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6050</v>
      </c>
      <c r="X143" s="1509" t="s">
        <v>6051</v>
      </c>
      <c r="Y143" s="1509" t="s">
        <v>6052</v>
      </c>
      <c r="Z143" s="1509" t="s">
        <v>6053</v>
      </c>
      <c r="AA143" s="1509" t="s">
        <v>6054</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6055</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6056</v>
      </c>
      <c r="X144" s="1509" t="s">
        <v>6057</v>
      </c>
      <c r="Y144" s="1509" t="s">
        <v>6058</v>
      </c>
      <c r="Z144" s="1509" t="s">
        <v>6059</v>
      </c>
      <c r="AA144" s="1509" t="s">
        <v>6060</v>
      </c>
      <c r="AB144" s="1509" t="s">
        <v>6022</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6061</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6062</v>
      </c>
      <c r="X145" s="1509" t="s">
        <v>6063</v>
      </c>
      <c r="Y145" s="1509" t="s">
        <v>6064</v>
      </c>
      <c r="Z145" s="1509" t="s">
        <v>6065</v>
      </c>
      <c r="AA145" s="1509" t="s">
        <v>6066</v>
      </c>
      <c r="AB145" s="1509" t="s">
        <v>6022</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6067</v>
      </c>
      <c r="B146" s="1509" t="s">
        <v>317</v>
      </c>
      <c r="C146" s="1507"/>
      <c r="D146" s="1509" t="s">
        <v>180</v>
      </c>
      <c r="E146" s="1509" t="s">
        <v>6068</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6069</v>
      </c>
      <c r="X146" s="1509" t="s">
        <v>6070</v>
      </c>
      <c r="Y146" s="1509" t="s">
        <v>6071</v>
      </c>
      <c r="Z146" s="1509" t="s">
        <v>6072</v>
      </c>
      <c r="AA146" s="1509" t="s">
        <v>6073</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6074</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6075</v>
      </c>
      <c r="X147" s="1509" t="s">
        <v>6076</v>
      </c>
      <c r="Y147" s="1509" t="s">
        <v>6077</v>
      </c>
      <c r="Z147" s="1509" t="s">
        <v>6078</v>
      </c>
      <c r="AA147" s="1509" t="s">
        <v>6079</v>
      </c>
      <c r="AB147" s="1509" t="s">
        <v>6080</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6081</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5918</v>
      </c>
      <c r="X148" s="1509" t="s">
        <v>5919</v>
      </c>
      <c r="Y148" s="1509" t="s">
        <v>5920</v>
      </c>
      <c r="Z148" s="1509" t="s">
        <v>5921</v>
      </c>
      <c r="AA148" s="1509" t="s">
        <v>5922</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6082</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6024</v>
      </c>
      <c r="X149" s="1545" t="s">
        <v>6025</v>
      </c>
      <c r="Y149" s="1545" t="s">
        <v>6026</v>
      </c>
      <c r="Z149" s="1545" t="s">
        <v>6027</v>
      </c>
      <c r="AA149" s="1545" t="s">
        <v>6028</v>
      </c>
      <c r="AB149" s="1509" t="s">
        <v>6083</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6084</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6085</v>
      </c>
      <c r="X150" s="1509" t="s">
        <v>6086</v>
      </c>
      <c r="Y150" s="1509" t="s">
        <v>6087</v>
      </c>
      <c r="Z150" s="1509" t="s">
        <v>6088</v>
      </c>
      <c r="AA150" s="1509" t="s">
        <v>6089</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6090</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6091</v>
      </c>
      <c r="X151" s="1509" t="s">
        <v>6092</v>
      </c>
      <c r="Y151" s="1509" t="s">
        <v>6093</v>
      </c>
      <c r="Z151" s="1509" t="s">
        <v>6094</v>
      </c>
      <c r="AA151" s="1509" t="s">
        <v>6095</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6096</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6097</v>
      </c>
      <c r="X152" s="1509" t="s">
        <v>6098</v>
      </c>
      <c r="Y152" s="1509" t="s">
        <v>6099</v>
      </c>
      <c r="Z152" s="1509" t="s">
        <v>6100</v>
      </c>
      <c r="AA152" s="1509" t="s">
        <v>6101</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6102</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6103</v>
      </c>
      <c r="X153" s="1509" t="s">
        <v>6104</v>
      </c>
      <c r="Y153" s="1509" t="s">
        <v>6105</v>
      </c>
      <c r="Z153" s="1509" t="s">
        <v>6106</v>
      </c>
      <c r="AA153" s="1509" t="s">
        <v>6107</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6108</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6109</v>
      </c>
      <c r="X154" s="1509" t="s">
        <v>6110</v>
      </c>
      <c r="Y154" s="1509" t="s">
        <v>6111</v>
      </c>
      <c r="Z154" s="1509" t="s">
        <v>6112</v>
      </c>
      <c r="AA154" s="1509" t="s">
        <v>6113</v>
      </c>
      <c r="AB154" s="1509" t="s">
        <v>5338</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6114</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6115</v>
      </c>
      <c r="X155" s="1509" t="s">
        <v>6116</v>
      </c>
      <c r="Y155" s="1509" t="s">
        <v>6117</v>
      </c>
      <c r="Z155" s="1509" t="s">
        <v>6118</v>
      </c>
      <c r="AA155" s="1509" t="s">
        <v>6119</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5256</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5256</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5256</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5256</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5256</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5256</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5256</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5256</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724</v>
      </c>
      <c r="B164" s="1581" t="s">
        <v>417</v>
      </c>
      <c r="C164" s="1581" t="s">
        <v>418</v>
      </c>
      <c r="D164" s="14" t="s">
        <v>5256</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725</v>
      </c>
      <c r="X164" s="1581" t="s">
        <v>726</v>
      </c>
      <c r="Y164" s="1581" t="s">
        <v>727</v>
      </c>
      <c r="Z164" s="1581" t="s">
        <v>728</v>
      </c>
      <c r="AA164" s="1581" t="s">
        <v>729</v>
      </c>
      <c r="AB164" s="1581"/>
      <c r="AC164" s="14" t="s">
        <v>709</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775</v>
      </c>
      <c r="B165" s="1581" t="s">
        <v>417</v>
      </c>
      <c r="C165" s="1581" t="s">
        <v>418</v>
      </c>
      <c r="D165" s="14" t="s">
        <v>5256</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776</v>
      </c>
      <c r="X165" s="1581" t="s">
        <v>777</v>
      </c>
      <c r="Y165" s="1581" t="s">
        <v>778</v>
      </c>
      <c r="Z165" s="1581" t="s">
        <v>779</v>
      </c>
      <c r="AA165" s="1581" t="s">
        <v>780</v>
      </c>
      <c r="AB165" s="1581"/>
      <c r="AC165" s="14" t="s">
        <v>756</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801</v>
      </c>
      <c r="B166" s="1581" t="s">
        <v>461</v>
      </c>
      <c r="C166" s="1581" t="s">
        <v>418</v>
      </c>
      <c r="D166" s="14" t="s">
        <v>5256</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802</v>
      </c>
      <c r="X166" s="1581" t="s">
        <v>803</v>
      </c>
      <c r="Y166" s="1581" t="s">
        <v>804</v>
      </c>
      <c r="Z166" s="1581" t="s">
        <v>805</v>
      </c>
      <c r="AA166" s="1581" t="s">
        <v>806</v>
      </c>
      <c r="AB166" s="1581"/>
      <c r="AC166" s="14" t="s">
        <v>784</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834</v>
      </c>
      <c r="B167" s="1581" t="s">
        <v>417</v>
      </c>
      <c r="C167" s="1581" t="s">
        <v>555</v>
      </c>
      <c r="D167" s="14" t="s">
        <v>5256</v>
      </c>
      <c r="E167" s="1581" t="s">
        <v>186</v>
      </c>
      <c r="F167" s="1581" t="s">
        <v>835</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836</v>
      </c>
      <c r="X167" s="1581" t="s">
        <v>837</v>
      </c>
      <c r="Y167" s="1581" t="s">
        <v>838</v>
      </c>
      <c r="Z167" s="1581" t="s">
        <v>839</v>
      </c>
      <c r="AA167" s="1581" t="s">
        <v>840</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862</v>
      </c>
      <c r="B168" s="1581" t="s">
        <v>417</v>
      </c>
      <c r="C168" s="1581" t="s">
        <v>418</v>
      </c>
      <c r="D168" s="14" t="s">
        <v>5256</v>
      </c>
      <c r="E168" s="1581" t="s">
        <v>419</v>
      </c>
      <c r="F168" s="1581" t="s">
        <v>247</v>
      </c>
      <c r="G168" s="1581" t="s">
        <v>863</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864</v>
      </c>
      <c r="X168" s="1581" t="s">
        <v>865</v>
      </c>
      <c r="Y168" s="1581" t="s">
        <v>866</v>
      </c>
      <c r="Z168" s="1581" t="s">
        <v>867</v>
      </c>
      <c r="AA168" s="1581" t="s">
        <v>868</v>
      </c>
      <c r="AB168" s="1581"/>
      <c r="AC168" s="14" t="s">
        <v>682</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911</v>
      </c>
      <c r="B169" s="1581" t="s">
        <v>417</v>
      </c>
      <c r="C169" s="1581" t="s">
        <v>462</v>
      </c>
      <c r="D169" s="14" t="s">
        <v>5256</v>
      </c>
      <c r="E169" s="1581" t="s">
        <v>463</v>
      </c>
      <c r="F169" s="1581" t="s">
        <v>863</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912</v>
      </c>
      <c r="X169" s="1581" t="s">
        <v>913</v>
      </c>
      <c r="Y169" s="1581" t="s">
        <v>914</v>
      </c>
      <c r="Z169" s="1581" t="s">
        <v>915</v>
      </c>
      <c r="AA169" s="1581" t="s">
        <v>916</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939</v>
      </c>
      <c r="B170" s="1581" t="s">
        <v>461</v>
      </c>
      <c r="C170" s="1581" t="s">
        <v>462</v>
      </c>
      <c r="D170" s="14" t="s">
        <v>5256</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940</v>
      </c>
      <c r="X170" s="1581" t="s">
        <v>941</v>
      </c>
      <c r="Y170" s="1581" t="s">
        <v>942</v>
      </c>
      <c r="Z170" s="1581" t="s">
        <v>943</v>
      </c>
      <c r="AA170" s="1581" t="s">
        <v>944</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980</v>
      </c>
      <c r="B171" s="1581" t="s">
        <v>461</v>
      </c>
      <c r="C171" s="1581" t="s">
        <v>462</v>
      </c>
      <c r="D171" s="14" t="s">
        <v>5256</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981</v>
      </c>
      <c r="X171" s="1581" t="s">
        <v>982</v>
      </c>
      <c r="Y171" s="1581" t="s">
        <v>983</v>
      </c>
      <c r="Z171" s="1581" t="s">
        <v>984</v>
      </c>
      <c r="AA171" s="1581" t="s">
        <v>985</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1075</v>
      </c>
      <c r="B172" s="1581" t="s">
        <v>461</v>
      </c>
      <c r="C172" s="1581" t="s">
        <v>418</v>
      </c>
      <c r="D172" s="14" t="s">
        <v>5256</v>
      </c>
      <c r="E172" s="1581" t="s">
        <v>420</v>
      </c>
      <c r="F172" s="1581" t="s">
        <v>247</v>
      </c>
      <c r="G172" s="1581" t="s">
        <v>863</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1076</v>
      </c>
      <c r="X172" s="1581" t="s">
        <v>1077</v>
      </c>
      <c r="Y172" s="1581" t="s">
        <v>1078</v>
      </c>
      <c r="Z172" s="1581" t="s">
        <v>1079</v>
      </c>
      <c r="AA172" s="1581" t="s">
        <v>1080</v>
      </c>
      <c r="AB172" s="1581"/>
      <c r="AC172" s="14" t="s">
        <v>1057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1120</v>
      </c>
      <c r="B173" s="1581" t="s">
        <v>417</v>
      </c>
      <c r="C173" s="1581" t="s">
        <v>555</v>
      </c>
      <c r="D173" s="14" t="s">
        <v>5256</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1121</v>
      </c>
      <c r="X173" s="1581" t="s">
        <v>1122</v>
      </c>
      <c r="Y173" s="1581" t="s">
        <v>1123</v>
      </c>
      <c r="Z173" s="1581" t="s">
        <v>1124</v>
      </c>
      <c r="AA173" s="1581" t="s">
        <v>1125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1160</v>
      </c>
      <c r="B174" s="1581" t="s">
        <v>245</v>
      </c>
      <c r="C174" s="1581" t="s">
        <v>1161</v>
      </c>
      <c r="D174" s="14" t="s">
        <v>5256</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1162</v>
      </c>
      <c r="X174" s="1581" t="s">
        <v>1163</v>
      </c>
      <c r="Y174" s="1581" t="s">
        <v>1164</v>
      </c>
      <c r="Z174" s="1581" t="s">
        <v>1165</v>
      </c>
      <c r="AA174" s="1581" t="s">
        <v>1166</v>
      </c>
      <c r="AB174" s="1581"/>
      <c r="AC174" s="14" t="s">
        <v>1143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1184</v>
      </c>
      <c r="B175" s="1581" t="s">
        <v>461</v>
      </c>
      <c r="C175" s="1581" t="s">
        <v>418</v>
      </c>
      <c r="D175" s="14" t="s">
        <v>5256</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1185</v>
      </c>
      <c r="X175" s="1581" t="s">
        <v>1186</v>
      </c>
      <c r="Y175" s="1581" t="s">
        <v>1187</v>
      </c>
      <c r="Z175" s="1581" t="s">
        <v>1188</v>
      </c>
      <c r="AA175" s="1581" t="s">
        <v>1189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1214</v>
      </c>
      <c r="B176" s="1581" t="s">
        <v>245</v>
      </c>
      <c r="C176" s="1581" t="s">
        <v>386</v>
      </c>
      <c r="D176" s="14" t="s">
        <v>5256</v>
      </c>
      <c r="E176" s="1581" t="s">
        <v>419</v>
      </c>
      <c r="F176" s="1581" t="s">
        <v>387</v>
      </c>
      <c r="G176" s="1581" t="s">
        <v>863</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1215</v>
      </c>
      <c r="X176" s="1581" t="s">
        <v>1216</v>
      </c>
      <c r="Y176" s="1581" t="s">
        <v>1217</v>
      </c>
      <c r="Z176" s="1581" t="s">
        <v>1218</v>
      </c>
      <c r="AA176" s="1581" t="s">
        <v>1219</v>
      </c>
      <c r="AB176" s="1581"/>
      <c r="AC176" s="14" t="s">
        <v>1192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1259</v>
      </c>
      <c r="B177" s="1581" t="s">
        <v>245</v>
      </c>
      <c r="C177" s="1581" t="s">
        <v>1161</v>
      </c>
      <c r="D177" s="14" t="s">
        <v>5256</v>
      </c>
      <c r="E177" s="1581" t="s">
        <v>420</v>
      </c>
      <c r="F177" s="1581" t="s">
        <v>835</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1260</v>
      </c>
      <c r="X177" s="1581" t="s">
        <v>1261</v>
      </c>
      <c r="Y177" s="1581" t="s">
        <v>1262</v>
      </c>
      <c r="Z177" s="1581" t="s">
        <v>1263</v>
      </c>
      <c r="AA177" s="1581" t="s">
        <v>1264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1307</v>
      </c>
      <c r="B178" s="1581" t="s">
        <v>461</v>
      </c>
      <c r="C178" s="1581" t="s">
        <v>555</v>
      </c>
      <c r="D178" s="14" t="s">
        <v>5256</v>
      </c>
      <c r="E178" s="1581" t="s">
        <v>186</v>
      </c>
      <c r="F178" s="1581" t="s">
        <v>835</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1308</v>
      </c>
      <c r="X178" s="1581" t="s">
        <v>1309</v>
      </c>
      <c r="Y178" s="1581" t="s">
        <v>1310</v>
      </c>
      <c r="Z178" s="1581" t="s">
        <v>1311</v>
      </c>
      <c r="AA178" s="1581" t="s">
        <v>1312</v>
      </c>
      <c r="AB178" s="1581"/>
      <c r="AC178" s="14" t="s">
        <v>1290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1338</v>
      </c>
      <c r="B179" s="1581" t="s">
        <v>461</v>
      </c>
      <c r="C179" s="1581" t="s">
        <v>462</v>
      </c>
      <c r="D179" s="14" t="s">
        <v>5256</v>
      </c>
      <c r="E179" s="1581" t="s">
        <v>186</v>
      </c>
      <c r="F179" s="1581" t="s">
        <v>835</v>
      </c>
      <c r="G179" s="1581" t="s">
        <v>863</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1339</v>
      </c>
      <c r="X179" s="1581" t="s">
        <v>1340</v>
      </c>
      <c r="Y179" s="1581" t="s">
        <v>1341</v>
      </c>
      <c r="Z179" s="1581" t="s">
        <v>1342</v>
      </c>
      <c r="AA179" s="1581" t="s">
        <v>1343</v>
      </c>
      <c r="AB179" s="1581"/>
      <c r="AC179" s="14" t="s">
        <v>830</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1363</v>
      </c>
      <c r="B180" s="1581" t="s">
        <v>461</v>
      </c>
      <c r="C180" s="1581" t="s">
        <v>555</v>
      </c>
      <c r="D180" s="14" t="s">
        <v>5256</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1364</v>
      </c>
      <c r="X180" s="1581" t="s">
        <v>1365</v>
      </c>
      <c r="Y180" s="1581" t="s">
        <v>1366</v>
      </c>
      <c r="Z180" s="1581" t="s">
        <v>1367</v>
      </c>
      <c r="AA180" s="1581" t="s">
        <v>1368</v>
      </c>
      <c r="AB180" s="1581"/>
      <c r="AC180" s="14" t="s">
        <v>684</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1392</v>
      </c>
      <c r="B181" s="1581" t="s">
        <v>461</v>
      </c>
      <c r="C181" s="1581" t="s">
        <v>555</v>
      </c>
      <c r="D181" s="14" t="s">
        <v>5256</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1393</v>
      </c>
      <c r="X181" s="1581" t="s">
        <v>1394</v>
      </c>
      <c r="Y181" s="1581" t="s">
        <v>1395</v>
      </c>
      <c r="Z181" s="1581" t="s">
        <v>1396</v>
      </c>
      <c r="AA181" s="1581" t="s">
        <v>1397</v>
      </c>
      <c r="AB181" s="1581"/>
      <c r="AC181" s="14" t="s">
        <v>1372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1415</v>
      </c>
      <c r="B182" s="1581" t="s">
        <v>245</v>
      </c>
      <c r="C182" s="1509" t="s">
        <v>246</v>
      </c>
      <c r="D182" s="14" t="s">
        <v>5256</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1416</v>
      </c>
      <c r="X182" s="1581" t="s">
        <v>1417</v>
      </c>
      <c r="Y182" s="1581" t="s">
        <v>1418</v>
      </c>
      <c r="Z182" s="1581" t="s">
        <v>1419</v>
      </c>
      <c r="AA182" s="1581" t="s">
        <v>1420</v>
      </c>
      <c r="AB182" s="1581"/>
      <c r="AC182" s="14" t="s">
        <v>1400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1445</v>
      </c>
      <c r="B183" s="1581" t="s">
        <v>245</v>
      </c>
      <c r="C183" s="1581" t="s">
        <v>1446</v>
      </c>
      <c r="D183" s="14" t="s">
        <v>5256</v>
      </c>
      <c r="E183" s="1581" t="s">
        <v>186</v>
      </c>
      <c r="F183" s="1581" t="s">
        <v>835</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1447</v>
      </c>
      <c r="X183" s="1581" t="s">
        <v>1448</v>
      </c>
      <c r="Y183" s="1581" t="s">
        <v>1449</v>
      </c>
      <c r="Z183" s="1581" t="s">
        <v>1450</v>
      </c>
      <c r="AA183" s="1581" t="s">
        <v>1451</v>
      </c>
      <c r="AB183" s="1581"/>
      <c r="AC183" s="14" t="s">
        <v>1254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1475</v>
      </c>
      <c r="B184" s="1581" t="s">
        <v>461</v>
      </c>
      <c r="C184" s="1581" t="s">
        <v>418</v>
      </c>
      <c r="D184" s="14" t="s">
        <v>5256</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1476</v>
      </c>
      <c r="X184" s="1581" t="s">
        <v>1477</v>
      </c>
      <c r="Y184" s="1581" t="s">
        <v>1478</v>
      </c>
      <c r="Z184" s="1581" t="s">
        <v>1479</v>
      </c>
      <c r="AA184" s="1581" t="s">
        <v>1480</v>
      </c>
      <c r="AB184" s="1581"/>
      <c r="AC184" s="14" t="s">
        <v>1456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1514</v>
      </c>
      <c r="B185" s="1581" t="s">
        <v>461</v>
      </c>
      <c r="C185" s="1581" t="s">
        <v>555</v>
      </c>
      <c r="D185" s="14" t="s">
        <v>5256</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1515</v>
      </c>
      <c r="X185" s="1581" t="s">
        <v>1516</v>
      </c>
      <c r="Y185" s="1581" t="s">
        <v>1517</v>
      </c>
      <c r="Z185" s="1581" t="s">
        <v>1518</v>
      </c>
      <c r="AA185" s="1581" t="s">
        <v>1519</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1534</v>
      </c>
      <c r="B186" s="1581" t="s">
        <v>417</v>
      </c>
      <c r="C186" s="1581" t="s">
        <v>418</v>
      </c>
      <c r="D186" s="14" t="s">
        <v>5256</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1535</v>
      </c>
      <c r="X186" s="1581" t="s">
        <v>1536</v>
      </c>
      <c r="Y186" s="1581" t="s">
        <v>1537</v>
      </c>
      <c r="Z186" s="1581" t="s">
        <v>1538</v>
      </c>
      <c r="AA186" s="1581" t="s">
        <v>1539</v>
      </c>
      <c r="AB186" s="1581"/>
      <c r="AC186" s="14" t="s">
        <v>1522</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1622</v>
      </c>
      <c r="B187" s="1581" t="s">
        <v>245</v>
      </c>
      <c r="C187" s="1581" t="s">
        <v>386</v>
      </c>
      <c r="D187" s="14" t="s">
        <v>5256</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1623</v>
      </c>
      <c r="X187" s="1581" t="s">
        <v>1624</v>
      </c>
      <c r="Y187" s="1581" t="s">
        <v>1625</v>
      </c>
      <c r="Z187" s="1581" t="s">
        <v>1626</v>
      </c>
      <c r="AA187" s="1581" t="s">
        <v>1627</v>
      </c>
      <c r="AB187" s="1581"/>
      <c r="AC187" s="14" t="s">
        <v>1604</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1645</v>
      </c>
      <c r="B188" s="1581" t="s">
        <v>461</v>
      </c>
      <c r="C188" s="1581" t="s">
        <v>555</v>
      </c>
      <c r="D188" s="14" t="s">
        <v>5256</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1646</v>
      </c>
      <c r="X188" s="1581" t="s">
        <v>1647</v>
      </c>
      <c r="Y188" s="1581" t="s">
        <v>1648</v>
      </c>
      <c r="Z188" s="1581" t="s">
        <v>1649</v>
      </c>
      <c r="AA188" s="1581" t="s">
        <v>1650</v>
      </c>
      <c r="AB188" s="1581"/>
      <c r="AC188" s="14" t="s">
        <v>1631</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1767</v>
      </c>
      <c r="B189" s="1581" t="s">
        <v>461</v>
      </c>
      <c r="C189" s="1581" t="s">
        <v>418</v>
      </c>
      <c r="D189" s="14" t="s">
        <v>5256</v>
      </c>
      <c r="E189" s="1581" t="s">
        <v>247</v>
      </c>
      <c r="F189" s="1581" t="s">
        <v>387</v>
      </c>
      <c r="G189" s="1581" t="s">
        <v>585</v>
      </c>
      <c r="H189" s="1581" t="s">
        <v>1768</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1769</v>
      </c>
      <c r="X189" s="1581" t="s">
        <v>1770</v>
      </c>
      <c r="Y189" s="1581" t="s">
        <v>1771</v>
      </c>
      <c r="Z189" s="1581" t="s">
        <v>1772</v>
      </c>
      <c r="AA189" s="1581" t="s">
        <v>1773</v>
      </c>
      <c r="AB189" s="1581"/>
      <c r="AC189" s="14" t="s">
        <v>1741</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1883</v>
      </c>
      <c r="B190" s="1581" t="s">
        <v>417</v>
      </c>
      <c r="C190" s="1581" t="s">
        <v>555</v>
      </c>
      <c r="D190" s="14" t="s">
        <v>5256</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1884</v>
      </c>
      <c r="X190" s="1581" t="s">
        <v>1885</v>
      </c>
      <c r="Y190" s="1581" t="s">
        <v>1886</v>
      </c>
      <c r="Z190" s="1581" t="s">
        <v>1887</v>
      </c>
      <c r="AA190" s="1581" t="s">
        <v>1888</v>
      </c>
      <c r="AB190" s="1581"/>
      <c r="AC190" s="14" t="s">
        <v>1867</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1906</v>
      </c>
      <c r="B191" s="1581" t="s">
        <v>461</v>
      </c>
      <c r="C191" s="1581" t="s">
        <v>462</v>
      </c>
      <c r="D191" s="14" t="s">
        <v>5256</v>
      </c>
      <c r="E191" s="1581" t="s">
        <v>420</v>
      </c>
      <c r="F191" s="1581" t="s">
        <v>501</v>
      </c>
      <c r="G191" s="1581" t="s">
        <v>863</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1907</v>
      </c>
      <c r="X191" s="1581" t="s">
        <v>1908</v>
      </c>
      <c r="Y191" s="1581" t="s">
        <v>1909</v>
      </c>
      <c r="Z191" s="1581" t="s">
        <v>1910</v>
      </c>
      <c r="AA191" s="1581" t="s">
        <v>1911</v>
      </c>
      <c r="AB191" s="1581"/>
      <c r="AC191" s="14" t="s">
        <v>1069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1955</v>
      </c>
      <c r="B192" s="1581" t="s">
        <v>245</v>
      </c>
      <c r="C192" s="1581" t="s">
        <v>1446</v>
      </c>
      <c r="D192" s="14" t="s">
        <v>5256</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1956</v>
      </c>
      <c r="X192" s="1581" t="s">
        <v>1957</v>
      </c>
      <c r="Y192" s="1581" t="s">
        <v>1958</v>
      </c>
      <c r="Z192" s="1581" t="s">
        <v>1959</v>
      </c>
      <c r="AA192" s="1581" t="s">
        <v>1960</v>
      </c>
      <c r="AB192" s="1581"/>
      <c r="AC192" s="14" t="s">
        <v>1619</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2009</v>
      </c>
      <c r="B193" s="1581" t="s">
        <v>317</v>
      </c>
      <c r="C193" s="1509" t="s">
        <v>246</v>
      </c>
      <c r="D193" s="14" t="s">
        <v>5256</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2010</v>
      </c>
      <c r="X193" s="1581" t="s">
        <v>2011</v>
      </c>
      <c r="Y193" s="1581" t="s">
        <v>2012</v>
      </c>
      <c r="Z193" s="1581" t="s">
        <v>2013</v>
      </c>
      <c r="AA193" s="1581" t="s">
        <v>2014</v>
      </c>
      <c r="AB193" s="1581"/>
      <c r="AC193" s="14" t="s">
        <v>1442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2030</v>
      </c>
      <c r="B194" s="1581" t="s">
        <v>417</v>
      </c>
      <c r="C194" s="1581" t="s">
        <v>555</v>
      </c>
      <c r="D194" s="14" t="s">
        <v>5256</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2031</v>
      </c>
      <c r="X194" s="1581" t="s">
        <v>2032</v>
      </c>
      <c r="Y194" s="1581" t="s">
        <v>2033</v>
      </c>
      <c r="Z194" s="1581" t="s">
        <v>2034</v>
      </c>
      <c r="AA194" s="1581" t="s">
        <v>2035</v>
      </c>
      <c r="AB194" s="1581"/>
      <c r="AC194" s="14" t="s">
        <v>2017</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2047</v>
      </c>
      <c r="B195" s="1581" t="s">
        <v>461</v>
      </c>
      <c r="C195" s="1581" t="s">
        <v>418</v>
      </c>
      <c r="D195" s="14" t="s">
        <v>5256</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2048</v>
      </c>
      <c r="X195" s="1581" t="s">
        <v>2049</v>
      </c>
      <c r="Y195" s="1581" t="s">
        <v>2050</v>
      </c>
      <c r="Z195" s="1581" t="s">
        <v>2051</v>
      </c>
      <c r="AA195" s="1581" t="s">
        <v>2052</v>
      </c>
      <c r="AB195" s="1581"/>
      <c r="AC195" s="14" t="s">
        <v>800</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2066</v>
      </c>
      <c r="B196" s="1581" t="s">
        <v>245</v>
      </c>
      <c r="C196" s="1581" t="s">
        <v>800</v>
      </c>
      <c r="D196" s="14" t="s">
        <v>5256</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2067</v>
      </c>
      <c r="X196" s="1581" t="s">
        <v>2068</v>
      </c>
      <c r="Y196" s="1581" t="s">
        <v>2069</v>
      </c>
      <c r="Z196" s="1581" t="s">
        <v>2070</v>
      </c>
      <c r="AA196" s="1581" t="s">
        <v>2071</v>
      </c>
      <c r="AB196" s="1581"/>
      <c r="AC196" s="14" t="s">
        <v>1951</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2086</v>
      </c>
      <c r="B197" s="1581" t="s">
        <v>461</v>
      </c>
      <c r="C197" s="1581" t="s">
        <v>418</v>
      </c>
      <c r="D197" s="14" t="s">
        <v>5256</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2087</v>
      </c>
      <c r="X197" s="1581" t="s">
        <v>2088</v>
      </c>
      <c r="Y197" s="1581" t="s">
        <v>2089</v>
      </c>
      <c r="Z197" s="1581" t="s">
        <v>2090</v>
      </c>
      <c r="AA197" s="1581" t="s">
        <v>2091</v>
      </c>
      <c r="AB197" s="1581"/>
      <c r="AC197" s="14" t="s">
        <v>1949</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2109</v>
      </c>
      <c r="B198" s="1581" t="s">
        <v>245</v>
      </c>
      <c r="C198" s="1581" t="s">
        <v>386</v>
      </c>
      <c r="D198" s="14" t="s">
        <v>5256</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2110</v>
      </c>
      <c r="X198" s="1581" t="s">
        <v>2111</v>
      </c>
      <c r="Y198" s="1581" t="s">
        <v>2112</v>
      </c>
      <c r="Z198" s="1581" t="s">
        <v>2113</v>
      </c>
      <c r="AA198" s="1581" t="s">
        <v>2114</v>
      </c>
      <c r="AB198" s="1581"/>
      <c r="AC198" s="14" t="s">
        <v>935</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2128</v>
      </c>
      <c r="B199" s="1581" t="s">
        <v>417</v>
      </c>
      <c r="C199" s="1581" t="s">
        <v>418</v>
      </c>
      <c r="D199" s="14" t="s">
        <v>5256</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2129</v>
      </c>
      <c r="X199" s="1581" t="s">
        <v>2130</v>
      </c>
      <c r="Y199" s="1581" t="s">
        <v>2131</v>
      </c>
      <c r="Z199" s="1581" t="s">
        <v>2132</v>
      </c>
      <c r="AA199" s="1581" t="s">
        <v>2133</v>
      </c>
      <c r="AB199" s="1581"/>
      <c r="AC199" s="14" t="s">
        <v>769</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2192</v>
      </c>
      <c r="B200" s="1581" t="s">
        <v>461</v>
      </c>
      <c r="C200" s="1581" t="s">
        <v>418</v>
      </c>
      <c r="D200" s="14" t="s">
        <v>5256</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2193</v>
      </c>
      <c r="X200" s="1581" t="s">
        <v>2194</v>
      </c>
      <c r="Y200" s="1581" t="s">
        <v>2195</v>
      </c>
      <c r="Z200" s="1581" t="s">
        <v>2196</v>
      </c>
      <c r="AA200" s="1581" t="s">
        <v>2197</v>
      </c>
      <c r="AB200" s="1581"/>
      <c r="AC200" s="14" t="s">
        <v>1903</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2236</v>
      </c>
      <c r="B201" s="1581" t="s">
        <v>461</v>
      </c>
      <c r="C201" s="1581" t="s">
        <v>555</v>
      </c>
      <c r="D201" s="14" t="s">
        <v>5256</v>
      </c>
      <c r="E201" s="1581" t="s">
        <v>186</v>
      </c>
      <c r="F201" s="1581" t="s">
        <v>387</v>
      </c>
      <c r="G201" s="1581" t="s">
        <v>835</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2237</v>
      </c>
      <c r="X201" s="1581" t="s">
        <v>2238</v>
      </c>
      <c r="Y201" s="1581" t="s">
        <v>2239</v>
      </c>
      <c r="Z201" s="1581" t="s">
        <v>2240</v>
      </c>
      <c r="AA201" s="1581" t="s">
        <v>2241</v>
      </c>
      <c r="AB201" s="1581"/>
      <c r="AC201" s="14" t="s">
        <v>1362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2256</v>
      </c>
      <c r="B202" s="1581" t="s">
        <v>317</v>
      </c>
      <c r="C202" s="1509" t="s">
        <v>246</v>
      </c>
      <c r="D202" s="14" t="s">
        <v>5256</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2257</v>
      </c>
      <c r="X202" s="1581" t="s">
        <v>2258</v>
      </c>
      <c r="Y202" s="1581" t="s">
        <v>2259</v>
      </c>
      <c r="Z202" s="1581" t="s">
        <v>2260</v>
      </c>
      <c r="AA202" s="1581" t="s">
        <v>2261</v>
      </c>
      <c r="AB202" s="1581"/>
      <c r="AC202" s="14" t="s">
        <v>1763</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2303</v>
      </c>
      <c r="B203" s="1581" t="s">
        <v>461</v>
      </c>
      <c r="C203" s="1581" t="s">
        <v>555</v>
      </c>
      <c r="D203" s="14" t="s">
        <v>5256</v>
      </c>
      <c r="E203" s="1581" t="s">
        <v>835</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2304</v>
      </c>
      <c r="X203" s="1581" t="s">
        <v>2305</v>
      </c>
      <c r="Y203" s="1581" t="s">
        <v>2306</v>
      </c>
      <c r="Z203" s="1581" t="s">
        <v>2307</v>
      </c>
      <c r="AA203" s="1581" t="s">
        <v>2308</v>
      </c>
      <c r="AB203" s="1581"/>
      <c r="AC203" s="14" t="s">
        <v>2283</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2358</v>
      </c>
      <c r="B204" s="1581" t="s">
        <v>461</v>
      </c>
      <c r="C204" s="1581" t="s">
        <v>462</v>
      </c>
      <c r="D204" s="14" t="s">
        <v>5256</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2359</v>
      </c>
      <c r="X204" s="1581" t="s">
        <v>2360</v>
      </c>
      <c r="Y204" s="1581" t="s">
        <v>2361</v>
      </c>
      <c r="Z204" s="1581" t="s">
        <v>2362</v>
      </c>
      <c r="AA204" s="1581" t="s">
        <v>2363</v>
      </c>
      <c r="AB204" s="1581"/>
      <c r="AC204" s="14" t="s">
        <v>975</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2375</v>
      </c>
      <c r="B205" s="1581" t="s">
        <v>245</v>
      </c>
      <c r="C205" s="1581" t="s">
        <v>1446</v>
      </c>
      <c r="D205" s="14" t="s">
        <v>5256</v>
      </c>
      <c r="E205" s="1581" t="s">
        <v>186</v>
      </c>
      <c r="F205" s="1581" t="s">
        <v>387</v>
      </c>
      <c r="G205" s="1581" t="s">
        <v>863</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2376</v>
      </c>
      <c r="X205" s="1581" t="s">
        <v>2377</v>
      </c>
      <c r="Y205" s="1581" t="s">
        <v>2378</v>
      </c>
      <c r="Z205" s="1581" t="s">
        <v>2379</v>
      </c>
      <c r="AA205" s="1581" t="s">
        <v>2380</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2423</v>
      </c>
      <c r="B206" s="1581" t="s">
        <v>245</v>
      </c>
      <c r="C206" s="1581" t="s">
        <v>386</v>
      </c>
      <c r="D206" s="14" t="s">
        <v>5256</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2424</v>
      </c>
      <c r="X206" s="1581" t="s">
        <v>2425</v>
      </c>
      <c r="Y206" s="1581" t="s">
        <v>2426</v>
      </c>
      <c r="Z206" s="1581" t="s">
        <v>2427</v>
      </c>
      <c r="AA206" s="1581" t="s">
        <v>2428</v>
      </c>
      <c r="AB206" s="1581"/>
      <c r="AC206" s="14" t="s">
        <v>2407</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2444</v>
      </c>
      <c r="B207" s="1581" t="s">
        <v>317</v>
      </c>
      <c r="C207" s="1509" t="s">
        <v>246</v>
      </c>
      <c r="D207" s="14" t="s">
        <v>5256</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2445</v>
      </c>
      <c r="X207" s="1581" t="s">
        <v>2446</v>
      </c>
      <c r="Y207" s="1581" t="s">
        <v>2447</v>
      </c>
      <c r="Z207" s="1581" t="s">
        <v>2448</v>
      </c>
      <c r="AA207" s="1581" t="s">
        <v>2449</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2466</v>
      </c>
      <c r="B208" s="1581" t="s">
        <v>245</v>
      </c>
      <c r="C208" s="1581" t="s">
        <v>1446</v>
      </c>
      <c r="D208" s="14" t="s">
        <v>5256</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2467</v>
      </c>
      <c r="X208" s="1581" t="s">
        <v>2468</v>
      </c>
      <c r="Y208" s="1581" t="s">
        <v>2469</v>
      </c>
      <c r="Z208" s="1581" t="s">
        <v>2470</v>
      </c>
      <c r="AA208" s="1581" t="s">
        <v>2471</v>
      </c>
      <c r="AB208" s="1581"/>
      <c r="AC208" s="14" t="s">
        <v>2455</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2505</v>
      </c>
      <c r="B209" s="1581" t="s">
        <v>461</v>
      </c>
      <c r="C209" s="1581" t="s">
        <v>555</v>
      </c>
      <c r="D209" s="14" t="s">
        <v>5256</v>
      </c>
      <c r="E209" s="1581" t="s">
        <v>186</v>
      </c>
      <c r="F209" s="1581" t="s">
        <v>387</v>
      </c>
      <c r="G209" s="1581" t="s">
        <v>835</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2506</v>
      </c>
      <c r="X209" s="1581" t="s">
        <v>2507</v>
      </c>
      <c r="Y209" s="1581" t="s">
        <v>2508</v>
      </c>
      <c r="Z209" s="1581" t="s">
        <v>2509</v>
      </c>
      <c r="AA209" s="1581" t="s">
        <v>2510</v>
      </c>
      <c r="AB209" s="1581"/>
      <c r="AC209" s="14" t="s">
        <v>2493</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2526</v>
      </c>
      <c r="B210" s="1581" t="s">
        <v>461</v>
      </c>
      <c r="C210" s="1581" t="s">
        <v>462</v>
      </c>
      <c r="D210" s="14" t="s">
        <v>5256</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2527</v>
      </c>
      <c r="X210" s="1581" t="s">
        <v>2528</v>
      </c>
      <c r="Y210" s="1581" t="s">
        <v>2529</v>
      </c>
      <c r="Z210" s="1581" t="s">
        <v>2530</v>
      </c>
      <c r="AA210" s="1581" t="s">
        <v>2531</v>
      </c>
      <c r="AB210" s="1581"/>
      <c r="AC210" s="14" t="s">
        <v>2043</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2549</v>
      </c>
      <c r="B211" s="1581" t="s">
        <v>461</v>
      </c>
      <c r="C211" s="1581" t="s">
        <v>555</v>
      </c>
      <c r="D211" s="14" t="s">
        <v>5256</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2550</v>
      </c>
      <c r="X211" s="1581" t="s">
        <v>2551</v>
      </c>
      <c r="Y211" s="1581" t="s">
        <v>2552</v>
      </c>
      <c r="Z211" s="1581" t="s">
        <v>2553</v>
      </c>
      <c r="AA211" s="1581" t="s">
        <v>2554</v>
      </c>
      <c r="AB211" s="1581"/>
      <c r="AC211" s="14" t="s">
        <v>2487</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2585</v>
      </c>
      <c r="B212" s="1581" t="s">
        <v>461</v>
      </c>
      <c r="C212" s="1581" t="s">
        <v>462</v>
      </c>
      <c r="D212" s="14" t="s">
        <v>5256</v>
      </c>
      <c r="E212" s="1581" t="s">
        <v>863</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2586</v>
      </c>
      <c r="X212" s="1581" t="s">
        <v>2587</v>
      </c>
      <c r="Y212" s="1581" t="s">
        <v>2588</v>
      </c>
      <c r="Z212" s="1581" t="s">
        <v>2589</v>
      </c>
      <c r="AA212" s="1581" t="s">
        <v>2590</v>
      </c>
      <c r="AB212" s="1581"/>
      <c r="AC212" s="14" t="s">
        <v>1621</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2626</v>
      </c>
      <c r="B213" s="1581" t="s">
        <v>461</v>
      </c>
      <c r="C213" s="1581" t="s">
        <v>462</v>
      </c>
      <c r="D213" s="14" t="s">
        <v>5256</v>
      </c>
      <c r="E213" s="1581" t="s">
        <v>863</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2627</v>
      </c>
      <c r="X213" s="1581" t="s">
        <v>2628</v>
      </c>
      <c r="Y213" s="1581" t="s">
        <v>2629</v>
      </c>
      <c r="Z213" s="1581" t="s">
        <v>2630</v>
      </c>
      <c r="AA213" s="1581" t="s">
        <v>2631</v>
      </c>
      <c r="AB213" s="1581"/>
      <c r="AC213" s="14" t="s">
        <v>1256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2663</v>
      </c>
      <c r="B214" s="1581" t="s">
        <v>461</v>
      </c>
      <c r="C214" s="1581" t="s">
        <v>555</v>
      </c>
      <c r="D214" s="14" t="s">
        <v>5256</v>
      </c>
      <c r="E214" s="1581" t="s">
        <v>186</v>
      </c>
      <c r="F214" s="1581" t="s">
        <v>835</v>
      </c>
      <c r="G214" s="1581" t="s">
        <v>863</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2664</v>
      </c>
      <c r="X214" s="1581" t="s">
        <v>2665</v>
      </c>
      <c r="Y214" s="1581" t="s">
        <v>2666</v>
      </c>
      <c r="Z214" s="1581" t="s">
        <v>2667</v>
      </c>
      <c r="AA214" s="1581" t="s">
        <v>2668</v>
      </c>
      <c r="AB214" s="1581"/>
      <c r="AC214" s="14" t="s">
        <v>1856</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2705</v>
      </c>
      <c r="B215" s="1581" t="s">
        <v>417</v>
      </c>
      <c r="C215" s="1581" t="s">
        <v>555</v>
      </c>
      <c r="D215" s="14" t="s">
        <v>5256</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2706</v>
      </c>
      <c r="X215" s="1581" t="s">
        <v>2707</v>
      </c>
      <c r="Y215" s="1581" t="s">
        <v>2708</v>
      </c>
      <c r="Z215" s="1581" t="s">
        <v>2709</v>
      </c>
      <c r="AA215" s="1581" t="s">
        <v>2710</v>
      </c>
      <c r="AB215" s="1581"/>
      <c r="AC215" s="14" t="s">
        <v>2005</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2725</v>
      </c>
      <c r="B216" s="1581" t="s">
        <v>317</v>
      </c>
      <c r="C216" s="1509" t="s">
        <v>246</v>
      </c>
      <c r="D216" s="14" t="s">
        <v>5256</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2726</v>
      </c>
      <c r="X216" s="1581" t="s">
        <v>2727</v>
      </c>
      <c r="Y216" s="1581" t="s">
        <v>2728</v>
      </c>
      <c r="Z216" s="1581" t="s">
        <v>2729</v>
      </c>
      <c r="AA216" s="1581" t="s">
        <v>2730</v>
      </c>
      <c r="AB216" s="1581"/>
      <c r="AC216" s="14" t="s">
        <v>858</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2763</v>
      </c>
      <c r="B217" s="1581" t="s">
        <v>461</v>
      </c>
      <c r="C217" s="1581" t="s">
        <v>462</v>
      </c>
      <c r="D217" s="14" t="s">
        <v>5256</v>
      </c>
      <c r="E217" s="1581" t="s">
        <v>419</v>
      </c>
      <c r="F217" s="1581" t="s">
        <v>420</v>
      </c>
      <c r="G217" s="1581" t="s">
        <v>1768</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2764</v>
      </c>
      <c r="X217" s="1581" t="s">
        <v>2765</v>
      </c>
      <c r="Y217" s="1581" t="s">
        <v>2766</v>
      </c>
      <c r="Z217" s="1581" t="s">
        <v>2767</v>
      </c>
      <c r="AA217" s="1581" t="s">
        <v>2768</v>
      </c>
      <c r="AB217" s="1581"/>
      <c r="AC217" s="14" t="s">
        <v>2748</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2832</v>
      </c>
      <c r="B218" s="1581" t="s">
        <v>245</v>
      </c>
      <c r="C218" s="1581" t="s">
        <v>1161</v>
      </c>
      <c r="D218" s="14" t="s">
        <v>5256</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2833</v>
      </c>
      <c r="X218" s="1581" t="s">
        <v>2834</v>
      </c>
      <c r="Y218" s="1581" t="s">
        <v>2835</v>
      </c>
      <c r="Z218" s="1581" t="s">
        <v>2836</v>
      </c>
      <c r="AA218" s="1581" t="s">
        <v>2837</v>
      </c>
      <c r="AB218" s="1581"/>
      <c r="AC218" s="14" t="s">
        <v>887</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2886</v>
      </c>
      <c r="B219" s="1581" t="s">
        <v>461</v>
      </c>
      <c r="C219" s="1581" t="s">
        <v>555</v>
      </c>
      <c r="D219" s="14" t="s">
        <v>5256</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2887</v>
      </c>
      <c r="X219" s="1581" t="s">
        <v>2888</v>
      </c>
      <c r="Y219" s="1581" t="s">
        <v>2889</v>
      </c>
      <c r="Z219" s="1581" t="s">
        <v>2890</v>
      </c>
      <c r="AA219" s="1581" t="s">
        <v>2891</v>
      </c>
      <c r="AB219" s="1581"/>
      <c r="AC219" s="14" t="s">
        <v>2396</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2971</v>
      </c>
      <c r="B220" s="1581" t="s">
        <v>417</v>
      </c>
      <c r="C220" s="1581" t="s">
        <v>418</v>
      </c>
      <c r="D220" s="14" t="s">
        <v>5256</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2972</v>
      </c>
      <c r="X220" s="1581" t="s">
        <v>2973</v>
      </c>
      <c r="Y220" s="1581" t="s">
        <v>2974</v>
      </c>
      <c r="Z220" s="1581" t="s">
        <v>2975</v>
      </c>
      <c r="AA220" s="1581" t="s">
        <v>2976</v>
      </c>
      <c r="AB220" s="1581"/>
      <c r="AC220" s="14" t="s">
        <v>2955</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3011</v>
      </c>
      <c r="B221" s="1581" t="s">
        <v>461</v>
      </c>
      <c r="C221" s="1581" t="s">
        <v>555</v>
      </c>
      <c r="D221" s="14" t="s">
        <v>5256</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3012</v>
      </c>
      <c r="X221" s="1581" t="s">
        <v>3013</v>
      </c>
      <c r="Y221" s="1581" t="s">
        <v>3014</v>
      </c>
      <c r="Z221" s="1581" t="s">
        <v>3015</v>
      </c>
      <c r="AA221" s="1581" t="s">
        <v>3016</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3043</v>
      </c>
      <c r="B222" s="1581" t="s">
        <v>461</v>
      </c>
      <c r="C222" s="1581" t="s">
        <v>418</v>
      </c>
      <c r="D222" s="14" t="s">
        <v>5256</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3044</v>
      </c>
      <c r="X222" s="1581" t="s">
        <v>3045</v>
      </c>
      <c r="Y222" s="1581" t="s">
        <v>3046</v>
      </c>
      <c r="Z222" s="1581" t="s">
        <v>3047</v>
      </c>
      <c r="AA222" s="1581" t="s">
        <v>3048</v>
      </c>
      <c r="AB222" s="1581"/>
      <c r="AC222" s="14" t="s">
        <v>1303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3061</v>
      </c>
      <c r="B223" s="1581" t="s">
        <v>461</v>
      </c>
      <c r="C223" s="1581" t="s">
        <v>462</v>
      </c>
      <c r="D223" s="14" t="s">
        <v>5256</v>
      </c>
      <c r="E223" s="1581" t="s">
        <v>420</v>
      </c>
      <c r="F223" s="1581" t="s">
        <v>501</v>
      </c>
      <c r="G223" s="1581" t="s">
        <v>863</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3062</v>
      </c>
      <c r="X223" s="1581" t="s">
        <v>3063</v>
      </c>
      <c r="Y223" s="1581" t="s">
        <v>3064</v>
      </c>
      <c r="Z223" s="1581" t="s">
        <v>3065</v>
      </c>
      <c r="AA223" s="1581" t="s">
        <v>3066</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3079</v>
      </c>
      <c r="B224" s="1581" t="s">
        <v>461</v>
      </c>
      <c r="C224" s="1581" t="s">
        <v>462</v>
      </c>
      <c r="D224" s="14" t="s">
        <v>5256</v>
      </c>
      <c r="E224" s="1581" t="s">
        <v>420</v>
      </c>
      <c r="F224" s="1581" t="s">
        <v>501</v>
      </c>
      <c r="G224" s="1581" t="s">
        <v>863</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3080</v>
      </c>
      <c r="X224" s="1581" t="s">
        <v>3081</v>
      </c>
      <c r="Y224" s="1581" t="s">
        <v>3082</v>
      </c>
      <c r="Z224" s="1581" t="s">
        <v>3083</v>
      </c>
      <c r="AA224" s="1581" t="s">
        <v>3084</v>
      </c>
      <c r="AB224" s="1581"/>
      <c r="AC224" s="14" t="s">
        <v>1097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3097</v>
      </c>
      <c r="B225" s="1581" t="s">
        <v>461</v>
      </c>
      <c r="C225" s="1581" t="s">
        <v>555</v>
      </c>
      <c r="D225" s="14" t="s">
        <v>5256</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3098</v>
      </c>
      <c r="X225" s="1581" t="s">
        <v>3099</v>
      </c>
      <c r="Y225" s="1581" t="s">
        <v>3100</v>
      </c>
      <c r="Z225" s="1581" t="s">
        <v>3101</v>
      </c>
      <c r="AA225" s="1581" t="s">
        <v>3102</v>
      </c>
      <c r="AB225" s="1581"/>
      <c r="AC225" s="14" t="s">
        <v>1791</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3119</v>
      </c>
      <c r="B226" s="1581" t="s">
        <v>245</v>
      </c>
      <c r="C226" s="1509" t="s">
        <v>246</v>
      </c>
      <c r="D226" s="14" t="s">
        <v>5256</v>
      </c>
      <c r="E226" s="1581" t="s">
        <v>247</v>
      </c>
      <c r="F226" s="1581" t="s">
        <v>186</v>
      </c>
      <c r="G226" s="1581" t="s">
        <v>863</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3120</v>
      </c>
      <c r="X226" s="1581" t="s">
        <v>3121</v>
      </c>
      <c r="Y226" s="1581" t="s">
        <v>3122</v>
      </c>
      <c r="Z226" s="1581" t="s">
        <v>3123</v>
      </c>
      <c r="AA226" s="1581" t="s">
        <v>3124</v>
      </c>
      <c r="AB226" s="1581"/>
      <c r="AC226" s="14" t="s">
        <v>2799</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3138</v>
      </c>
      <c r="B227" s="1581" t="s">
        <v>417</v>
      </c>
      <c r="C227" s="1581" t="s">
        <v>555</v>
      </c>
      <c r="D227" s="14" t="s">
        <v>5256</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3139</v>
      </c>
      <c r="X227" s="1581" t="s">
        <v>3140</v>
      </c>
      <c r="Y227" s="1581" t="s">
        <v>3141</v>
      </c>
      <c r="Z227" s="1581" t="s">
        <v>3142</v>
      </c>
      <c r="AA227" s="1581" t="s">
        <v>3143</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3172</v>
      </c>
      <c r="B228" s="1581" t="s">
        <v>245</v>
      </c>
      <c r="C228" s="1581" t="s">
        <v>3173</v>
      </c>
      <c r="D228" s="14" t="s">
        <v>5256</v>
      </c>
      <c r="E228" s="1581" t="s">
        <v>501</v>
      </c>
      <c r="F228" s="1581" t="s">
        <v>863</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3174</v>
      </c>
      <c r="X228" s="1581" t="s">
        <v>3175</v>
      </c>
      <c r="Y228" s="1581" t="s">
        <v>3176</v>
      </c>
      <c r="Z228" s="1581" t="s">
        <v>3177</v>
      </c>
      <c r="AA228" s="1581" t="s">
        <v>3178</v>
      </c>
      <c r="AB228" s="1581"/>
      <c r="AC228" s="14" t="s">
        <v>3159</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3269</v>
      </c>
      <c r="B229" s="1581" t="s">
        <v>461</v>
      </c>
      <c r="C229" s="1581" t="s">
        <v>555</v>
      </c>
      <c r="D229" s="14" t="s">
        <v>5256</v>
      </c>
      <c r="E229" s="1581" t="s">
        <v>387</v>
      </c>
      <c r="F229" s="1581" t="s">
        <v>835</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3270</v>
      </c>
      <c r="X229" s="1581" t="s">
        <v>3271</v>
      </c>
      <c r="Y229" s="1581" t="s">
        <v>3272</v>
      </c>
      <c r="Z229" s="1581" t="s">
        <v>3273</v>
      </c>
      <c r="AA229" s="1581" t="s">
        <v>3274</v>
      </c>
      <c r="AB229" s="1581"/>
      <c r="AC229" s="14" t="s">
        <v>3253</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3287</v>
      </c>
      <c r="B230" s="1581" t="s">
        <v>461</v>
      </c>
      <c r="C230" s="1581" t="s">
        <v>462</v>
      </c>
      <c r="D230" s="14" t="s">
        <v>5256</v>
      </c>
      <c r="E230" s="1581" t="s">
        <v>420</v>
      </c>
      <c r="F230" s="1581" t="s">
        <v>501</v>
      </c>
      <c r="G230" s="1581" t="s">
        <v>863</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3288</v>
      </c>
      <c r="X230" s="1581" t="s">
        <v>3289</v>
      </c>
      <c r="Y230" s="1581" t="s">
        <v>3290</v>
      </c>
      <c r="Z230" s="1581" t="s">
        <v>3291</v>
      </c>
      <c r="AA230" s="1581" t="s">
        <v>3292</v>
      </c>
      <c r="AB230" s="1581"/>
      <c r="AC230" s="14" t="s">
        <v>960</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3307</v>
      </c>
      <c r="B231" s="1581" t="s">
        <v>417</v>
      </c>
      <c r="C231" s="1581" t="s">
        <v>418</v>
      </c>
      <c r="D231" s="14" t="s">
        <v>5256</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3308</v>
      </c>
      <c r="X231" s="1581" t="s">
        <v>3309</v>
      </c>
      <c r="Y231" s="1581" t="s">
        <v>3310</v>
      </c>
      <c r="Z231" s="1581" t="s">
        <v>3311</v>
      </c>
      <c r="AA231" s="1581" t="s">
        <v>3312</v>
      </c>
      <c r="AB231" s="1581"/>
      <c r="AC231" s="14" t="s">
        <v>1208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3324</v>
      </c>
      <c r="B232" s="1581" t="s">
        <v>461</v>
      </c>
      <c r="C232" s="1581" t="s">
        <v>462</v>
      </c>
      <c r="D232" s="14" t="s">
        <v>5256</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3325</v>
      </c>
      <c r="X232" s="1581" t="s">
        <v>3326</v>
      </c>
      <c r="Y232" s="1581" t="s">
        <v>3327</v>
      </c>
      <c r="Z232" s="1581" t="s">
        <v>3328</v>
      </c>
      <c r="AA232" s="1581" t="s">
        <v>3329</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3347</v>
      </c>
      <c r="B233" s="1581" t="s">
        <v>417</v>
      </c>
      <c r="C233" s="1581" t="s">
        <v>462</v>
      </c>
      <c r="D233" s="14" t="s">
        <v>5256</v>
      </c>
      <c r="E233" s="1581" t="s">
        <v>463</v>
      </c>
      <c r="F233" s="1581" t="s">
        <v>835</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3348</v>
      </c>
      <c r="X233" s="1581" t="s">
        <v>3349</v>
      </c>
      <c r="Y233" s="1581" t="s">
        <v>3350</v>
      </c>
      <c r="Z233" s="1581" t="s">
        <v>3351</v>
      </c>
      <c r="AA233" s="1581" t="s">
        <v>3352</v>
      </c>
      <c r="AB233" s="1581"/>
      <c r="AC233" s="14" t="s">
        <v>3332</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3364</v>
      </c>
      <c r="B234" s="1581" t="s">
        <v>417</v>
      </c>
      <c r="C234" s="1581" t="s">
        <v>418</v>
      </c>
      <c r="D234" s="14" t="s">
        <v>5256</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3365</v>
      </c>
      <c r="X234" s="1581" t="s">
        <v>3366</v>
      </c>
      <c r="Y234" s="1581" t="s">
        <v>3367</v>
      </c>
      <c r="Z234" s="1581" t="s">
        <v>3368</v>
      </c>
      <c r="AA234" s="1581" t="s">
        <v>3369</v>
      </c>
      <c r="AB234" s="1581"/>
      <c r="AC234" s="14" t="s">
        <v>856</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3431</v>
      </c>
      <c r="B235" s="1581" t="s">
        <v>245</v>
      </c>
      <c r="C235" s="1581" t="s">
        <v>1161</v>
      </c>
      <c r="D235" s="14" t="s">
        <v>5256</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3432</v>
      </c>
      <c r="X235" s="1581" t="s">
        <v>3433</v>
      </c>
      <c r="Y235" s="1581" t="s">
        <v>3434</v>
      </c>
      <c r="Z235" s="1581" t="s">
        <v>3435</v>
      </c>
      <c r="AA235" s="1581" t="s">
        <v>3436</v>
      </c>
      <c r="AB235" s="1581"/>
      <c r="AC235" s="14" t="s">
        <v>1574</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3453</v>
      </c>
      <c r="B236" s="1581" t="s">
        <v>461</v>
      </c>
      <c r="C236" s="1581" t="s">
        <v>555</v>
      </c>
      <c r="D236" s="14" t="s">
        <v>5256</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3454</v>
      </c>
      <c r="X236" s="1581" t="s">
        <v>3455</v>
      </c>
      <c r="Y236" s="1581" t="s">
        <v>3456</v>
      </c>
      <c r="Z236" s="1581" t="s">
        <v>3457</v>
      </c>
      <c r="AA236" s="1581" t="s">
        <v>3458</v>
      </c>
      <c r="AB236" s="1581"/>
      <c r="AC236" s="14" t="s">
        <v>2966</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3473</v>
      </c>
      <c r="B237" s="1581" t="s">
        <v>461</v>
      </c>
      <c r="C237" s="1581" t="s">
        <v>555</v>
      </c>
      <c r="D237" s="14" t="s">
        <v>5256</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3474</v>
      </c>
      <c r="X237" s="1581" t="s">
        <v>3475</v>
      </c>
      <c r="Y237" s="1581" t="s">
        <v>3476</v>
      </c>
      <c r="Z237" s="1581" t="s">
        <v>3477</v>
      </c>
      <c r="AA237" s="1581" t="s">
        <v>3478</v>
      </c>
      <c r="AB237" s="1581"/>
      <c r="AC237" s="14" t="s">
        <v>1210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3499</v>
      </c>
      <c r="B238" s="1581" t="s">
        <v>417</v>
      </c>
      <c r="C238" s="1581" t="s">
        <v>555</v>
      </c>
      <c r="D238" s="14" t="s">
        <v>5256</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3500</v>
      </c>
      <c r="X238" s="1581" t="s">
        <v>3501</v>
      </c>
      <c r="Y238" s="1581" t="s">
        <v>3502</v>
      </c>
      <c r="Z238" s="1581" t="s">
        <v>3503</v>
      </c>
      <c r="AA238" s="1581" t="s">
        <v>3504</v>
      </c>
      <c r="AB238" s="1581" t="s">
        <v>3505</v>
      </c>
      <c r="AC238" s="14" t="s">
        <v>3481</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3545</v>
      </c>
      <c r="B239" s="1581" t="s">
        <v>461</v>
      </c>
      <c r="C239" s="1581" t="s">
        <v>462</v>
      </c>
      <c r="D239" s="14" t="s">
        <v>5256</v>
      </c>
      <c r="E239" s="1581" t="s">
        <v>835</v>
      </c>
      <c r="F239" s="1581" t="s">
        <v>863</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3546</v>
      </c>
      <c r="X239" s="1581" t="s">
        <v>3547</v>
      </c>
      <c r="Y239" s="1581" t="s">
        <v>3548</v>
      </c>
      <c r="Z239" s="1581" t="s">
        <v>3549</v>
      </c>
      <c r="AA239" s="1581" t="s">
        <v>3550</v>
      </c>
      <c r="AB239" s="1581"/>
      <c r="AC239" s="14" t="s">
        <v>1334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2"/>
      <c r="B1" s="1582" t="s">
        <v>6120</v>
      </c>
      <c r="C1" s="1582" t="s">
        <v>6121</v>
      </c>
      <c r="D1" s="1582" t="s">
        <v>6122</v>
      </c>
      <c r="E1" s="1582" t="s">
        <v>6123</v>
      </c>
      <c r="F1" s="1582" t="s">
        <v>6124</v>
      </c>
      <c r="G1" s="1582" t="s">
        <v>6125</v>
      </c>
      <c r="H1" s="1582" t="s">
        <v>6126</v>
      </c>
      <c r="I1" s="1582" t="s">
        <v>6127</v>
      </c>
      <c r="J1" s="1583"/>
      <c r="K1" s="1583"/>
      <c r="L1" s="1583"/>
      <c r="M1" s="1583"/>
      <c r="N1" s="1583"/>
      <c r="O1" s="1583"/>
      <c r="P1" s="1583"/>
      <c r="Q1" s="1583"/>
      <c r="R1" s="1583"/>
      <c r="S1" s="1583"/>
      <c r="T1" s="1583"/>
      <c r="U1" s="1583"/>
      <c r="V1" s="1583"/>
      <c r="W1" s="1583"/>
      <c r="X1" s="1583"/>
      <c r="Y1" s="1583"/>
      <c r="Z1" s="1583"/>
      <c r="AA1" s="1583"/>
      <c r="AB1" s="1583"/>
    </row>
    <row r="2">
      <c r="A2" s="1584" t="s">
        <v>1400</v>
      </c>
      <c r="B2" s="1584">
        <v>2.0180802E7</v>
      </c>
      <c r="C2" s="1584">
        <v>2.0190122E7</v>
      </c>
      <c r="D2" s="1584">
        <v>2.019101E7</v>
      </c>
      <c r="E2" s="1584">
        <v>2.0200213E7</v>
      </c>
      <c r="F2" s="1584">
        <v>2.020121E7</v>
      </c>
      <c r="G2" s="1584">
        <v>2.0210506E7</v>
      </c>
      <c r="H2" s="1585"/>
      <c r="I2" s="1585"/>
    </row>
    <row r="3">
      <c r="A3" s="1584" t="s">
        <v>975</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769</v>
      </c>
      <c r="B7" s="1584">
        <v>2.0180802E7</v>
      </c>
      <c r="C7" s="1584">
        <v>2.0190122E7</v>
      </c>
      <c r="D7" s="1585"/>
      <c r="E7" s="1584">
        <v>2.0200312E7</v>
      </c>
      <c r="F7" s="1585"/>
      <c r="G7" s="1584">
        <v>2.0200507E7</v>
      </c>
      <c r="H7" s="1585"/>
      <c r="I7" s="1585"/>
    </row>
    <row r="8">
      <c r="A8" s="1584" t="s">
        <v>2799</v>
      </c>
      <c r="B8" s="1584">
        <v>2.0180802E7</v>
      </c>
      <c r="C8" s="1584">
        <v>2.0190122E7</v>
      </c>
      <c r="D8" s="1585"/>
      <c r="E8" s="1584">
        <v>2.0200409E7</v>
      </c>
      <c r="F8" s="1585"/>
      <c r="G8" s="1585"/>
      <c r="H8" s="1585"/>
      <c r="I8" s="1585"/>
    </row>
    <row r="9">
      <c r="A9" s="1584" t="s">
        <v>1763</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935</v>
      </c>
      <c r="B11" s="1584">
        <v>2.0180802E7</v>
      </c>
      <c r="C11" s="1584">
        <v>2.0190122E7</v>
      </c>
      <c r="D11" s="1584">
        <v>2.0200109E7</v>
      </c>
      <c r="E11" s="1584">
        <v>2.0200604E7</v>
      </c>
      <c r="F11" s="1585"/>
      <c r="G11" s="1585"/>
      <c r="H11" s="1585"/>
      <c r="I11" s="1585"/>
    </row>
    <row r="12">
      <c r="A12" s="1584" t="s">
        <v>1057</v>
      </c>
      <c r="B12" s="1584">
        <v>2.0180802E7</v>
      </c>
      <c r="C12" s="1584">
        <v>2.0190122E7</v>
      </c>
      <c r="D12" s="1584">
        <v>2.0200206E7</v>
      </c>
      <c r="E12" s="1584">
        <v>2.0200702E7</v>
      </c>
      <c r="F12" s="1585"/>
      <c r="G12" s="1585"/>
      <c r="H12" s="1585"/>
      <c r="I12" s="1585"/>
    </row>
    <row r="13">
      <c r="A13" s="1584" t="s">
        <v>2017</v>
      </c>
      <c r="B13" s="1584">
        <v>2.0180802E7</v>
      </c>
      <c r="C13" s="1584">
        <v>2.0190122E7</v>
      </c>
      <c r="D13" s="1584">
        <v>2.0200206E7</v>
      </c>
      <c r="E13" s="1584">
        <v>2.0200702E7</v>
      </c>
      <c r="F13" s="1585"/>
      <c r="G13" s="1585"/>
      <c r="H13" s="1585"/>
      <c r="I13" s="1585"/>
    </row>
    <row r="14">
      <c r="A14" s="1584" t="s">
        <v>1631</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830</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756</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1208</v>
      </c>
      <c r="B21" s="1584">
        <v>2.0180802E7</v>
      </c>
      <c r="C21" s="1584">
        <v>2.0190122E7</v>
      </c>
      <c r="D21" s="1584">
        <v>2.0210204E7</v>
      </c>
      <c r="E21" s="1584">
        <v>2.0210701E7</v>
      </c>
      <c r="F21" s="1584">
        <v>2.0200723E7</v>
      </c>
      <c r="G21" s="1584">
        <v>2.0201217E7</v>
      </c>
      <c r="H21" s="1585"/>
      <c r="I21" s="1585"/>
    </row>
    <row r="22">
      <c r="A22" s="1584" t="s">
        <v>800</v>
      </c>
      <c r="B22" s="1584">
        <v>2.0180802E7</v>
      </c>
      <c r="C22" s="1584">
        <v>2.0190122E7</v>
      </c>
      <c r="D22" s="1584">
        <v>2.021031E7</v>
      </c>
      <c r="E22" s="1584">
        <v>2.0210805E7</v>
      </c>
      <c r="F22" s="1585"/>
      <c r="G22" s="1584">
        <v>2.0200507E7</v>
      </c>
      <c r="H22" s="1585"/>
      <c r="I22" s="1585"/>
    </row>
    <row r="23">
      <c r="A23" s="1584" t="s">
        <v>1456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1069</v>
      </c>
      <c r="B25" s="1584">
        <v>2.0180802E7</v>
      </c>
      <c r="C25" s="1584">
        <v>2.0190122E7</v>
      </c>
      <c r="D25" s="1584">
        <v>2.0210506E7</v>
      </c>
      <c r="E25" s="1584">
        <v>2.0210923E7</v>
      </c>
      <c r="F25" s="1585"/>
      <c r="G25" s="1585"/>
      <c r="H25" s="1585"/>
      <c r="I25" s="1585"/>
    </row>
    <row r="26">
      <c r="A26" s="1584" t="s">
        <v>1097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1372</v>
      </c>
      <c r="B28" s="1584">
        <v>2.0180802E7</v>
      </c>
      <c r="C28" s="1584">
        <v>2.0190122E7</v>
      </c>
      <c r="D28" s="1584">
        <v>2.0210701E7</v>
      </c>
      <c r="E28" s="1584">
        <v>2.0211118E7</v>
      </c>
      <c r="F28" s="1585"/>
      <c r="G28" s="1585"/>
      <c r="H28" s="1586">
        <v>2.020082E7</v>
      </c>
      <c r="I28" s="1586">
        <v>2.0210114E7</v>
      </c>
    </row>
    <row r="29">
      <c r="A29" s="1584" t="s">
        <v>2043</v>
      </c>
      <c r="B29" s="1584">
        <v>2.0180802E7</v>
      </c>
      <c r="C29" s="1584">
        <v>2.0190122E7</v>
      </c>
      <c r="D29" s="1584">
        <v>2.0210701E7</v>
      </c>
      <c r="E29" s="1584">
        <v>2.0211118E7</v>
      </c>
      <c r="F29" s="1584">
        <v>2.0200528E7</v>
      </c>
      <c r="G29" s="1584">
        <v>2.0201022E7</v>
      </c>
      <c r="H29" s="1584">
        <v>2.0210603E7</v>
      </c>
      <c r="I29" s="1584">
        <v>2.0211028E7</v>
      </c>
    </row>
    <row r="30">
      <c r="A30" s="1584" t="s">
        <v>1143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1083</v>
      </c>
      <c r="B33" s="1584">
        <v>2.0180802E7</v>
      </c>
      <c r="C33" s="1584">
        <v>2.0190122E7</v>
      </c>
      <c r="D33" s="1585"/>
      <c r="E33" s="1585"/>
      <c r="F33" s="1585"/>
      <c r="G33" s="1585"/>
      <c r="H33" s="1585"/>
      <c r="I33" s="1585"/>
    </row>
    <row r="34">
      <c r="A34" s="1584" t="s">
        <v>1115</v>
      </c>
      <c r="B34" s="1584">
        <v>2.0180802E7</v>
      </c>
      <c r="C34" s="1584">
        <v>2.0190122E7</v>
      </c>
      <c r="D34" s="1585"/>
      <c r="E34" s="1585"/>
      <c r="F34" s="1585"/>
      <c r="G34" s="1585"/>
      <c r="H34" s="1585"/>
      <c r="I34" s="1585"/>
    </row>
    <row r="35">
      <c r="A35" s="1584" t="s">
        <v>906</v>
      </c>
      <c r="B35" s="1584">
        <v>2.0180802E7</v>
      </c>
      <c r="C35" s="1584">
        <v>2.0190122E7</v>
      </c>
      <c r="D35" s="1585"/>
      <c r="E35" s="1585"/>
      <c r="F35" s="1585"/>
      <c r="G35" s="1585"/>
      <c r="H35" s="1585"/>
      <c r="I35" s="1585"/>
    </row>
    <row r="36">
      <c r="A36" s="1584" t="s">
        <v>1982</v>
      </c>
      <c r="B36" s="1584">
        <v>2.0180802E7</v>
      </c>
      <c r="C36" s="1584">
        <v>2.0190122E7</v>
      </c>
      <c r="D36" s="1585"/>
      <c r="E36" s="1585"/>
      <c r="F36" s="1585"/>
      <c r="G36" s="1585"/>
      <c r="H36" s="1585"/>
      <c r="I36" s="1585"/>
    </row>
    <row r="37">
      <c r="A37" s="1584" t="s">
        <v>1714</v>
      </c>
      <c r="B37" s="1584">
        <v>2.0180802E7</v>
      </c>
      <c r="C37" s="1584">
        <v>2.0190122E7</v>
      </c>
      <c r="D37" s="1585"/>
      <c r="E37" s="1585"/>
      <c r="F37" s="1585"/>
      <c r="G37" s="1585"/>
      <c r="H37" s="1585"/>
      <c r="I37" s="1585"/>
    </row>
    <row r="38">
      <c r="A38" s="1584" t="s">
        <v>2171</v>
      </c>
      <c r="B38" s="1584">
        <v>2.0180802E7</v>
      </c>
      <c r="C38" s="1584">
        <v>2.0190122E7</v>
      </c>
      <c r="D38" s="1585"/>
      <c r="E38" s="1585"/>
      <c r="F38" s="1585"/>
      <c r="G38" s="1585"/>
      <c r="H38" s="1585"/>
      <c r="I38" s="1585"/>
    </row>
    <row r="39">
      <c r="A39" s="1584" t="s">
        <v>1903</v>
      </c>
      <c r="B39" s="1584">
        <v>2.0180802E7</v>
      </c>
      <c r="C39" s="1584">
        <v>2.0190122E7</v>
      </c>
      <c r="D39" s="1585"/>
      <c r="E39" s="1585"/>
      <c r="F39" s="1585"/>
      <c r="G39" s="1585"/>
      <c r="H39" s="1585"/>
      <c r="I39" s="1585"/>
    </row>
    <row r="40">
      <c r="A40" s="1584" t="s">
        <v>1156</v>
      </c>
      <c r="B40" s="1584">
        <v>2.0180802E7</v>
      </c>
      <c r="C40" s="1584">
        <v>2.0190122E7</v>
      </c>
      <c r="D40" s="1585"/>
      <c r="E40" s="1585"/>
      <c r="F40" s="1585"/>
      <c r="G40" s="1585"/>
      <c r="H40" s="1585"/>
      <c r="I40" s="1585"/>
    </row>
    <row r="41">
      <c r="A41" s="1584" t="s">
        <v>2253</v>
      </c>
      <c r="B41" s="1584">
        <v>2.0180802E7</v>
      </c>
      <c r="C41" s="1584">
        <v>2.0190122E7</v>
      </c>
      <c r="D41" s="1585"/>
      <c r="E41" s="1585"/>
      <c r="F41" s="1585"/>
      <c r="G41" s="1585"/>
      <c r="H41" s="1585"/>
      <c r="I41" s="1585"/>
    </row>
    <row r="42">
      <c r="A42" s="1584" t="s">
        <v>2789</v>
      </c>
      <c r="B42" s="1584">
        <v>2.0180802E7</v>
      </c>
      <c r="C42" s="1584">
        <v>2.0190122E7</v>
      </c>
      <c r="D42" s="1585"/>
      <c r="E42" s="1585"/>
      <c r="F42" s="1585"/>
      <c r="G42" s="1585"/>
      <c r="H42" s="1585"/>
      <c r="I42" s="1585"/>
    </row>
    <row r="43">
      <c r="A43" s="1584" t="s">
        <v>2928</v>
      </c>
      <c r="B43" s="1584">
        <v>2.0180802E7</v>
      </c>
      <c r="C43" s="1584">
        <v>2.0190122E7</v>
      </c>
      <c r="D43" s="1585"/>
      <c r="E43" s="1585"/>
      <c r="F43" s="1585"/>
      <c r="G43" s="1585"/>
      <c r="H43" s="1585"/>
      <c r="I43" s="1585"/>
    </row>
    <row r="44">
      <c r="A44" s="1584" t="s">
        <v>1071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1741</v>
      </c>
      <c r="B48" s="1584">
        <v>2.0181011E7</v>
      </c>
      <c r="C48" s="1584">
        <v>2.0190321E7</v>
      </c>
      <c r="D48" s="1585"/>
      <c r="E48" s="1584">
        <v>2.0200507E7</v>
      </c>
      <c r="F48" s="1585"/>
      <c r="G48" s="1585"/>
      <c r="H48" s="1585"/>
      <c r="I48" s="1585"/>
    </row>
    <row r="49">
      <c r="A49" s="1584" t="s">
        <v>1334</v>
      </c>
      <c r="B49" s="1584">
        <v>2.0181011E7</v>
      </c>
      <c r="C49" s="1584">
        <v>2.0190321E7</v>
      </c>
      <c r="D49" s="1584">
        <v>2.020082E7</v>
      </c>
      <c r="E49" s="1584">
        <v>2.0210114E7</v>
      </c>
      <c r="F49" s="1585"/>
      <c r="G49" s="1584">
        <v>2.0200213E7</v>
      </c>
      <c r="H49" s="1585"/>
      <c r="I49" s="1585"/>
    </row>
    <row r="50">
      <c r="A50" s="1584" t="s">
        <v>1949</v>
      </c>
      <c r="B50" s="1584">
        <v>2.0181108E7</v>
      </c>
      <c r="C50" s="1584">
        <v>2.0190418E7</v>
      </c>
      <c r="D50" s="1584">
        <v>2.0200625E7</v>
      </c>
      <c r="E50" s="1584">
        <v>2.0201119E7</v>
      </c>
      <c r="F50" s="1585"/>
      <c r="G50" s="1585"/>
      <c r="H50" s="1585"/>
      <c r="I50" s="1585"/>
    </row>
    <row r="51">
      <c r="A51" s="1584" t="s">
        <v>2283</v>
      </c>
      <c r="B51" s="1584">
        <v>2.0181108E7</v>
      </c>
      <c r="C51" s="1584">
        <v>2.0190418E7</v>
      </c>
      <c r="D51" s="1584">
        <v>2.021031E7</v>
      </c>
      <c r="E51" s="1584">
        <v>2.0210805E7</v>
      </c>
      <c r="F51" s="1585"/>
      <c r="G51" s="1585"/>
      <c r="H51" s="1585"/>
      <c r="I51" s="1585"/>
    </row>
    <row r="52">
      <c r="A52" s="1584" t="s">
        <v>2005</v>
      </c>
      <c r="B52" s="1584">
        <v>2.0181206E7</v>
      </c>
      <c r="C52" s="1584">
        <v>2.0190516E7</v>
      </c>
      <c r="D52" s="1584">
        <v>2.019101E7</v>
      </c>
      <c r="E52" s="1584">
        <v>2.0200213E7</v>
      </c>
      <c r="F52" s="1585"/>
      <c r="G52" s="1585"/>
      <c r="H52" s="1585"/>
      <c r="I52" s="1585"/>
    </row>
    <row r="53">
      <c r="A53" s="1584" t="s">
        <v>1951</v>
      </c>
      <c r="B53" s="1584">
        <v>2.0181206E7</v>
      </c>
      <c r="C53" s="1584">
        <v>2.0190516E7</v>
      </c>
      <c r="D53" s="1585"/>
      <c r="E53" s="1584">
        <v>2.0200507E7</v>
      </c>
      <c r="F53" s="1584">
        <v>2.0210408E7</v>
      </c>
      <c r="G53" s="1584">
        <v>2.0210826E7</v>
      </c>
      <c r="H53" s="1585"/>
      <c r="I53" s="1585"/>
    </row>
    <row r="54">
      <c r="A54" s="1584" t="s">
        <v>1267</v>
      </c>
      <c r="B54" s="1584">
        <v>2.0190103E7</v>
      </c>
      <c r="C54" s="1584">
        <v>2.0190613E7</v>
      </c>
      <c r="D54" s="1585"/>
      <c r="E54" s="1584">
        <v>2.0200312E7</v>
      </c>
      <c r="F54" s="1585"/>
      <c r="G54" s="1585"/>
      <c r="H54" s="1585"/>
      <c r="I54" s="1585"/>
    </row>
    <row r="55">
      <c r="A55" s="1584" t="s">
        <v>1718</v>
      </c>
      <c r="B55" s="1584">
        <v>2.0190103E7</v>
      </c>
      <c r="C55" s="1584">
        <v>2.0190613E7</v>
      </c>
      <c r="D55" s="1584">
        <v>2.0200528E7</v>
      </c>
      <c r="E55" s="1584">
        <v>2.0201022E7</v>
      </c>
      <c r="F55" s="1585"/>
      <c r="G55" s="1585"/>
      <c r="H55" s="1585"/>
      <c r="I55" s="1585"/>
    </row>
    <row r="56">
      <c r="A56" s="1584" t="s">
        <v>1914</v>
      </c>
      <c r="B56" s="1584">
        <v>2.019011E7</v>
      </c>
      <c r="C56" s="1584">
        <v>2.019062E7</v>
      </c>
      <c r="D56" s="1584">
        <v>2.020121E7</v>
      </c>
      <c r="E56" s="1584">
        <v>2.0210506E7</v>
      </c>
      <c r="F56" s="1585"/>
      <c r="G56" s="1585"/>
      <c r="H56" s="1585"/>
      <c r="I56" s="1585"/>
    </row>
    <row r="57">
      <c r="A57" s="1584" t="s">
        <v>2771</v>
      </c>
      <c r="B57" s="1584">
        <v>2.0190131E7</v>
      </c>
      <c r="C57" s="1584">
        <v>2.0190711E7</v>
      </c>
      <c r="D57" s="1584">
        <v>2.0200109E7</v>
      </c>
      <c r="E57" s="1584">
        <v>2.0200604E7</v>
      </c>
      <c r="F57" s="1585"/>
      <c r="G57" s="1585"/>
      <c r="H57" s="1585"/>
      <c r="I57" s="1585"/>
    </row>
    <row r="58">
      <c r="A58" s="1584" t="s">
        <v>2136</v>
      </c>
      <c r="B58" s="1584">
        <v>2.0190131E7</v>
      </c>
      <c r="C58" s="1584">
        <v>2.0190711E7</v>
      </c>
      <c r="D58" s="1584">
        <v>2.0210603E7</v>
      </c>
      <c r="E58" s="1584">
        <v>2.0211021E7</v>
      </c>
      <c r="F58" s="1585"/>
      <c r="G58" s="1585"/>
      <c r="H58" s="1585"/>
      <c r="I58" s="1585"/>
    </row>
    <row r="59">
      <c r="A59" s="1584" t="s">
        <v>2593</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1442</v>
      </c>
      <c r="B61" s="1584">
        <v>2.0190228E7</v>
      </c>
      <c r="C61" s="1584">
        <v>2.0190808E7</v>
      </c>
      <c r="D61" s="1584">
        <v>2.0201015E7</v>
      </c>
      <c r="E61" s="1584">
        <v>2.0210311E7</v>
      </c>
      <c r="F61" s="1585"/>
      <c r="G61" s="1584">
        <v>2.0200312E7</v>
      </c>
      <c r="H61" s="1585"/>
      <c r="I61" s="1585"/>
    </row>
    <row r="62">
      <c r="A62" s="1584" t="s">
        <v>2966</v>
      </c>
      <c r="B62" s="1585"/>
      <c r="C62" s="1584">
        <v>2.0190905E7</v>
      </c>
      <c r="D62" s="1585"/>
      <c r="E62" s="1584">
        <v>2.0200409E7</v>
      </c>
      <c r="F62" s="1584">
        <v>2.0210506E7</v>
      </c>
      <c r="G62" s="1584">
        <v>2.0210923E7</v>
      </c>
      <c r="H62" s="1585"/>
      <c r="I62" s="1585"/>
    </row>
    <row r="63">
      <c r="A63" s="1584" t="s">
        <v>1254</v>
      </c>
      <c r="B63" s="1585"/>
      <c r="C63" s="1584">
        <v>2.0190905E7</v>
      </c>
      <c r="D63" s="1584">
        <v>2.0200402E7</v>
      </c>
      <c r="E63" s="1584">
        <v>2.0200827E7</v>
      </c>
      <c r="F63" s="1584">
        <v>2.0200109E7</v>
      </c>
      <c r="G63" s="1584">
        <v>2.0200604E7</v>
      </c>
      <c r="H63" s="1585"/>
      <c r="I63" s="1585"/>
    </row>
    <row r="64">
      <c r="A64" s="1584" t="s">
        <v>2955</v>
      </c>
      <c r="B64" s="1585"/>
      <c r="C64" s="1584">
        <v>2.0190905E7</v>
      </c>
      <c r="D64" s="1584">
        <v>2.0210603E7</v>
      </c>
      <c r="E64" s="1584">
        <v>2.0211021E7</v>
      </c>
      <c r="F64" s="1584">
        <v>2.0200109E7</v>
      </c>
      <c r="G64" s="1584">
        <v>2.0200604E7</v>
      </c>
      <c r="H64" s="1585"/>
      <c r="I64" s="1585"/>
    </row>
    <row r="65">
      <c r="A65" s="1584" t="s">
        <v>3146</v>
      </c>
      <c r="B65" s="1585"/>
      <c r="C65" s="1584">
        <v>2.0190926E7</v>
      </c>
      <c r="D65" s="1585"/>
      <c r="E65" s="1584">
        <v>2.0200409E7</v>
      </c>
      <c r="F65" s="1585"/>
      <c r="G65" s="1585"/>
      <c r="H65" s="1585"/>
      <c r="I65" s="1585"/>
    </row>
    <row r="66">
      <c r="A66" s="1584" t="s">
        <v>2909</v>
      </c>
      <c r="B66" s="1585"/>
      <c r="C66" s="1584">
        <v>2.0190926E7</v>
      </c>
      <c r="D66" s="1584">
        <v>2.0200305E7</v>
      </c>
      <c r="E66" s="1584">
        <v>2.020073E7</v>
      </c>
      <c r="F66" s="1585"/>
      <c r="G66" s="1585"/>
      <c r="H66" s="1585"/>
      <c r="I66" s="1585"/>
    </row>
    <row r="67">
      <c r="A67" s="1584" t="s">
        <v>1653</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1256</v>
      </c>
      <c r="B71" s="1585"/>
      <c r="C71" s="1584">
        <v>2.0191121E7</v>
      </c>
      <c r="D71" s="1584">
        <v>2.0201109E7</v>
      </c>
      <c r="E71" s="1584">
        <v>2.0210408E7</v>
      </c>
      <c r="F71" s="1584">
        <v>2.021031E7</v>
      </c>
      <c r="G71" s="1584">
        <v>2.0210805E7</v>
      </c>
      <c r="H71" s="1585"/>
      <c r="I71" s="1585"/>
    </row>
    <row r="72">
      <c r="A72" s="1584" t="s">
        <v>3481</v>
      </c>
      <c r="B72" s="1585"/>
      <c r="C72" s="1584">
        <v>2.0191121E7</v>
      </c>
      <c r="D72" s="1584">
        <v>2.0210204E7</v>
      </c>
      <c r="E72" s="1584">
        <v>2.0210701E7</v>
      </c>
      <c r="F72" s="1584">
        <v>2.0210603E7</v>
      </c>
      <c r="G72" s="1584">
        <v>2.0211021E7</v>
      </c>
      <c r="H72" s="1585"/>
      <c r="I72" s="1585"/>
    </row>
    <row r="73">
      <c r="A73" s="1584" t="s">
        <v>858</v>
      </c>
      <c r="B73" s="1585"/>
      <c r="C73" s="1584">
        <v>2.0191219E7</v>
      </c>
      <c r="D73" s="1584">
        <v>2.0200305E7</v>
      </c>
      <c r="E73" s="1584">
        <v>2.020073E7</v>
      </c>
      <c r="F73" s="1584">
        <v>2.0201109E7</v>
      </c>
      <c r="G73" s="1584">
        <v>2.0210408E7</v>
      </c>
      <c r="H73" s="1585"/>
      <c r="I73" s="1585"/>
    </row>
    <row r="74">
      <c r="A74" s="1584" t="s">
        <v>784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1192</v>
      </c>
      <c r="B76" s="1585"/>
      <c r="C76" s="1584">
        <v>2.0200116E7</v>
      </c>
      <c r="D76" s="1584">
        <v>2.0200402E7</v>
      </c>
      <c r="E76" s="1584">
        <v>2.0200827E7</v>
      </c>
      <c r="F76" s="1584">
        <v>2.0201109E7</v>
      </c>
      <c r="G76" s="1584">
        <v>2.0210408E7</v>
      </c>
      <c r="H76" s="1585"/>
      <c r="I76" s="1585"/>
    </row>
    <row r="77">
      <c r="A77" s="1584" t="s">
        <v>1210</v>
      </c>
      <c r="B77" s="1585"/>
      <c r="C77" s="1584">
        <v>2.0200116E7</v>
      </c>
      <c r="D77" s="1584">
        <v>2.0201109E7</v>
      </c>
      <c r="E77" s="1584">
        <v>2.0210408E7</v>
      </c>
      <c r="F77" s="1584">
        <v>2.0200206E7</v>
      </c>
      <c r="G77" s="1584">
        <v>2.0200702E7</v>
      </c>
      <c r="H77" s="1585"/>
      <c r="I77" s="1585"/>
    </row>
    <row r="78">
      <c r="A78" s="1584" t="s">
        <v>6128</v>
      </c>
      <c r="B78" s="1585"/>
      <c r="C78" s="1584">
        <v>2.0200213E7</v>
      </c>
      <c r="D78" s="1585"/>
      <c r="E78" s="1584">
        <v>2.0200507E7</v>
      </c>
      <c r="F78" s="1585"/>
      <c r="G78" s="1585"/>
      <c r="H78" s="1585"/>
      <c r="I78" s="1585"/>
    </row>
    <row r="79">
      <c r="A79" s="1584" t="s">
        <v>1963</v>
      </c>
      <c r="B79" s="1585"/>
      <c r="C79" s="1584">
        <v>2.0200213E7</v>
      </c>
      <c r="D79" s="1584">
        <v>2.0200206E7</v>
      </c>
      <c r="E79" s="1584">
        <v>2.0200702E7</v>
      </c>
      <c r="F79" s="1585"/>
      <c r="G79" s="1585"/>
      <c r="H79" s="1585"/>
      <c r="I79" s="1585"/>
    </row>
    <row r="80">
      <c r="A80" s="1584" t="s">
        <v>1815</v>
      </c>
      <c r="B80" s="1585"/>
      <c r="C80" s="1584">
        <v>2.020022E7</v>
      </c>
      <c r="D80" s="1584">
        <v>2.0210107E7</v>
      </c>
      <c r="E80" s="1584">
        <v>2.0210603E7</v>
      </c>
      <c r="F80" s="1585"/>
      <c r="G80" s="1585"/>
      <c r="H80" s="1585"/>
      <c r="I80" s="1585"/>
    </row>
    <row r="81">
      <c r="A81" s="1584" t="s">
        <v>3196</v>
      </c>
      <c r="B81" s="1585"/>
      <c r="C81" s="1584">
        <v>2.0200227E7</v>
      </c>
      <c r="D81" s="1584">
        <v>2.020043E7</v>
      </c>
      <c r="E81" s="1584">
        <v>2.0200924E7</v>
      </c>
      <c r="F81" s="1585"/>
      <c r="G81" s="1585"/>
      <c r="H81" s="1585"/>
      <c r="I81" s="1585"/>
    </row>
    <row r="82">
      <c r="A82" s="1584" t="s">
        <v>1542</v>
      </c>
      <c r="B82" s="1585"/>
      <c r="C82" s="1584">
        <v>2.0200227E7</v>
      </c>
      <c r="D82" s="1584">
        <v>2.0200723E7</v>
      </c>
      <c r="E82" s="1584">
        <v>2.0201217E7</v>
      </c>
      <c r="F82" s="1585"/>
      <c r="G82" s="1585"/>
      <c r="H82" s="1585"/>
      <c r="I82" s="1585"/>
    </row>
    <row r="83">
      <c r="A83" s="1584" t="s">
        <v>1619</v>
      </c>
      <c r="B83" s="1584">
        <v>2.019101E7</v>
      </c>
      <c r="C83" s="1584">
        <v>2.0200312E7</v>
      </c>
      <c r="D83" s="1584">
        <v>2.020121E7</v>
      </c>
      <c r="E83" s="1584">
        <v>2.0210506E7</v>
      </c>
      <c r="F83" s="1585"/>
      <c r="G83" s="1585"/>
      <c r="H83" s="1585"/>
      <c r="I83" s="1585"/>
    </row>
    <row r="84">
      <c r="A84" s="1584" t="s">
        <v>856</v>
      </c>
      <c r="B84" s="1584">
        <v>2.019101E7</v>
      </c>
      <c r="C84" s="1584">
        <v>2.0200312E7</v>
      </c>
      <c r="D84" s="1584">
        <v>2.020121E7</v>
      </c>
      <c r="E84" s="1584">
        <v>2.0210506E7</v>
      </c>
      <c r="F84" s="1584">
        <v>2.0200528E7</v>
      </c>
      <c r="G84" s="1584">
        <v>2.0201022E7</v>
      </c>
      <c r="H84" s="1585"/>
      <c r="I84" s="1585"/>
    </row>
    <row r="85">
      <c r="A85" s="1584" t="s">
        <v>682</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1621</v>
      </c>
      <c r="B87" s="1584">
        <v>2.0191107E7</v>
      </c>
      <c r="C87" s="1584">
        <v>2.0200409E7</v>
      </c>
      <c r="D87" s="1585"/>
      <c r="E87" s="1585"/>
      <c r="F87" s="1584">
        <v>2.0200625E7</v>
      </c>
      <c r="G87" s="1584">
        <v>2.0201119E7</v>
      </c>
      <c r="H87" s="1585"/>
      <c r="I87" s="1585"/>
    </row>
    <row r="88">
      <c r="A88" s="1584" t="s">
        <v>1035</v>
      </c>
      <c r="B88" s="1584">
        <v>2.0191205E7</v>
      </c>
      <c r="C88" s="1584">
        <v>2.0200507E7</v>
      </c>
      <c r="D88" s="1584">
        <v>2.0200625E7</v>
      </c>
      <c r="E88" s="1584">
        <v>2.0201119E7</v>
      </c>
      <c r="F88" s="1585"/>
      <c r="G88" s="1585"/>
      <c r="H88" s="1585"/>
      <c r="I88" s="1585"/>
    </row>
    <row r="89">
      <c r="A89" s="1584" t="s">
        <v>690</v>
      </c>
      <c r="B89" s="1584">
        <v>2.0191205E7</v>
      </c>
      <c r="C89" s="1584">
        <v>2.0200507E7</v>
      </c>
      <c r="D89" s="1584">
        <v>2.0201015E7</v>
      </c>
      <c r="E89" s="1584">
        <v>2.0210311E7</v>
      </c>
      <c r="F89" s="1585"/>
      <c r="G89" s="1585"/>
      <c r="H89" s="1585"/>
      <c r="I89" s="1585"/>
    </row>
    <row r="90">
      <c r="A90" s="1584" t="s">
        <v>2679</v>
      </c>
      <c r="B90" s="1584">
        <v>2.0191212E7</v>
      </c>
      <c r="C90" s="1584">
        <v>2.0200514E7</v>
      </c>
      <c r="D90" s="1584">
        <v>2.0210408E7</v>
      </c>
      <c r="E90" s="1584">
        <v>2.0210826E7</v>
      </c>
      <c r="F90" s="1585"/>
      <c r="G90" s="1585"/>
      <c r="H90" s="1585"/>
      <c r="I90" s="1585"/>
    </row>
    <row r="91">
      <c r="A91" s="1584" t="s">
        <v>2634</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1604</v>
      </c>
      <c r="B94" s="1584">
        <v>2.0200206E7</v>
      </c>
      <c r="C94" s="1584">
        <v>2.0200702E7</v>
      </c>
      <c r="D94" s="1584">
        <v>2.0200206E7</v>
      </c>
      <c r="E94" s="1584">
        <v>2.0200702E7</v>
      </c>
      <c r="F94" s="1584">
        <v>2.0200917E7</v>
      </c>
      <c r="G94" s="1584">
        <v>2.021021E7</v>
      </c>
      <c r="H94" s="1585"/>
      <c r="I94" s="1585"/>
    </row>
    <row r="95">
      <c r="A95" s="1584" t="s">
        <v>1303</v>
      </c>
      <c r="B95" s="1584">
        <v>2.0200206E7</v>
      </c>
      <c r="C95" s="1584">
        <v>2.0200702E7</v>
      </c>
      <c r="D95" s="1584">
        <v>2.0200206E7</v>
      </c>
      <c r="E95" s="1584">
        <v>2.0200702E7</v>
      </c>
      <c r="F95" s="1584">
        <v>2.0201015E7</v>
      </c>
      <c r="G95" s="1584">
        <v>2.0210311E7</v>
      </c>
      <c r="H95" s="1585"/>
      <c r="I95" s="1585"/>
    </row>
    <row r="96">
      <c r="A96" s="1584" t="s">
        <v>1362</v>
      </c>
      <c r="B96" s="1584">
        <v>2.0200305E7</v>
      </c>
      <c r="C96" s="1584">
        <v>2.020073E7</v>
      </c>
      <c r="D96" s="1584">
        <v>2.0200305E7</v>
      </c>
      <c r="E96" s="1584">
        <v>2.020073E7</v>
      </c>
      <c r="F96" s="1584">
        <v>2.0210408E7</v>
      </c>
      <c r="G96" s="1584">
        <v>2.0210826E7</v>
      </c>
      <c r="H96" s="1585"/>
      <c r="I96" s="1585"/>
    </row>
    <row r="97">
      <c r="A97" s="1584" t="s">
        <v>2748</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2733</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2487</v>
      </c>
      <c r="B101" s="1584">
        <v>2.020043E7</v>
      </c>
      <c r="C101" s="1584">
        <v>2.0200924E7</v>
      </c>
      <c r="D101" s="1584">
        <v>2.020043E7</v>
      </c>
      <c r="E101" s="1584">
        <v>2.0200924E7</v>
      </c>
      <c r="F101" s="1584">
        <v>2.0210107E7</v>
      </c>
      <c r="G101" s="1584">
        <v>2.0210603E7</v>
      </c>
      <c r="H101" s="1585"/>
      <c r="I101" s="1585"/>
    </row>
    <row r="102">
      <c r="A102" s="1584" t="s">
        <v>887</v>
      </c>
      <c r="B102" s="1584">
        <v>2.020043E7</v>
      </c>
      <c r="C102" s="1584">
        <v>2.0200924E7</v>
      </c>
      <c r="D102" s="1584">
        <v>2.020043E7</v>
      </c>
      <c r="E102" s="1584">
        <v>2.0200924E7</v>
      </c>
      <c r="F102" s="1585"/>
      <c r="G102" s="1585"/>
      <c r="H102" s="1585"/>
      <c r="I102" s="1585"/>
    </row>
    <row r="103">
      <c r="A103" s="1584" t="s">
        <v>1522</v>
      </c>
      <c r="B103" s="1584">
        <v>2.0200528E7</v>
      </c>
      <c r="C103" s="1584">
        <v>2.0201022E7</v>
      </c>
      <c r="D103" s="1584">
        <v>2.0200528E7</v>
      </c>
      <c r="E103" s="1584">
        <v>2.0201022E7</v>
      </c>
      <c r="F103" s="1584">
        <v>2.0210204E7</v>
      </c>
      <c r="G103" s="1584">
        <v>2.0210701E7</v>
      </c>
      <c r="H103" s="1585"/>
      <c r="I103" s="1585"/>
    </row>
    <row r="104">
      <c r="A104" s="1584" t="s">
        <v>2396</v>
      </c>
      <c r="B104" s="1584">
        <v>2.0200528E7</v>
      </c>
      <c r="C104" s="1584">
        <v>2.0201022E7</v>
      </c>
      <c r="D104" s="1584">
        <v>2.0200528E7</v>
      </c>
      <c r="E104" s="1584">
        <v>2.0201022E7</v>
      </c>
      <c r="F104" s="1584">
        <v>2.0210701E7</v>
      </c>
      <c r="G104" s="1584">
        <v>2.0211118E7</v>
      </c>
      <c r="H104" s="1585"/>
      <c r="I104" s="1585"/>
    </row>
    <row r="105">
      <c r="A105" s="1584" t="s">
        <v>684</v>
      </c>
      <c r="B105" s="1584">
        <v>2.0200625E7</v>
      </c>
      <c r="C105" s="1584">
        <v>2.0201119E7</v>
      </c>
      <c r="D105" s="1584">
        <v>2.0200625E7</v>
      </c>
      <c r="E105" s="1584">
        <v>2.0201119E7</v>
      </c>
      <c r="F105" s="1584">
        <v>2.0210506E7</v>
      </c>
      <c r="G105" s="1584">
        <v>2.0210923E7</v>
      </c>
      <c r="H105" s="1585"/>
      <c r="I105" s="1585"/>
    </row>
    <row r="106">
      <c r="A106" s="1584" t="s">
        <v>960</v>
      </c>
      <c r="B106" s="1584">
        <v>2.0200625E7</v>
      </c>
      <c r="C106" s="1584">
        <v>2.0201119E7</v>
      </c>
      <c r="D106" s="1584">
        <v>2.0200625E7</v>
      </c>
      <c r="E106" s="1584">
        <v>2.0201119E7</v>
      </c>
      <c r="F106" s="1584">
        <v>2.020121E7</v>
      </c>
      <c r="G106" s="1584">
        <v>2.0210506E7</v>
      </c>
      <c r="H106" s="1585"/>
      <c r="I106" s="1585"/>
    </row>
    <row r="107">
      <c r="A107" s="1584" t="s">
        <v>2455</v>
      </c>
      <c r="B107" s="1584">
        <v>2.0200723E7</v>
      </c>
      <c r="C107" s="1584">
        <v>2.0201119E7</v>
      </c>
      <c r="D107" s="1584"/>
      <c r="E107" s="1584"/>
      <c r="F107" s="1588">
        <v>2.0210107E7</v>
      </c>
      <c r="G107" s="1588">
        <v>2.0210603E7</v>
      </c>
      <c r="H107" s="1585"/>
      <c r="I107" s="1585"/>
    </row>
    <row r="108">
      <c r="A108" s="1584" t="s">
        <v>4064</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2979</v>
      </c>
      <c r="B110" s="1584">
        <v>2.0200723E7</v>
      </c>
      <c r="C110" s="1584">
        <v>2.0201217E7</v>
      </c>
      <c r="D110" s="1584">
        <v>2.0200723E7</v>
      </c>
      <c r="E110" s="1584">
        <v>2.0201217E7</v>
      </c>
      <c r="F110" s="1585"/>
      <c r="G110" s="1585"/>
      <c r="H110" s="1585"/>
      <c r="I110" s="1585"/>
    </row>
    <row r="111">
      <c r="A111" s="1584" t="s">
        <v>988</v>
      </c>
      <c r="B111" s="1584">
        <v>2.020082E7</v>
      </c>
      <c r="C111" s="1584">
        <v>2.0210114E7</v>
      </c>
      <c r="D111" s="1584">
        <v>2.020082E7</v>
      </c>
      <c r="E111" s="1584">
        <v>2.0210114E7</v>
      </c>
      <c r="F111" s="1585"/>
      <c r="G111" s="1585"/>
      <c r="H111" s="1585"/>
      <c r="I111" s="1585"/>
    </row>
    <row r="112">
      <c r="A112" s="1584" t="s">
        <v>1008</v>
      </c>
      <c r="B112" s="1584">
        <v>2.020082E7</v>
      </c>
      <c r="C112" s="1584">
        <v>2.0210114E7</v>
      </c>
      <c r="D112" s="1584">
        <v>2.020082E7</v>
      </c>
      <c r="E112" s="1584">
        <v>2.0210114E7</v>
      </c>
      <c r="F112" s="1585"/>
      <c r="G112" s="1585"/>
      <c r="H112" s="1585"/>
      <c r="I112" s="1585"/>
    </row>
    <row r="113">
      <c r="A113" s="1584" t="s">
        <v>1138</v>
      </c>
      <c r="B113" s="1584">
        <v>2.0200917E7</v>
      </c>
      <c r="C113" s="1584">
        <v>2.021021E7</v>
      </c>
      <c r="D113" s="1584">
        <v>2.0200917E7</v>
      </c>
      <c r="E113" s="1584">
        <v>2.021021E7</v>
      </c>
      <c r="F113" s="1585"/>
      <c r="G113" s="1585"/>
      <c r="H113" s="1585"/>
      <c r="I113" s="1585"/>
    </row>
    <row r="114">
      <c r="A114" s="1584" t="s">
        <v>2407</v>
      </c>
      <c r="B114" s="1584">
        <v>2.0200917E7</v>
      </c>
      <c r="C114" s="1584">
        <v>2.021021E7</v>
      </c>
      <c r="D114" s="1584">
        <v>2.0200917E7</v>
      </c>
      <c r="E114" s="1584">
        <v>2.021021E7</v>
      </c>
      <c r="F114" s="1585"/>
      <c r="G114" s="1585"/>
      <c r="H114" s="1585"/>
      <c r="I114" s="1585"/>
    </row>
    <row r="115">
      <c r="A115" s="1584" t="s">
        <v>1562</v>
      </c>
      <c r="B115" s="1584">
        <v>2.0201015E7</v>
      </c>
      <c r="C115" s="1584">
        <v>2.0210311E7</v>
      </c>
      <c r="D115" s="1584">
        <v>2.0201015E7</v>
      </c>
      <c r="E115" s="1584">
        <v>2.0210311E7</v>
      </c>
      <c r="F115" s="1585"/>
      <c r="G115" s="1585"/>
      <c r="H115" s="1585"/>
      <c r="I115" s="1585"/>
    </row>
    <row r="116">
      <c r="A116" s="1584" t="s">
        <v>1574</v>
      </c>
      <c r="B116" s="1584">
        <v>2.0201015E7</v>
      </c>
      <c r="C116" s="1584">
        <v>2.0210311E7</v>
      </c>
      <c r="D116" s="1584">
        <v>2.0201015E7</v>
      </c>
      <c r="E116" s="1584">
        <v>2.0210311E7</v>
      </c>
      <c r="F116" s="1585"/>
      <c r="G116" s="1585"/>
      <c r="H116" s="1585"/>
      <c r="I116" s="1585"/>
    </row>
    <row r="117">
      <c r="A117" s="1584" t="s">
        <v>1584</v>
      </c>
      <c r="B117" s="1584">
        <v>2.0201109E7</v>
      </c>
      <c r="C117" s="1584">
        <v>2.0210408E7</v>
      </c>
      <c r="D117" s="1584">
        <v>2.0201109E7</v>
      </c>
      <c r="E117" s="1584">
        <v>2.0210408E7</v>
      </c>
      <c r="F117" s="1585"/>
      <c r="G117" s="1585"/>
      <c r="H117" s="1585"/>
      <c r="I117" s="1585"/>
    </row>
    <row r="118">
      <c r="A118" s="1584" t="s">
        <v>3019</v>
      </c>
      <c r="B118" s="1584">
        <v>2.0201109E7</v>
      </c>
      <c r="C118" s="1584">
        <v>2.0210408E7</v>
      </c>
      <c r="D118" s="1584">
        <v>2.0201109E7</v>
      </c>
      <c r="E118" s="1584">
        <v>2.0210408E7</v>
      </c>
      <c r="F118" s="1585"/>
      <c r="G118" s="1585"/>
      <c r="H118" s="1585"/>
      <c r="I118" s="1585"/>
    </row>
    <row r="119">
      <c r="A119" s="1584" t="s">
        <v>3372</v>
      </c>
      <c r="B119" s="1584">
        <v>2.0201109E7</v>
      </c>
      <c r="C119" s="1584">
        <v>2.0210408E7</v>
      </c>
      <c r="D119" s="1584">
        <v>2.0201109E7</v>
      </c>
      <c r="E119" s="1584">
        <v>2.0210408E7</v>
      </c>
      <c r="F119" s="1585"/>
      <c r="G119" s="1585"/>
      <c r="H119" s="1585"/>
      <c r="I119" s="1585"/>
    </row>
    <row r="120">
      <c r="A120" s="1584" t="s">
        <v>1290</v>
      </c>
      <c r="B120" s="1584">
        <v>2.020121E7</v>
      </c>
      <c r="C120" s="1584">
        <v>2.0210506E7</v>
      </c>
      <c r="D120" s="1584">
        <v>2.020121E7</v>
      </c>
      <c r="E120" s="1584">
        <v>2.0210506E7</v>
      </c>
      <c r="F120" s="1585"/>
      <c r="G120" s="1585"/>
      <c r="H120" s="1585"/>
      <c r="I120" s="1585"/>
    </row>
    <row r="121">
      <c r="A121" s="1584" t="s">
        <v>3332</v>
      </c>
      <c r="B121" s="1584">
        <v>2.020121E7</v>
      </c>
      <c r="C121" s="1584">
        <v>2.0210506E7</v>
      </c>
      <c r="D121" s="1584">
        <v>2.020121E7</v>
      </c>
      <c r="E121" s="1584">
        <v>2.0210506E7</v>
      </c>
      <c r="F121" s="1584">
        <v>2.0210701E7</v>
      </c>
      <c r="G121" s="1584">
        <v>2.0211118E7</v>
      </c>
      <c r="H121" s="1585"/>
      <c r="I121" s="1585"/>
    </row>
    <row r="122">
      <c r="A122" s="1584" t="s">
        <v>1856</v>
      </c>
      <c r="B122" s="1584">
        <v>2.0210107E7</v>
      </c>
      <c r="C122" s="1584">
        <v>2.0210603E7</v>
      </c>
      <c r="D122" s="1584">
        <v>2.0210107E7</v>
      </c>
      <c r="E122" s="1584">
        <v>2.0210603E7</v>
      </c>
      <c r="F122" s="1585"/>
      <c r="G122" s="1585"/>
      <c r="H122" s="1585"/>
      <c r="I122" s="1585"/>
    </row>
    <row r="123">
      <c r="A123" s="1584" t="s">
        <v>3230</v>
      </c>
      <c r="B123" s="1584">
        <v>2.0210107E7</v>
      </c>
      <c r="C123" s="1584">
        <v>2.0210603E7</v>
      </c>
      <c r="D123" s="1584">
        <v>2.0210107E7</v>
      </c>
      <c r="E123" s="1584">
        <v>2.0210603E7</v>
      </c>
      <c r="F123" s="1585"/>
      <c r="G123" s="1585"/>
      <c r="H123" s="1585"/>
      <c r="I123" s="1585"/>
    </row>
    <row r="124">
      <c r="A124" s="1584" t="s">
        <v>1867</v>
      </c>
      <c r="B124" s="1584">
        <v>2.0210204E7</v>
      </c>
      <c r="C124" s="1584">
        <v>2.0210701E7</v>
      </c>
      <c r="D124" s="1584">
        <v>2.0210204E7</v>
      </c>
      <c r="E124" s="1584">
        <v>2.0210701E7</v>
      </c>
      <c r="F124" s="1585"/>
      <c r="G124" s="1585"/>
      <c r="H124" s="1585"/>
      <c r="I124" s="1585"/>
    </row>
    <row r="125">
      <c r="A125" s="1584" t="s">
        <v>1791</v>
      </c>
      <c r="B125" s="1584">
        <v>2.0210204E7</v>
      </c>
      <c r="C125" s="1584">
        <v>2.0210701E7</v>
      </c>
      <c r="D125" s="1584">
        <v>2.0210204E7</v>
      </c>
      <c r="E125" s="1584">
        <v>2.0210701E7</v>
      </c>
      <c r="F125" s="1585"/>
      <c r="G125" s="1585"/>
      <c r="H125" s="1585"/>
      <c r="I125" s="1585"/>
    </row>
    <row r="126">
      <c r="A126" s="1584" t="s">
        <v>1797</v>
      </c>
      <c r="B126" s="1584">
        <v>2.021031E7</v>
      </c>
      <c r="C126" s="1584">
        <v>2.0210805E7</v>
      </c>
      <c r="D126" s="1584">
        <v>2.021031E7</v>
      </c>
      <c r="E126" s="1584">
        <v>2.0210805E7</v>
      </c>
      <c r="F126" s="1585"/>
      <c r="G126" s="1585"/>
      <c r="H126" s="1585"/>
      <c r="I126" s="1585"/>
    </row>
    <row r="127">
      <c r="A127" s="1584" t="s">
        <v>2858</v>
      </c>
      <c r="B127" s="1584">
        <v>2.021031E7</v>
      </c>
      <c r="C127" s="1584">
        <v>2.0210805E7</v>
      </c>
      <c r="D127" s="1584">
        <v>2.021031E7</v>
      </c>
      <c r="E127" s="1584">
        <v>2.0210805E7</v>
      </c>
      <c r="F127" s="1585"/>
      <c r="G127" s="1585"/>
      <c r="H127" s="1585"/>
      <c r="I127" s="1585"/>
    </row>
    <row r="128">
      <c r="A128" s="1584" t="s">
        <v>6129</v>
      </c>
      <c r="B128" s="1584">
        <v>2.021031E7</v>
      </c>
      <c r="C128" s="1584">
        <v>2.0210805E7</v>
      </c>
      <c r="D128" s="1584">
        <v>2.021031E7</v>
      </c>
      <c r="E128" s="1584">
        <v>2.0210805E7</v>
      </c>
      <c r="F128" s="1585"/>
      <c r="G128" s="1585"/>
      <c r="H128" s="1585"/>
      <c r="I128" s="1585"/>
    </row>
    <row r="129">
      <c r="A129" s="1584" t="s">
        <v>709</v>
      </c>
      <c r="B129" s="1584">
        <v>2.0210408E7</v>
      </c>
      <c r="C129" s="1584">
        <v>2.0210826E7</v>
      </c>
      <c r="D129" s="1584">
        <v>2.0210408E7</v>
      </c>
      <c r="E129" s="1584">
        <v>2.0210826E7</v>
      </c>
      <c r="F129" s="1585"/>
      <c r="G129" s="1585"/>
      <c r="H129" s="1585"/>
      <c r="I129" s="1585"/>
    </row>
    <row r="130">
      <c r="A130" s="1584" t="s">
        <v>721</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2493</v>
      </c>
      <c r="B132" s="1584">
        <v>2.0210506E7</v>
      </c>
      <c r="C132" s="1584">
        <v>2.0210923E7</v>
      </c>
      <c r="D132" s="1584">
        <v>2.0210506E7</v>
      </c>
      <c r="E132" s="1584">
        <v>2.0210923E7</v>
      </c>
      <c r="F132" s="1585"/>
      <c r="G132" s="1585"/>
      <c r="H132" s="1585"/>
      <c r="I132" s="1585"/>
    </row>
    <row r="133">
      <c r="A133" s="1584" t="s">
        <v>947</v>
      </c>
      <c r="B133" s="1584">
        <v>2.0210603E7</v>
      </c>
      <c r="C133" s="1584">
        <v>2.0211021E7</v>
      </c>
      <c r="D133" s="1584">
        <v>2.0210603E7</v>
      </c>
      <c r="E133" s="1584">
        <v>2.0211021E7</v>
      </c>
      <c r="F133" s="1585"/>
      <c r="G133" s="1585"/>
      <c r="H133" s="1585"/>
      <c r="I133" s="1585"/>
    </row>
    <row r="134">
      <c r="A134" s="1584" t="s">
        <v>3159</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9" t="s">
        <v>6130</v>
      </c>
      <c r="B1" s="24"/>
      <c r="C1" s="9"/>
      <c r="D1" s="1590" t="s">
        <v>6131</v>
      </c>
      <c r="E1" s="24"/>
      <c r="F1" s="24"/>
      <c r="G1" s="9"/>
      <c r="H1" s="1591" t="s">
        <v>6132</v>
      </c>
      <c r="I1" s="24"/>
      <c r="J1" s="24"/>
      <c r="K1" s="9"/>
    </row>
    <row r="2">
      <c r="A2" s="1592" t="s">
        <v>6130</v>
      </c>
      <c r="K2" s="266"/>
    </row>
    <row r="3">
      <c r="A3" s="1593" t="s">
        <v>5164</v>
      </c>
      <c r="B3" s="1594" t="s">
        <v>1149</v>
      </c>
      <c r="C3" s="24"/>
      <c r="D3" s="1595" t="s">
        <v>6133</v>
      </c>
      <c r="E3" s="1596"/>
      <c r="F3" s="1596"/>
      <c r="G3" s="1597" t="s">
        <v>6134</v>
      </c>
      <c r="H3" s="24"/>
      <c r="I3" s="24"/>
      <c r="J3" s="24"/>
      <c r="K3" s="9"/>
    </row>
    <row r="4">
      <c r="A4" s="47"/>
      <c r="B4" s="1598" t="s">
        <v>6135</v>
      </c>
      <c r="C4" s="1599" t="s">
        <v>6136</v>
      </c>
      <c r="D4" s="51" t="s">
        <v>6137</v>
      </c>
      <c r="E4" s="1600"/>
      <c r="F4" s="1600"/>
      <c r="G4" s="1598" t="s">
        <v>5164</v>
      </c>
      <c r="H4" s="1598" t="s">
        <v>6138</v>
      </c>
      <c r="I4" s="1598" t="s">
        <v>6139</v>
      </c>
      <c r="J4" s="1601" t="s">
        <v>6140</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5164</v>
      </c>
      <c r="H35" s="1612" t="s">
        <v>6135</v>
      </c>
      <c r="I35" s="1612" t="s">
        <v>6136</v>
      </c>
      <c r="J35" s="1613" t="s">
        <v>6140</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6131</v>
      </c>
      <c r="B76" s="24"/>
      <c r="C76" s="24"/>
      <c r="D76" s="24"/>
      <c r="E76" s="24"/>
      <c r="F76" s="24"/>
      <c r="G76" s="24"/>
      <c r="H76" s="24"/>
      <c r="I76" s="24"/>
      <c r="J76" s="24"/>
      <c r="K76" s="9"/>
    </row>
    <row r="77">
      <c r="A77" s="1617" t="s">
        <v>6141</v>
      </c>
      <c r="B77" s="1618" t="s">
        <v>6142</v>
      </c>
      <c r="C77" s="1617" t="s">
        <v>6136</v>
      </c>
      <c r="D77" s="1617" t="s">
        <v>4849</v>
      </c>
      <c r="E77" s="1618" t="s">
        <v>6143</v>
      </c>
      <c r="F77" s="266"/>
      <c r="G77" s="1617" t="s">
        <v>6144</v>
      </c>
      <c r="H77" s="1617" t="s">
        <v>6136</v>
      </c>
      <c r="I77" s="1617" t="s">
        <v>4849</v>
      </c>
      <c r="J77" s="1619" t="s">
        <v>6143</v>
      </c>
      <c r="K77" s="453"/>
    </row>
    <row r="78">
      <c r="A78" s="1620">
        <v>1.0</v>
      </c>
      <c r="B78" s="1621" t="s">
        <v>152</v>
      </c>
      <c r="C78" s="1622">
        <f>0</f>
        <v>0</v>
      </c>
      <c r="D78" s="1623" t="s">
        <v>152</v>
      </c>
      <c r="E78" s="1624" t="s">
        <v>6145</v>
      </c>
      <c r="F78" s="1625"/>
      <c r="G78" s="1626" t="s">
        <v>152</v>
      </c>
      <c r="H78" s="1627">
        <f>0</f>
        <v>0</v>
      </c>
      <c r="I78" s="1628" t="s">
        <v>152</v>
      </c>
      <c r="J78" s="1629" t="s">
        <v>6146</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6147</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6148</v>
      </c>
      <c r="F98" s="1634"/>
      <c r="G98" s="1650">
        <v>640.0</v>
      </c>
      <c r="H98" s="1636">
        <f t="shared" si="12"/>
        <v>4940</v>
      </c>
      <c r="I98" s="1651">
        <f t="shared" si="13"/>
        <v>12800</v>
      </c>
      <c r="J98" s="1652" t="s">
        <v>6149</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6150</v>
      </c>
      <c r="F108" s="1634"/>
      <c r="G108" s="1650">
        <v>1380.0</v>
      </c>
      <c r="H108" s="1636">
        <f t="shared" si="12"/>
        <v>13430</v>
      </c>
      <c r="I108" s="1651">
        <f t="shared" si="13"/>
        <v>27600</v>
      </c>
      <c r="J108" s="1629" t="s">
        <v>6151</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6152</v>
      </c>
      <c r="F118" s="1634"/>
      <c r="G118" s="1650">
        <v>2730.0</v>
      </c>
      <c r="H118" s="1636">
        <f t="shared" si="12"/>
        <v>30640</v>
      </c>
      <c r="I118" s="1651">
        <f t="shared" si="13"/>
        <v>54600</v>
      </c>
      <c r="J118" s="1654" t="s">
        <v>6153</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6132</v>
      </c>
      <c r="K129" s="266"/>
    </row>
    <row r="130">
      <c r="A130" s="1656" t="s">
        <v>6154</v>
      </c>
      <c r="B130" s="1657"/>
      <c r="C130" s="1657"/>
      <c r="D130" s="1658" t="s">
        <v>4849</v>
      </c>
      <c r="E130" s="1659"/>
      <c r="F130" s="20"/>
      <c r="G130" s="1660"/>
      <c r="H130" s="1660"/>
      <c r="I130" s="1660"/>
      <c r="J130" s="1660"/>
      <c r="K130" s="1661"/>
    </row>
    <row r="131">
      <c r="A131" s="1662" t="s">
        <v>6155</v>
      </c>
      <c r="B131" s="1663"/>
      <c r="C131" s="1663"/>
      <c r="D131" s="1664">
        <v>30.0</v>
      </c>
      <c r="E131" s="1665"/>
      <c r="F131" s="1666"/>
      <c r="G131" s="4" t="s">
        <v>6156</v>
      </c>
      <c r="J131" s="1666"/>
      <c r="K131" s="1667"/>
    </row>
    <row r="132">
      <c r="A132" s="1668" t="s">
        <v>6157</v>
      </c>
      <c r="B132" s="1664"/>
      <c r="C132" s="1669"/>
      <c r="D132" s="1664">
        <v>60.0</v>
      </c>
      <c r="E132" s="1665"/>
      <c r="F132" s="1666"/>
      <c r="J132" s="1666"/>
      <c r="K132" s="1667"/>
    </row>
    <row r="133">
      <c r="A133" s="1668" t="s">
        <v>6158</v>
      </c>
      <c r="B133" s="1664"/>
      <c r="C133" s="1669"/>
      <c r="D133" s="1664">
        <v>300.0</v>
      </c>
      <c r="E133" s="1665"/>
      <c r="F133" s="1666"/>
      <c r="J133" s="4"/>
      <c r="K133" s="1667"/>
    </row>
    <row r="134">
      <c r="A134" s="1668" t="s">
        <v>6159</v>
      </c>
      <c r="B134" s="1479"/>
      <c r="C134" s="1670"/>
      <c r="D134" s="1664">
        <v>1500.0</v>
      </c>
      <c r="E134" s="1665"/>
      <c r="F134" s="1666"/>
      <c r="J134" s="4"/>
      <c r="K134" s="1667"/>
    </row>
    <row r="135">
      <c r="A135" s="1662" t="s">
        <v>6160</v>
      </c>
      <c r="B135" s="1671"/>
      <c r="C135" s="1672"/>
      <c r="D135" s="1673">
        <v>40.0</v>
      </c>
      <c r="E135" s="1665"/>
      <c r="F135" s="1666"/>
      <c r="J135" s="4"/>
      <c r="K135" s="1667"/>
    </row>
    <row r="136">
      <c r="A136" s="1668" t="s">
        <v>6161</v>
      </c>
      <c r="B136" s="1674"/>
      <c r="C136" s="1670"/>
      <c r="D136" s="1664">
        <v>160.0</v>
      </c>
      <c r="E136" s="1665"/>
      <c r="F136" s="1666"/>
      <c r="J136" s="4"/>
      <c r="K136" s="1667"/>
    </row>
    <row r="137">
      <c r="A137" s="1662" t="s">
        <v>6162</v>
      </c>
      <c r="B137" s="1675"/>
      <c r="C137" s="1676"/>
      <c r="D137" s="1673">
        <v>640.0</v>
      </c>
      <c r="E137" s="1665"/>
      <c r="F137" s="1666"/>
      <c r="J137" s="4"/>
      <c r="K137" s="1667"/>
    </row>
    <row r="138">
      <c r="A138" s="1662" t="s">
        <v>6163</v>
      </c>
      <c r="B138" s="1671"/>
      <c r="C138" s="1672"/>
      <c r="D138" s="1673">
        <v>2800.0</v>
      </c>
      <c r="E138" s="1665"/>
      <c r="F138" s="1666"/>
      <c r="J138" s="4"/>
      <c r="K138" s="1667"/>
    </row>
    <row r="139">
      <c r="A139" s="1668" t="s">
        <v>6164</v>
      </c>
      <c r="B139" s="1677"/>
      <c r="C139" s="1670"/>
      <c r="D139" s="1664">
        <v>50.0</v>
      </c>
      <c r="E139" s="1665"/>
      <c r="F139" s="1666"/>
      <c r="J139" s="4"/>
      <c r="K139" s="1667"/>
    </row>
    <row r="140">
      <c r="A140" s="1668" t="s">
        <v>6165</v>
      </c>
      <c r="B140" s="1664"/>
      <c r="C140" s="1678"/>
      <c r="D140" s="1664">
        <v>100.0</v>
      </c>
      <c r="E140" s="1665"/>
      <c r="F140" s="1666"/>
      <c r="J140" s="4"/>
      <c r="K140" s="1667"/>
    </row>
    <row r="141">
      <c r="A141" s="1668" t="s">
        <v>6166</v>
      </c>
      <c r="B141" s="1664"/>
      <c r="C141" s="1669"/>
      <c r="D141" s="1664">
        <v>200.0</v>
      </c>
      <c r="E141" s="1665"/>
      <c r="F141" s="1666"/>
      <c r="J141" s="4"/>
      <c r="K141" s="1667"/>
    </row>
    <row r="142">
      <c r="A142" s="1668" t="s">
        <v>6167</v>
      </c>
      <c r="B142" s="1664"/>
      <c r="C142" s="1670"/>
      <c r="D142" s="1664">
        <v>300.0</v>
      </c>
      <c r="E142" s="1665"/>
      <c r="F142" s="1666"/>
      <c r="J142" s="4"/>
      <c r="K142" s="1667"/>
    </row>
    <row r="143">
      <c r="A143" s="1668" t="s">
        <v>6168</v>
      </c>
      <c r="B143" s="1664"/>
      <c r="C143" s="1678"/>
      <c r="D143" s="1664">
        <v>500.0</v>
      </c>
      <c r="E143" s="1665"/>
      <c r="F143" s="1666"/>
      <c r="J143" s="4"/>
      <c r="K143" s="1667"/>
    </row>
    <row r="144">
      <c r="A144" s="1668" t="s">
        <v>6169</v>
      </c>
      <c r="B144" s="1664"/>
      <c r="C144" s="1670"/>
      <c r="D144" s="1664">
        <v>700.0</v>
      </c>
      <c r="E144" s="1665"/>
      <c r="F144" s="1666"/>
      <c r="J144" s="4"/>
      <c r="K144" s="1667"/>
    </row>
    <row r="145">
      <c r="A145" s="1668" t="s">
        <v>6170</v>
      </c>
      <c r="B145" s="1664"/>
      <c r="C145" s="1678"/>
      <c r="D145" s="1664">
        <v>1000.0</v>
      </c>
      <c r="E145" s="1665"/>
      <c r="F145" s="1666"/>
      <c r="J145" s="4"/>
      <c r="K145" s="1667"/>
    </row>
    <row r="146">
      <c r="A146" s="1679" t="s">
        <v>6171</v>
      </c>
      <c r="B146" s="1680"/>
      <c r="C146" s="1670"/>
      <c r="D146" s="1664">
        <v>2000.0</v>
      </c>
      <c r="E146" s="1665"/>
      <c r="F146" s="1666"/>
      <c r="J146" s="4"/>
      <c r="K146" s="1667"/>
    </row>
    <row r="147">
      <c r="A147" s="1663" t="s">
        <v>6172</v>
      </c>
      <c r="B147" s="1671"/>
      <c r="C147" s="1678"/>
      <c r="D147" s="1664">
        <v>120.0</v>
      </c>
      <c r="E147" s="1665"/>
      <c r="F147" s="1666"/>
      <c r="J147" s="1666"/>
      <c r="K147" s="1667"/>
    </row>
    <row r="148">
      <c r="A148" s="1679" t="s">
        <v>6173</v>
      </c>
      <c r="B148" s="1680"/>
      <c r="C148" s="1670"/>
      <c r="D148" s="1664">
        <v>600.0</v>
      </c>
      <c r="E148" s="1665"/>
      <c r="F148" s="1666"/>
      <c r="J148" s="1666"/>
      <c r="K148" s="1667"/>
    </row>
    <row r="149">
      <c r="A149" s="1663" t="s">
        <v>6174</v>
      </c>
      <c r="B149" s="1671"/>
      <c r="C149" s="1678"/>
      <c r="D149" s="1664">
        <v>1500.0</v>
      </c>
      <c r="E149" s="1665"/>
      <c r="F149" s="1666"/>
      <c r="J149" s="1666"/>
      <c r="K149" s="1667"/>
    </row>
    <row r="150">
      <c r="A150" s="1679" t="s">
        <v>6175</v>
      </c>
      <c r="B150" s="1680"/>
      <c r="C150" s="1670"/>
      <c r="D150" s="1664">
        <v>9000.0</v>
      </c>
      <c r="E150" s="1665"/>
      <c r="F150" s="1666"/>
      <c r="J150" s="1666"/>
      <c r="K150" s="1667"/>
    </row>
    <row r="151">
      <c r="A151" s="1663" t="s">
        <v>6176</v>
      </c>
      <c r="B151" s="1671"/>
      <c r="C151" s="1678"/>
      <c r="D151" s="1664">
        <v>1000.0</v>
      </c>
      <c r="E151" s="1665"/>
      <c r="F151" s="1666"/>
      <c r="J151" s="1666"/>
      <c r="K151" s="1667"/>
    </row>
    <row r="152">
      <c r="A152" s="1679" t="s">
        <v>6177</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6178</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5" t="s">
        <v>6179</v>
      </c>
      <c r="E1" s="1596"/>
      <c r="F1" s="1685" t="s">
        <v>6134</v>
      </c>
      <c r="J1" s="1686"/>
      <c r="K1" s="1685" t="s">
        <v>11</v>
      </c>
    </row>
    <row r="2">
      <c r="A2" s="1617" t="s">
        <v>5164</v>
      </c>
      <c r="B2" s="1617" t="s">
        <v>6135</v>
      </c>
      <c r="C2" s="1687" t="s">
        <v>6136</v>
      </c>
      <c r="D2" s="1687" t="s">
        <v>6140</v>
      </c>
      <c r="E2" s="1596"/>
      <c r="F2" s="1617" t="s">
        <v>5164</v>
      </c>
      <c r="G2" s="1617" t="s">
        <v>6138</v>
      </c>
      <c r="H2" s="1617" t="s">
        <v>6139</v>
      </c>
      <c r="I2" s="1617" t="s">
        <v>6140</v>
      </c>
      <c r="J2" s="1686"/>
      <c r="K2" s="1617" t="s">
        <v>5164</v>
      </c>
      <c r="L2" s="1617" t="s">
        <v>6135</v>
      </c>
      <c r="M2" s="1617" t="s">
        <v>6136</v>
      </c>
      <c r="N2" s="1617" t="s">
        <v>6140</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6178</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7" t="s">
        <v>6141</v>
      </c>
      <c r="B1" s="1618" t="s">
        <v>6142</v>
      </c>
      <c r="C1" s="1617" t="s">
        <v>6136</v>
      </c>
      <c r="D1" s="1617" t="s">
        <v>4849</v>
      </c>
      <c r="E1" s="1693" t="s">
        <v>6143</v>
      </c>
      <c r="F1" s="1617" t="s">
        <v>6144</v>
      </c>
      <c r="G1" s="1617" t="s">
        <v>6136</v>
      </c>
      <c r="H1" s="1617" t="s">
        <v>4849</v>
      </c>
      <c r="I1" s="1694" t="s">
        <v>6143</v>
      </c>
    </row>
    <row r="2">
      <c r="A2" s="1620">
        <v>1.0</v>
      </c>
      <c r="B2" s="1621" t="s">
        <v>152</v>
      </c>
      <c r="C2" s="1622">
        <f t="shared" ref="C2:C51" si="1">sum(B$2:B2)</f>
        <v>0</v>
      </c>
      <c r="D2" s="1623" t="s">
        <v>152</v>
      </c>
      <c r="E2" s="1695" t="s">
        <v>6145</v>
      </c>
      <c r="F2" s="1626" t="s">
        <v>152</v>
      </c>
      <c r="G2" s="1627">
        <f t="shared" ref="G2:G51" si="2">sum(F$2:F2)</f>
        <v>0</v>
      </c>
      <c r="H2" s="1628" t="s">
        <v>152</v>
      </c>
      <c r="I2" s="1696" t="s">
        <v>6146</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6147</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6148</v>
      </c>
      <c r="F22" s="1650">
        <v>640.0</v>
      </c>
      <c r="G22" s="1699">
        <f t="shared" si="2"/>
        <v>4940</v>
      </c>
      <c r="H22" s="1651">
        <f t="shared" si="5"/>
        <v>12800</v>
      </c>
      <c r="I22" s="1696" t="s">
        <v>6149</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6150</v>
      </c>
      <c r="F32" s="1650">
        <v>1380.0</v>
      </c>
      <c r="G32" s="1699">
        <f t="shared" si="2"/>
        <v>13430</v>
      </c>
      <c r="H32" s="1651">
        <f t="shared" si="5"/>
        <v>27600</v>
      </c>
      <c r="I32" s="1696" t="s">
        <v>6151</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6180</v>
      </c>
      <c r="F42" s="1650">
        <v>2730.0</v>
      </c>
      <c r="G42" s="1699">
        <f t="shared" si="2"/>
        <v>30640</v>
      </c>
      <c r="H42" s="1651">
        <f t="shared" si="5"/>
        <v>54600</v>
      </c>
      <c r="I42" s="1696" t="s">
        <v>6181</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6178</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1" t="s">
        <v>6154</v>
      </c>
      <c r="B1" s="1658" t="s">
        <v>4849</v>
      </c>
      <c r="C1" s="1702"/>
      <c r="D1" s="1691" t="s">
        <v>6178</v>
      </c>
    </row>
    <row r="2">
      <c r="A2" s="1668" t="s">
        <v>6155</v>
      </c>
      <c r="B2" s="1664">
        <v>30.0</v>
      </c>
      <c r="C2" s="1703"/>
      <c r="D2" s="4" t="s">
        <v>6182</v>
      </c>
      <c r="G2" s="4"/>
    </row>
    <row r="3">
      <c r="A3" s="1668" t="s">
        <v>6157</v>
      </c>
      <c r="B3" s="1664">
        <v>60.0</v>
      </c>
      <c r="C3" s="1703"/>
      <c r="G3" s="4"/>
    </row>
    <row r="4">
      <c r="A4" s="1668" t="s">
        <v>6158</v>
      </c>
      <c r="B4" s="1664">
        <v>300.0</v>
      </c>
      <c r="C4" s="1703"/>
      <c r="G4" s="4"/>
    </row>
    <row r="5">
      <c r="A5" s="1668" t="s">
        <v>6159</v>
      </c>
      <c r="B5" s="1664">
        <v>1500.0</v>
      </c>
      <c r="C5" s="1703"/>
      <c r="G5" s="4"/>
    </row>
    <row r="6">
      <c r="A6" s="1668" t="s">
        <v>6160</v>
      </c>
      <c r="B6" s="1664">
        <v>40.0</v>
      </c>
      <c r="C6" s="1703"/>
      <c r="G6" s="4"/>
    </row>
    <row r="7">
      <c r="A7" s="1668" t="s">
        <v>6161</v>
      </c>
      <c r="B7" s="1664">
        <v>160.0</v>
      </c>
      <c r="C7" s="1703"/>
      <c r="G7" s="4"/>
    </row>
    <row r="8">
      <c r="A8" s="1668" t="s">
        <v>6162</v>
      </c>
      <c r="B8" s="1664">
        <v>640.0</v>
      </c>
      <c r="C8" s="1703"/>
      <c r="G8" s="4"/>
    </row>
    <row r="9">
      <c r="A9" s="1668" t="s">
        <v>6163</v>
      </c>
      <c r="B9" s="1664">
        <v>2800.0</v>
      </c>
      <c r="C9" s="1703"/>
      <c r="G9" s="4"/>
    </row>
    <row r="10">
      <c r="A10" s="1668" t="s">
        <v>6164</v>
      </c>
      <c r="B10" s="1664">
        <v>50.0</v>
      </c>
      <c r="C10" s="1703"/>
      <c r="G10" s="4"/>
    </row>
    <row r="11">
      <c r="A11" s="1668" t="s">
        <v>6165</v>
      </c>
      <c r="B11" s="1664">
        <v>100.0</v>
      </c>
      <c r="C11" s="1703"/>
      <c r="G11" s="4"/>
    </row>
    <row r="12">
      <c r="A12" s="1668" t="s">
        <v>6166</v>
      </c>
      <c r="B12" s="1664">
        <v>200.0</v>
      </c>
      <c r="C12" s="1703"/>
      <c r="G12" s="4"/>
    </row>
    <row r="13">
      <c r="A13" s="1668" t="s">
        <v>6167</v>
      </c>
      <c r="B13" s="1664">
        <v>300.0</v>
      </c>
      <c r="C13" s="1703"/>
      <c r="G13" s="4"/>
    </row>
    <row r="14">
      <c r="A14" s="1668" t="s">
        <v>6168</v>
      </c>
      <c r="B14" s="1664">
        <v>500.0</v>
      </c>
      <c r="C14" s="1703"/>
      <c r="G14" s="4"/>
    </row>
    <row r="15">
      <c r="A15" s="1668" t="s">
        <v>6169</v>
      </c>
      <c r="B15" s="1664">
        <v>700.0</v>
      </c>
      <c r="C15" s="1703"/>
      <c r="G15" s="4"/>
    </row>
    <row r="16">
      <c r="A16" s="1668" t="s">
        <v>6170</v>
      </c>
      <c r="B16" s="1664">
        <v>1000.0</v>
      </c>
      <c r="C16" s="1703"/>
      <c r="G16" s="4"/>
    </row>
    <row r="17">
      <c r="A17" s="1668" t="s">
        <v>6171</v>
      </c>
      <c r="B17" s="1664">
        <v>2000.0</v>
      </c>
      <c r="C17" s="1703"/>
      <c r="G17" s="4"/>
    </row>
    <row r="18">
      <c r="A18" s="1668" t="s">
        <v>6172</v>
      </c>
      <c r="B18" s="1664">
        <v>120.0</v>
      </c>
      <c r="C18" s="1703"/>
      <c r="G18" s="4"/>
    </row>
    <row r="19">
      <c r="A19" s="1668" t="s">
        <v>6173</v>
      </c>
      <c r="B19" s="1664">
        <v>600.0</v>
      </c>
      <c r="C19" s="1703"/>
      <c r="G19" s="4"/>
    </row>
    <row r="20">
      <c r="A20" s="1668" t="s">
        <v>6174</v>
      </c>
      <c r="B20" s="1664">
        <v>1500.0</v>
      </c>
      <c r="C20" s="1703"/>
      <c r="G20" s="4"/>
    </row>
    <row r="21">
      <c r="A21" s="1668" t="s">
        <v>6175</v>
      </c>
      <c r="B21" s="1664">
        <v>9000.0</v>
      </c>
      <c r="C21" s="1703"/>
      <c r="G21" s="1703"/>
    </row>
    <row r="22">
      <c r="A22" s="1668" t="s">
        <v>6176</v>
      </c>
      <c r="B22" s="1664">
        <v>1000.0</v>
      </c>
      <c r="C22" s="1703"/>
      <c r="G22" s="1703"/>
    </row>
    <row r="23">
      <c r="A23" s="1668" t="s">
        <v>6177</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4" t="s">
        <v>28</v>
      </c>
      <c r="B1" s="9"/>
      <c r="C1" s="1705" t="s">
        <v>6183</v>
      </c>
      <c r="D1" s="1706" t="s">
        <v>6184</v>
      </c>
      <c r="E1" s="24"/>
      <c r="F1" s="24"/>
      <c r="G1" s="9"/>
      <c r="H1" s="1705" t="s">
        <v>1768</v>
      </c>
      <c r="I1" s="1705" t="s">
        <v>6185</v>
      </c>
    </row>
    <row r="2" ht="33.75" customHeight="1">
      <c r="A2" s="1707" t="s">
        <v>6186</v>
      </c>
      <c r="B2" s="1708" t="str">
        <f>image("https://i.imgur.com/mNxS39D.png",4,40,36)</f>
        <v/>
      </c>
      <c r="C2" s="1709" t="s">
        <v>6187</v>
      </c>
      <c r="D2" s="1710" t="s">
        <v>6188</v>
      </c>
      <c r="E2" s="24"/>
      <c r="F2" s="24"/>
      <c r="G2" s="9"/>
      <c r="H2" s="1711" t="s">
        <v>459</v>
      </c>
      <c r="I2" s="1711" t="s">
        <v>6189</v>
      </c>
    </row>
    <row r="3" ht="33.75" customHeight="1">
      <c r="A3" s="1707" t="s">
        <v>6190</v>
      </c>
      <c r="B3" s="1708" t="str">
        <f>image("https://i.imgur.com/waFHb9T.png",4,40,36)</f>
        <v/>
      </c>
      <c r="C3" s="53"/>
      <c r="D3" s="1710" t="s">
        <v>6191</v>
      </c>
      <c r="E3" s="24"/>
      <c r="F3" s="24"/>
      <c r="G3" s="9"/>
      <c r="H3" s="1711" t="s">
        <v>6192</v>
      </c>
      <c r="I3" s="1711" t="s">
        <v>6189</v>
      </c>
    </row>
    <row r="4" ht="33.75" customHeight="1">
      <c r="A4" s="1707" t="s">
        <v>6193</v>
      </c>
      <c r="B4" s="1708" t="str">
        <f>image("https://i.imgur.com/ZViCBXO.png",4,40,36)</f>
        <v/>
      </c>
      <c r="C4" s="47"/>
      <c r="D4" s="1710" t="s">
        <v>6194</v>
      </c>
      <c r="E4" s="24"/>
      <c r="F4" s="24"/>
      <c r="G4" s="9"/>
      <c r="H4" s="1711" t="s">
        <v>6195</v>
      </c>
      <c r="I4" s="1711" t="s">
        <v>6196</v>
      </c>
    </row>
    <row r="5" ht="33.75" customHeight="1">
      <c r="A5" s="1712" t="s">
        <v>6197</v>
      </c>
      <c r="B5" s="1713" t="str">
        <f>image("https://i.imgur.com/kI2aOuJ.png",4,40,36)</f>
        <v/>
      </c>
      <c r="C5" s="1709" t="s">
        <v>6198</v>
      </c>
      <c r="D5" s="1710" t="s">
        <v>6199</v>
      </c>
      <c r="E5" s="24"/>
      <c r="F5" s="24"/>
      <c r="G5" s="9"/>
      <c r="H5" s="1711" t="s">
        <v>6195</v>
      </c>
      <c r="I5" s="1711" t="s">
        <v>6196</v>
      </c>
    </row>
    <row r="6" ht="33.75" customHeight="1">
      <c r="A6" s="1712" t="s">
        <v>6200</v>
      </c>
      <c r="B6" s="1713" t="str">
        <f>image("https://i.imgur.com/8UD4LJH.png",4,40,36)</f>
        <v/>
      </c>
      <c r="C6" s="53"/>
      <c r="D6" s="1710" t="s">
        <v>6201</v>
      </c>
      <c r="E6" s="24"/>
      <c r="F6" s="24"/>
      <c r="G6" s="9"/>
      <c r="H6" s="1711" t="s">
        <v>459</v>
      </c>
      <c r="I6" s="1711" t="s">
        <v>6189</v>
      </c>
    </row>
    <row r="7" ht="33.75" customHeight="1">
      <c r="A7" s="1712" t="s">
        <v>6202</v>
      </c>
      <c r="B7" s="1713" t="str">
        <f>image("https://i.imgur.com/Bq4jl5Q.png",4,40,36)</f>
        <v/>
      </c>
      <c r="C7" s="53"/>
      <c r="D7" s="1710" t="s">
        <v>6203</v>
      </c>
      <c r="E7" s="24"/>
      <c r="F7" s="24"/>
      <c r="G7" s="9"/>
      <c r="H7" s="1711" t="s">
        <v>6192</v>
      </c>
      <c r="I7" s="1711" t="s">
        <v>6189</v>
      </c>
    </row>
    <row r="8" ht="33.75" customHeight="1">
      <c r="A8" s="1712" t="s">
        <v>4049</v>
      </c>
      <c r="B8" s="1713" t="str">
        <f>image("https://i.imgur.com/tODc4xA.png",4,40,36)</f>
        <v/>
      </c>
      <c r="C8" s="53"/>
      <c r="D8" s="1710" t="s">
        <v>6204</v>
      </c>
      <c r="E8" s="24"/>
      <c r="F8" s="24"/>
      <c r="G8" s="9"/>
      <c r="H8" s="1711" t="s">
        <v>6205</v>
      </c>
      <c r="I8" s="1711" t="s">
        <v>6196</v>
      </c>
    </row>
    <row r="9" ht="33.75" customHeight="1">
      <c r="A9" s="1712" t="s">
        <v>6206</v>
      </c>
      <c r="B9" s="1713" t="str">
        <f>image("https://i.imgur.com/9UTF5gL.png",4,40,36)</f>
        <v/>
      </c>
      <c r="C9" s="47"/>
      <c r="D9" s="1710" t="s">
        <v>6207</v>
      </c>
      <c r="E9" s="24"/>
      <c r="F9" s="24"/>
      <c r="G9" s="9"/>
      <c r="H9" s="1711" t="s">
        <v>6205</v>
      </c>
      <c r="I9" s="1711" t="s">
        <v>6196</v>
      </c>
    </row>
    <row r="10" ht="33.75" customHeight="1">
      <c r="A10" s="1714" t="s">
        <v>6208</v>
      </c>
      <c r="B10" s="1715" t="str">
        <f>image("https://i.imgur.com/Wrlx7Qh.png",4,40,36)</f>
        <v/>
      </c>
      <c r="C10" s="1709" t="s">
        <v>6209</v>
      </c>
      <c r="D10" s="1710" t="s">
        <v>6210</v>
      </c>
      <c r="E10" s="24"/>
      <c r="F10" s="24"/>
      <c r="G10" s="9"/>
      <c r="H10" s="1711" t="s">
        <v>6205</v>
      </c>
      <c r="I10" s="1711" t="s">
        <v>6196</v>
      </c>
    </row>
    <row r="11" ht="33.75" customHeight="1">
      <c r="A11" s="1714" t="s">
        <v>6211</v>
      </c>
      <c r="B11" s="1715" t="str">
        <f>image("https://i.imgur.com/8PKY903.png",4,40,36)</f>
        <v/>
      </c>
      <c r="C11" s="53"/>
      <c r="D11" s="1710" t="s">
        <v>6212</v>
      </c>
      <c r="E11" s="24"/>
      <c r="F11" s="24"/>
      <c r="G11" s="9"/>
      <c r="H11" s="1711" t="s">
        <v>6192</v>
      </c>
      <c r="I11" s="1711" t="s">
        <v>6189</v>
      </c>
    </row>
    <row r="12" ht="33.75" customHeight="1">
      <c r="A12" s="1714" t="s">
        <v>6192</v>
      </c>
      <c r="B12" s="1715" t="str">
        <f>image("https://i.imgur.com/T038RXz.png",4,40,36)</f>
        <v/>
      </c>
      <c r="C12" s="47"/>
      <c r="D12" s="1710" t="s">
        <v>6213</v>
      </c>
      <c r="E12" s="24"/>
      <c r="F12" s="24"/>
      <c r="G12" s="9"/>
      <c r="H12" s="1711" t="s">
        <v>6195</v>
      </c>
      <c r="I12" s="1711" t="s">
        <v>6196</v>
      </c>
    </row>
    <row r="13" ht="33.75" customHeight="1">
      <c r="A13" s="1716" t="s">
        <v>6214</v>
      </c>
      <c r="B13" s="1717" t="str">
        <f>image("https://i.imgur.com/DDrLS6z.png",4,40,36)</f>
        <v/>
      </c>
      <c r="C13" s="1709" t="s">
        <v>6215</v>
      </c>
      <c r="D13" s="1710" t="s">
        <v>6216</v>
      </c>
      <c r="E13" s="24"/>
      <c r="F13" s="24"/>
      <c r="G13" s="9"/>
      <c r="H13" s="1711" t="s">
        <v>6195</v>
      </c>
      <c r="I13" s="1711" t="s">
        <v>6196</v>
      </c>
    </row>
    <row r="14" ht="33.75" customHeight="1">
      <c r="A14" s="1716" t="s">
        <v>1004</v>
      </c>
      <c r="B14" s="1717" t="str">
        <f>image("https://i.imgur.com/KcjXKQf.png",4,40,36)</f>
        <v/>
      </c>
      <c r="C14" s="47"/>
      <c r="D14" s="1710" t="s">
        <v>6217</v>
      </c>
      <c r="E14" s="24"/>
      <c r="F14" s="24"/>
      <c r="G14" s="9"/>
      <c r="H14" s="1711" t="s">
        <v>459</v>
      </c>
      <c r="I14" s="1711" t="s">
        <v>6189</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6218</v>
      </c>
      <c r="D18" s="24"/>
      <c r="E18" s="24"/>
      <c r="F18" s="24"/>
      <c r="G18" s="9"/>
      <c r="H18" s="1720"/>
      <c r="I18" s="1720"/>
    </row>
    <row r="19" ht="15.75" customHeight="1">
      <c r="A19" s="1692"/>
      <c r="B19" s="1692"/>
      <c r="C19" s="1723" t="s">
        <v>6219</v>
      </c>
      <c r="D19" s="1724" t="s">
        <v>6220</v>
      </c>
      <c r="E19" s="1724" t="s">
        <v>6221</v>
      </c>
      <c r="F19" s="1724" t="s">
        <v>6222</v>
      </c>
      <c r="G19" s="1725" t="s">
        <v>6223</v>
      </c>
      <c r="H19" s="1720"/>
      <c r="I19" s="1720"/>
    </row>
    <row r="20" ht="15.75" customHeight="1">
      <c r="A20" s="1692"/>
      <c r="B20" s="1692"/>
      <c r="C20" s="1726" t="s">
        <v>6224</v>
      </c>
      <c r="D20" s="1664">
        <v>130.0</v>
      </c>
      <c r="E20" s="1664">
        <v>200.0</v>
      </c>
      <c r="F20" s="1664">
        <v>200.0</v>
      </c>
      <c r="G20" s="1664">
        <v>130.0</v>
      </c>
      <c r="H20" s="1720"/>
      <c r="I20" s="1720"/>
    </row>
    <row r="21" ht="15.75" customHeight="1">
      <c r="A21" s="1692"/>
      <c r="B21" s="1692"/>
      <c r="C21" s="1726" t="s">
        <v>6225</v>
      </c>
      <c r="D21" s="1727">
        <v>0.1</v>
      </c>
      <c r="E21" s="1727">
        <v>0.15</v>
      </c>
      <c r="F21" s="1727">
        <v>0.15</v>
      </c>
      <c r="G21" s="1727">
        <v>0.1</v>
      </c>
      <c r="H21" s="1720"/>
      <c r="I21" s="1720"/>
    </row>
    <row r="22" ht="15.75" customHeight="1">
      <c r="A22" s="1692"/>
      <c r="B22" s="1692"/>
      <c r="C22" s="1726" t="s">
        <v>6226</v>
      </c>
      <c r="D22" s="1664">
        <v>30.0</v>
      </c>
      <c r="E22" s="1664">
        <v>10.0</v>
      </c>
      <c r="F22" s="1664">
        <v>10.0</v>
      </c>
      <c r="G22" s="1664">
        <v>20.0</v>
      </c>
      <c r="H22" s="1720"/>
      <c r="I22" s="1720"/>
    </row>
    <row r="23" ht="15.75" customHeight="1">
      <c r="A23" s="1692"/>
      <c r="B23" s="1692"/>
      <c r="C23" s="1726" t="s">
        <v>6227</v>
      </c>
      <c r="D23" s="1727">
        <v>0.15</v>
      </c>
      <c r="E23" s="1727">
        <v>0.05</v>
      </c>
      <c r="F23" s="1727">
        <v>0.05</v>
      </c>
      <c r="G23" s="1727">
        <v>0.1</v>
      </c>
      <c r="H23" s="1720"/>
      <c r="I23" s="1720"/>
    </row>
    <row r="24" ht="15.75" customHeight="1">
      <c r="A24" s="1692"/>
      <c r="B24" s="1692"/>
      <c r="C24" s="1726" t="s">
        <v>6228</v>
      </c>
      <c r="D24" s="1664">
        <v>30.0</v>
      </c>
      <c r="E24" s="1664">
        <v>10.0</v>
      </c>
      <c r="F24" s="1664">
        <v>10.0</v>
      </c>
      <c r="G24" s="1664">
        <v>20.0</v>
      </c>
      <c r="H24" s="1720"/>
      <c r="I24" s="1720"/>
    </row>
    <row r="25" ht="15.75" customHeight="1">
      <c r="A25" s="1692"/>
      <c r="B25" s="1692"/>
      <c r="C25" s="1726" t="s">
        <v>6229</v>
      </c>
      <c r="D25" s="1727">
        <v>0.15</v>
      </c>
      <c r="E25" s="1727">
        <v>0.05</v>
      </c>
      <c r="F25" s="1727">
        <v>0.05</v>
      </c>
      <c r="G25" s="1727">
        <v>0.1</v>
      </c>
      <c r="H25" s="1720"/>
      <c r="I25" s="1720"/>
    </row>
    <row r="26" ht="15.75" customHeight="1">
      <c r="A26" s="1692"/>
      <c r="B26" s="1692"/>
      <c r="C26" s="1726" t="s">
        <v>6230</v>
      </c>
      <c r="D26" s="1664">
        <v>6.0</v>
      </c>
      <c r="E26" s="1664">
        <v>18.0</v>
      </c>
      <c r="F26" s="1664">
        <v>18.0</v>
      </c>
      <c r="G26" s="1664">
        <v>12.0</v>
      </c>
      <c r="H26" s="1720"/>
      <c r="I26" s="1720"/>
    </row>
    <row r="27" ht="15.75" customHeight="1">
      <c r="A27" s="1692"/>
      <c r="B27" s="1692"/>
      <c r="C27" s="1726" t="s">
        <v>6231</v>
      </c>
      <c r="D27" s="1727">
        <v>0.05</v>
      </c>
      <c r="E27" s="1727">
        <v>0.15</v>
      </c>
      <c r="F27" s="1727">
        <v>0.15</v>
      </c>
      <c r="G27" s="1727">
        <v>0.1</v>
      </c>
      <c r="H27" s="1720"/>
      <c r="I27" s="1720"/>
    </row>
    <row r="28" ht="15.75" customHeight="1">
      <c r="A28" s="1692"/>
      <c r="B28" s="1692"/>
      <c r="C28" s="1726" t="s">
        <v>6232</v>
      </c>
      <c r="D28" s="1664">
        <v>6.0</v>
      </c>
      <c r="E28" s="1664">
        <v>18.0</v>
      </c>
      <c r="F28" s="1664">
        <v>18.0</v>
      </c>
      <c r="G28" s="1664">
        <v>12.0</v>
      </c>
      <c r="H28" s="1720"/>
      <c r="I28" s="1720"/>
    </row>
    <row r="29" ht="15.75" customHeight="1">
      <c r="A29" s="1692"/>
      <c r="B29" s="1692"/>
      <c r="C29" s="1726" t="s">
        <v>6233</v>
      </c>
      <c r="D29" s="1727">
        <v>0.05</v>
      </c>
      <c r="E29" s="1727">
        <v>0.15</v>
      </c>
      <c r="F29" s="1727">
        <v>0.15</v>
      </c>
      <c r="G29" s="1727">
        <v>0.1</v>
      </c>
      <c r="H29" s="1720"/>
      <c r="I29" s="1720"/>
    </row>
    <row r="30" ht="15.75" customHeight="1">
      <c r="A30" s="1692"/>
      <c r="B30" s="1692"/>
      <c r="C30" s="1726" t="s">
        <v>6234</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6235</v>
      </c>
      <c r="D34" s="24"/>
      <c r="E34" s="24"/>
      <c r="F34" s="24"/>
      <c r="G34" s="24"/>
      <c r="H34" s="24"/>
      <c r="I34" s="1729"/>
    </row>
    <row r="35" ht="15.75" customHeight="1">
      <c r="A35" s="1692"/>
      <c r="B35" s="1692"/>
      <c r="C35" s="1730" t="s">
        <v>6219</v>
      </c>
      <c r="D35" s="1731" t="s">
        <v>6220</v>
      </c>
      <c r="E35" s="1731" t="s">
        <v>6221</v>
      </c>
      <c r="F35" s="1731" t="s">
        <v>6222</v>
      </c>
      <c r="G35" s="1732" t="s">
        <v>6223</v>
      </c>
      <c r="H35" s="1733" t="s">
        <v>6236</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6234</v>
      </c>
      <c r="D42" s="1738"/>
      <c r="E42" s="1739"/>
      <c r="F42" s="1739"/>
      <c r="G42" s="1740"/>
      <c r="H42" s="1741">
        <v>0.11</v>
      </c>
      <c r="I42" s="1742"/>
    </row>
    <row r="43" ht="15.75" customHeight="1">
      <c r="A43" s="1692"/>
      <c r="B43" s="1692"/>
      <c r="C43" s="1728" t="s">
        <v>6237</v>
      </c>
      <c r="D43" s="1743"/>
      <c r="E43" s="1744"/>
      <c r="F43" s="1744"/>
      <c r="G43" s="1745"/>
      <c r="H43" s="1741">
        <v>0.21</v>
      </c>
      <c r="I43" s="1742"/>
    </row>
    <row r="44" ht="15.75" customHeight="1">
      <c r="A44" s="1692"/>
      <c r="B44" s="1692"/>
      <c r="C44" s="1728" t="s">
        <v>6238</v>
      </c>
      <c r="D44" s="1743"/>
      <c r="E44" s="1744"/>
      <c r="F44" s="1744"/>
      <c r="G44" s="1745"/>
      <c r="H44" s="1741">
        <v>-0.21</v>
      </c>
      <c r="I44" s="1742"/>
    </row>
    <row r="45" ht="15.75" customHeight="1">
      <c r="A45" s="1692"/>
      <c r="B45" s="1692"/>
      <c r="C45" s="1728" t="s">
        <v>6239</v>
      </c>
      <c r="D45" s="1746"/>
      <c r="E45" s="1747"/>
      <c r="F45" s="1747"/>
      <c r="G45" s="1748"/>
      <c r="H45" s="1741">
        <v>-0.31</v>
      </c>
      <c r="I45" s="1742"/>
    </row>
    <row r="46" ht="15.75" customHeight="1">
      <c r="A46" s="1692"/>
      <c r="B46" s="1692"/>
      <c r="C46" s="1749" t="s">
        <v>6240</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6241</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6178</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2" t="s">
        <v>20</v>
      </c>
      <c r="B1" s="669" t="s">
        <v>6242</v>
      </c>
      <c r="C1" s="24"/>
      <c r="D1" s="24"/>
      <c r="E1" s="24"/>
      <c r="F1" s="9"/>
      <c r="G1" s="1753" t="s">
        <v>6243</v>
      </c>
    </row>
    <row r="2">
      <c r="A2" s="47"/>
      <c r="B2" s="668" t="s">
        <v>6244</v>
      </c>
      <c r="C2" s="668" t="s">
        <v>6245</v>
      </c>
      <c r="D2" s="668" t="s">
        <v>6246</v>
      </c>
      <c r="E2" s="1598" t="s">
        <v>6247</v>
      </c>
      <c r="F2" s="668" t="s">
        <v>6248</v>
      </c>
      <c r="G2" s="47"/>
    </row>
    <row r="3">
      <c r="A3" s="1754" t="s">
        <v>6249</v>
      </c>
      <c r="B3" s="1755">
        <v>1.0</v>
      </c>
      <c r="C3" s="1755">
        <v>1.0</v>
      </c>
      <c r="D3" s="1755">
        <v>1.0</v>
      </c>
      <c r="E3" s="1755">
        <v>1.0</v>
      </c>
      <c r="F3" s="1755">
        <v>1.0</v>
      </c>
      <c r="G3" s="1755">
        <v>0.0</v>
      </c>
    </row>
    <row r="4">
      <c r="A4" s="1754" t="s">
        <v>6250</v>
      </c>
      <c r="B4" s="1755">
        <v>1.0</v>
      </c>
      <c r="C4" s="1755">
        <v>2.0</v>
      </c>
      <c r="D4" s="1755">
        <v>2.0</v>
      </c>
      <c r="E4" s="1755">
        <v>1.0</v>
      </c>
      <c r="F4" s="1755">
        <v>1.0</v>
      </c>
      <c r="G4" s="1755">
        <v>5.0</v>
      </c>
    </row>
    <row r="5">
      <c r="A5" s="1754" t="s">
        <v>6251</v>
      </c>
      <c r="B5" s="1755">
        <v>1.0</v>
      </c>
      <c r="C5" s="1755">
        <v>3.0</v>
      </c>
      <c r="D5" s="1755">
        <v>2.0</v>
      </c>
      <c r="E5" s="1755">
        <v>1.0</v>
      </c>
      <c r="F5" s="1755">
        <v>1.0</v>
      </c>
      <c r="G5" s="1755">
        <v>20.0</v>
      </c>
    </row>
    <row r="6">
      <c r="A6" s="1754" t="s">
        <v>6252</v>
      </c>
      <c r="B6" s="1755">
        <v>1.0</v>
      </c>
      <c r="C6" s="1755">
        <v>2.0</v>
      </c>
      <c r="D6" s="1755">
        <v>2.0</v>
      </c>
      <c r="E6" s="1755">
        <v>1.0</v>
      </c>
      <c r="F6" s="1755">
        <v>1.0</v>
      </c>
      <c r="G6" s="1755">
        <v>0.0</v>
      </c>
    </row>
    <row r="7">
      <c r="A7" s="1754" t="s">
        <v>6253</v>
      </c>
      <c r="B7" s="1755">
        <v>2.0</v>
      </c>
      <c r="C7" s="1755">
        <v>3.0</v>
      </c>
      <c r="D7" s="1755">
        <v>3.0</v>
      </c>
      <c r="E7" s="1755">
        <v>1.0</v>
      </c>
      <c r="F7" s="1755">
        <v>1.0</v>
      </c>
      <c r="G7" s="1755">
        <v>10.0</v>
      </c>
    </row>
    <row r="8">
      <c r="A8" s="1754" t="s">
        <v>6254</v>
      </c>
      <c r="B8" s="1755">
        <v>2.0</v>
      </c>
      <c r="C8" s="1755">
        <v>3.0</v>
      </c>
      <c r="D8" s="1755">
        <v>3.0</v>
      </c>
      <c r="E8" s="1755">
        <v>1.0</v>
      </c>
      <c r="F8" s="1755">
        <v>1.0</v>
      </c>
      <c r="G8" s="1755">
        <v>10.0</v>
      </c>
    </row>
    <row r="9">
      <c r="A9" s="1754" t="s">
        <v>6255</v>
      </c>
      <c r="B9" s="1755">
        <v>2.0</v>
      </c>
      <c r="C9" s="1755">
        <v>3.0</v>
      </c>
      <c r="D9" s="1755">
        <v>3.0</v>
      </c>
      <c r="E9" s="1755">
        <v>1.0</v>
      </c>
      <c r="F9" s="1755">
        <v>1.0</v>
      </c>
      <c r="G9" s="1755">
        <v>30.0</v>
      </c>
    </row>
    <row r="10">
      <c r="A10" s="1754" t="s">
        <v>6192</v>
      </c>
      <c r="B10" s="1755">
        <v>1.0</v>
      </c>
      <c r="C10" s="1755">
        <v>2.0</v>
      </c>
      <c r="D10" s="1755">
        <v>1.0</v>
      </c>
      <c r="E10" s="1755">
        <v>1.0</v>
      </c>
      <c r="F10" s="1755">
        <v>1.0</v>
      </c>
      <c r="G10" s="1755">
        <v>0.0</v>
      </c>
    </row>
    <row r="11">
      <c r="A11" s="1754" t="s">
        <v>6256</v>
      </c>
      <c r="B11" s="1755">
        <v>1.0</v>
      </c>
      <c r="C11" s="1755">
        <v>3.0</v>
      </c>
      <c r="D11" s="1755">
        <v>1.0</v>
      </c>
      <c r="E11" s="1755">
        <v>1.0</v>
      </c>
      <c r="F11" s="1755">
        <v>1.0</v>
      </c>
      <c r="G11" s="1755">
        <v>0.0</v>
      </c>
    </row>
    <row r="12">
      <c r="A12" s="1754" t="s">
        <v>4056</v>
      </c>
      <c r="B12" s="1755">
        <v>2.0</v>
      </c>
      <c r="C12" s="1755">
        <v>3.0</v>
      </c>
      <c r="D12" s="1755">
        <v>1.0</v>
      </c>
      <c r="E12" s="1755">
        <v>1.0</v>
      </c>
      <c r="F12" s="1755">
        <v>1.0</v>
      </c>
      <c r="G12" s="1755">
        <v>0.0</v>
      </c>
    </row>
    <row r="13">
      <c r="A13" s="1754" t="s">
        <v>6257</v>
      </c>
      <c r="B13" s="1755">
        <v>3.0</v>
      </c>
      <c r="C13" s="1755">
        <v>3.0</v>
      </c>
      <c r="D13" s="1755">
        <v>1.0</v>
      </c>
      <c r="E13" s="1755">
        <v>1.0</v>
      </c>
      <c r="F13" s="1755">
        <v>1.0</v>
      </c>
      <c r="G13" s="1755">
        <v>0.0</v>
      </c>
    </row>
    <row r="14">
      <c r="A14" s="1754" t="s">
        <v>6258</v>
      </c>
      <c r="B14" s="1755" t="s">
        <v>152</v>
      </c>
      <c r="C14" s="1755" t="s">
        <v>152</v>
      </c>
      <c r="D14" s="1755" t="s">
        <v>152</v>
      </c>
      <c r="E14" s="1755" t="s">
        <v>152</v>
      </c>
      <c r="F14" s="1755">
        <v>1.0</v>
      </c>
      <c r="G14" s="1755">
        <v>0.0</v>
      </c>
    </row>
    <row r="15">
      <c r="A15" s="1754" t="s">
        <v>6259</v>
      </c>
      <c r="B15" s="1755" t="s">
        <v>152</v>
      </c>
      <c r="C15" s="1755" t="s">
        <v>152</v>
      </c>
      <c r="D15" s="1755" t="s">
        <v>152</v>
      </c>
      <c r="E15" s="1755" t="s">
        <v>152</v>
      </c>
      <c r="F15" s="1755">
        <v>1.0</v>
      </c>
      <c r="G15" s="1755">
        <v>5.0</v>
      </c>
    </row>
    <row r="16">
      <c r="A16" s="1756"/>
      <c r="B16" s="1756" t="s">
        <v>6260</v>
      </c>
      <c r="C16" s="1757"/>
      <c r="D16" s="1757"/>
      <c r="E16" s="1757"/>
      <c r="F16" s="1757"/>
      <c r="G16" s="1757"/>
    </row>
    <row r="17">
      <c r="A17" s="1756"/>
      <c r="B17" s="1757"/>
      <c r="C17" s="1757"/>
      <c r="D17" s="1757"/>
      <c r="E17" s="1757"/>
      <c r="F17" s="1757"/>
      <c r="G17" s="1757"/>
    </row>
    <row r="18">
      <c r="A18" s="1691" t="s">
        <v>6178</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8" t="s">
        <v>6261</v>
      </c>
      <c r="B1" s="1759" t="s">
        <v>6262</v>
      </c>
      <c r="C1" s="9"/>
      <c r="D1" s="1759" t="s">
        <v>6263</v>
      </c>
      <c r="E1" s="9"/>
      <c r="F1" s="1759" t="s">
        <v>6264</v>
      </c>
      <c r="G1" s="9"/>
      <c r="H1" s="1759" t="s">
        <v>6265</v>
      </c>
      <c r="I1" s="9"/>
      <c r="J1" s="1759" t="s">
        <v>6266</v>
      </c>
      <c r="K1" s="9"/>
      <c r="L1" s="1760"/>
      <c r="M1" s="1761" t="s">
        <v>6267</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6268</v>
      </c>
      <c r="N2" s="1766" t="s">
        <v>6269</v>
      </c>
      <c r="O2" s="1767" t="s">
        <v>6270</v>
      </c>
    </row>
    <row r="3" ht="26.25" customHeight="1">
      <c r="A3" s="1768" t="s">
        <v>6271</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6272</v>
      </c>
      <c r="B4" s="1772">
        <v>3400000.0</v>
      </c>
      <c r="C4" s="9"/>
      <c r="D4" s="1772">
        <v>4000000.0</v>
      </c>
      <c r="E4" s="9"/>
      <c r="F4" s="1772">
        <v>4100000.0</v>
      </c>
      <c r="G4" s="9"/>
      <c r="H4" s="1772">
        <v>3800000.0</v>
      </c>
      <c r="I4" s="9"/>
      <c r="J4" s="1772">
        <v>3500000.0</v>
      </c>
      <c r="K4" s="9"/>
      <c r="L4" s="1770"/>
      <c r="M4" s="1771">
        <v>18.0</v>
      </c>
      <c r="N4" s="1771">
        <v>42.0</v>
      </c>
      <c r="O4" s="1771"/>
    </row>
    <row r="5">
      <c r="A5" s="1773" t="s">
        <v>6273</v>
      </c>
      <c r="B5" s="1774">
        <v>2700000.0</v>
      </c>
      <c r="C5" s="9"/>
      <c r="D5" s="1774">
        <v>3100000.0</v>
      </c>
      <c r="E5" s="9"/>
      <c r="F5" s="1774">
        <v>3200000.0</v>
      </c>
      <c r="G5" s="9"/>
      <c r="H5" s="1774">
        <v>3000000.0</v>
      </c>
      <c r="I5" s="9"/>
      <c r="J5" s="1774">
        <v>2750000.0</v>
      </c>
      <c r="K5" s="9"/>
      <c r="L5" s="1770"/>
      <c r="M5" s="1773">
        <v>14.0</v>
      </c>
      <c r="N5" s="1773">
        <v>46.0</v>
      </c>
      <c r="O5" s="1773"/>
    </row>
    <row r="6">
      <c r="A6" s="1773" t="s">
        <v>6274</v>
      </c>
      <c r="B6" s="1774">
        <v>2100000.0</v>
      </c>
      <c r="C6" s="9"/>
      <c r="D6" s="1774">
        <v>2400000.0</v>
      </c>
      <c r="E6" s="9"/>
      <c r="F6" s="1774">
        <v>2450000.0</v>
      </c>
      <c r="G6" s="9"/>
      <c r="H6" s="1774">
        <v>2300000.0</v>
      </c>
      <c r="I6" s="9"/>
      <c r="J6" s="1774">
        <v>2100000.0</v>
      </c>
      <c r="K6" s="9"/>
      <c r="L6" s="1770"/>
      <c r="M6" s="1773">
        <v>10.0</v>
      </c>
      <c r="N6" s="1773">
        <v>50.0</v>
      </c>
      <c r="O6" s="1773"/>
    </row>
    <row r="7">
      <c r="A7" s="1775" t="s">
        <v>6275</v>
      </c>
      <c r="B7" s="1776">
        <v>1600000.0</v>
      </c>
      <c r="C7" s="9"/>
      <c r="D7" s="1776">
        <v>1700000.0</v>
      </c>
      <c r="E7" s="9"/>
      <c r="F7" s="1776">
        <v>1800000.0</v>
      </c>
      <c r="G7" s="9"/>
      <c r="H7" s="1776">
        <v>1700000.0</v>
      </c>
      <c r="I7" s="9"/>
      <c r="J7" s="1776">
        <v>1600000.0</v>
      </c>
      <c r="K7" s="9"/>
      <c r="L7" s="1770"/>
      <c r="M7" s="1775">
        <v>6.0</v>
      </c>
      <c r="N7" s="1775">
        <v>44.0</v>
      </c>
      <c r="O7" s="1775">
        <v>10.0</v>
      </c>
    </row>
    <row r="8">
      <c r="A8" s="1775" t="s">
        <v>6276</v>
      </c>
      <c r="B8" s="1776">
        <v>1100000.0</v>
      </c>
      <c r="C8" s="9"/>
      <c r="D8" s="1776">
        <v>1200000.0</v>
      </c>
      <c r="E8" s="9"/>
      <c r="F8" s="1776">
        <v>1300000.0</v>
      </c>
      <c r="G8" s="9"/>
      <c r="H8" s="1776">
        <v>1200000.0</v>
      </c>
      <c r="I8" s="9"/>
      <c r="J8" s="1776">
        <v>1200000.0</v>
      </c>
      <c r="K8" s="9"/>
      <c r="L8" s="1770"/>
      <c r="M8" s="1775">
        <v>4.0</v>
      </c>
      <c r="N8" s="1775">
        <v>40.0</v>
      </c>
      <c r="O8" s="1775">
        <v>16.0</v>
      </c>
    </row>
    <row r="9">
      <c r="A9" s="1777" t="s">
        <v>6277</v>
      </c>
      <c r="B9" s="1778">
        <v>700000.0</v>
      </c>
      <c r="C9" s="9"/>
      <c r="D9" s="1778">
        <v>800000.0</v>
      </c>
      <c r="E9" s="9"/>
      <c r="F9" s="1778">
        <v>900000.0</v>
      </c>
      <c r="G9" s="9"/>
      <c r="H9" s="1778">
        <v>800000.0</v>
      </c>
      <c r="I9" s="9"/>
      <c r="J9" s="1778">
        <v>800000.0</v>
      </c>
      <c r="K9" s="9"/>
      <c r="L9" s="1770"/>
      <c r="M9" s="1777">
        <v>2.0</v>
      </c>
      <c r="N9" s="1777">
        <v>34.0</v>
      </c>
      <c r="O9" s="1777">
        <v>24.0</v>
      </c>
    </row>
    <row r="10">
      <c r="A10" s="1777" t="s">
        <v>6278</v>
      </c>
      <c r="B10" s="1778">
        <v>500000.0</v>
      </c>
      <c r="C10" s="9"/>
      <c r="D10" s="1778">
        <v>600000.0</v>
      </c>
      <c r="E10" s="9"/>
      <c r="F10" s="1778">
        <v>650000.0</v>
      </c>
      <c r="G10" s="9"/>
      <c r="H10" s="1778">
        <v>550000.0</v>
      </c>
      <c r="I10" s="9"/>
      <c r="J10" s="1778">
        <v>550000.0</v>
      </c>
      <c r="K10" s="9"/>
      <c r="L10" s="1770"/>
      <c r="M10" s="1777"/>
      <c r="N10" s="1777">
        <v>32.0</v>
      </c>
      <c r="O10" s="1777">
        <v>28.0</v>
      </c>
    </row>
    <row r="11">
      <c r="A11" s="1779" t="s">
        <v>6279</v>
      </c>
      <c r="B11" s="1780">
        <v>300000.0</v>
      </c>
      <c r="C11" s="9"/>
      <c r="D11" s="1780">
        <v>400000.0</v>
      </c>
      <c r="E11" s="9"/>
      <c r="F11" s="1780">
        <v>450000.0</v>
      </c>
      <c r="G11" s="9"/>
      <c r="H11" s="1780">
        <v>350000.0</v>
      </c>
      <c r="I11" s="9"/>
      <c r="J11" s="1780">
        <v>350000.0</v>
      </c>
      <c r="K11" s="9"/>
      <c r="L11" s="1770"/>
      <c r="M11" s="1779"/>
      <c r="N11" s="1779">
        <v>28.0</v>
      </c>
      <c r="O11" s="1779">
        <v>32.0</v>
      </c>
    </row>
    <row r="12">
      <c r="A12" s="1779" t="s">
        <v>6280</v>
      </c>
      <c r="B12" s="1780">
        <v>200000.0</v>
      </c>
      <c r="C12" s="9"/>
      <c r="D12" s="1780">
        <v>250000.0</v>
      </c>
      <c r="E12" s="9"/>
      <c r="F12" s="1780">
        <v>250000.0</v>
      </c>
      <c r="G12" s="9"/>
      <c r="H12" s="1780">
        <v>200000.0</v>
      </c>
      <c r="I12" s="9"/>
      <c r="J12" s="1780">
        <v>200000.0</v>
      </c>
      <c r="K12" s="9"/>
      <c r="L12" s="1770"/>
      <c r="M12" s="1779"/>
      <c r="N12" s="1779">
        <v>24.0</v>
      </c>
      <c r="O12" s="1779">
        <v>36.0</v>
      </c>
    </row>
    <row r="13">
      <c r="A13" s="1781" t="s">
        <v>6281</v>
      </c>
      <c r="B13" s="1782">
        <v>100000.0</v>
      </c>
      <c r="C13" s="9"/>
      <c r="D13" s="1782">
        <v>100000.0</v>
      </c>
      <c r="E13" s="9"/>
      <c r="F13" s="1782">
        <v>150000.0</v>
      </c>
      <c r="G13" s="9"/>
      <c r="H13" s="1782">
        <v>100000.0</v>
      </c>
      <c r="I13" s="9"/>
      <c r="J13" s="1782">
        <v>100000.0</v>
      </c>
      <c r="K13" s="9"/>
      <c r="L13" s="1770"/>
      <c r="M13" s="1781"/>
      <c r="N13" s="1781">
        <v>20.0</v>
      </c>
      <c r="O13" s="1781">
        <v>40.0</v>
      </c>
    </row>
    <row r="14">
      <c r="A14" s="1781" t="s">
        <v>6282</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6283</v>
      </c>
      <c r="B1" s="1783" t="s">
        <v>6284</v>
      </c>
      <c r="C1" s="1784" t="s">
        <v>6285</v>
      </c>
      <c r="D1" s="1785" t="s">
        <v>6286</v>
      </c>
      <c r="E1" s="1786" t="s">
        <v>4074</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6287</v>
      </c>
      <c r="C2" s="1790" t="s">
        <v>6288</v>
      </c>
      <c r="D2" s="1791" t="s">
        <v>6289</v>
      </c>
      <c r="E2" s="1792"/>
      <c r="F2" s="1793" t="s">
        <v>6290</v>
      </c>
    </row>
    <row r="3">
      <c r="A3" s="14" t="s">
        <v>215</v>
      </c>
      <c r="B3" s="1789" t="s">
        <v>6287</v>
      </c>
      <c r="C3" s="1790" t="s">
        <v>6291</v>
      </c>
      <c r="D3" s="1791" t="s">
        <v>6292</v>
      </c>
      <c r="E3" s="1794"/>
      <c r="F3" s="1795"/>
    </row>
    <row r="4">
      <c r="A4" s="14" t="s">
        <v>6293</v>
      </c>
      <c r="B4" s="1789" t="s">
        <v>6294</v>
      </c>
      <c r="C4" s="1790" t="s">
        <v>6295</v>
      </c>
      <c r="D4" s="1791" t="s">
        <v>6296</v>
      </c>
      <c r="E4" s="1794"/>
      <c r="F4" s="1795"/>
    </row>
    <row r="5">
      <c r="A5" s="14" t="s">
        <v>257</v>
      </c>
      <c r="B5" s="1789" t="s">
        <v>6287</v>
      </c>
      <c r="C5" s="1790" t="s">
        <v>6297</v>
      </c>
      <c r="D5" s="1791" t="s">
        <v>6292</v>
      </c>
      <c r="E5" s="1794"/>
      <c r="F5" s="1795"/>
    </row>
    <row r="6">
      <c r="A6" s="14" t="s">
        <v>287</v>
      </c>
      <c r="B6" s="1789" t="s">
        <v>6287</v>
      </c>
      <c r="C6" s="1790"/>
      <c r="D6" s="1791" t="s">
        <v>6298</v>
      </c>
      <c r="E6" s="1794"/>
      <c r="F6" s="1795"/>
    </row>
    <row r="7">
      <c r="A7" s="14" t="s">
        <v>326</v>
      </c>
      <c r="B7" s="1789" t="s">
        <v>6287</v>
      </c>
      <c r="C7" s="1790"/>
      <c r="D7" s="1791" t="s">
        <v>6292</v>
      </c>
      <c r="E7" s="1794"/>
      <c r="F7" s="1795"/>
    </row>
    <row r="8">
      <c r="A8" s="14" t="s">
        <v>352</v>
      </c>
      <c r="B8" s="1789" t="s">
        <v>6287</v>
      </c>
      <c r="C8" s="1790" t="s">
        <v>6299</v>
      </c>
      <c r="D8" s="1791" t="s">
        <v>6300</v>
      </c>
      <c r="E8" s="1792">
        <v>98.0</v>
      </c>
      <c r="F8" s="1795"/>
    </row>
    <row r="9">
      <c r="A9" s="14" t="s">
        <v>352</v>
      </c>
      <c r="B9" s="1789" t="s">
        <v>6294</v>
      </c>
      <c r="C9" s="1790" t="s">
        <v>6301</v>
      </c>
      <c r="D9" s="1791" t="s">
        <v>6302</v>
      </c>
      <c r="E9" s="1794"/>
      <c r="F9" s="1795"/>
    </row>
    <row r="10">
      <c r="A10" s="14" t="s">
        <v>352</v>
      </c>
      <c r="B10" s="1789" t="s">
        <v>6303</v>
      </c>
      <c r="C10" s="1790" t="s">
        <v>6304</v>
      </c>
      <c r="D10" s="1791" t="s">
        <v>6305</v>
      </c>
      <c r="E10" s="1794"/>
      <c r="F10" s="1795"/>
    </row>
    <row r="11">
      <c r="A11" s="14" t="s">
        <v>352</v>
      </c>
      <c r="B11" s="1789" t="s">
        <v>6306</v>
      </c>
      <c r="C11" s="1790" t="s">
        <v>6307</v>
      </c>
      <c r="D11" s="1791" t="s">
        <v>6308</v>
      </c>
      <c r="E11" s="1794"/>
      <c r="F11" s="1795"/>
    </row>
    <row r="12">
      <c r="A12" s="14" t="s">
        <v>352</v>
      </c>
      <c r="B12" s="1789" t="s">
        <v>6309</v>
      </c>
      <c r="C12" s="1790" t="s">
        <v>6310</v>
      </c>
      <c r="D12" s="1791" t="s">
        <v>6302</v>
      </c>
      <c r="E12" s="1794"/>
      <c r="F12" s="1795"/>
    </row>
    <row r="13">
      <c r="A13" s="14" t="s">
        <v>48</v>
      </c>
      <c r="B13" s="1789" t="s">
        <v>6287</v>
      </c>
      <c r="C13" s="1790" t="s">
        <v>6311</v>
      </c>
      <c r="D13" s="1791" t="s">
        <v>6292</v>
      </c>
      <c r="E13" s="1794"/>
      <c r="F13" s="1795"/>
    </row>
    <row r="14">
      <c r="A14" s="14" t="s">
        <v>429</v>
      </c>
      <c r="B14" s="1789" t="s">
        <v>6287</v>
      </c>
      <c r="C14" s="1790" t="s">
        <v>6312</v>
      </c>
      <c r="D14" s="1791" t="s">
        <v>6300</v>
      </c>
      <c r="E14" s="1792">
        <v>98.0</v>
      </c>
      <c r="F14" s="1795"/>
    </row>
    <row r="15">
      <c r="A15" s="14" t="s">
        <v>429</v>
      </c>
      <c r="B15" s="1789" t="s">
        <v>6294</v>
      </c>
      <c r="C15" s="1790" t="s">
        <v>6313</v>
      </c>
      <c r="D15" s="1791" t="s">
        <v>6296</v>
      </c>
      <c r="E15" s="1794"/>
      <c r="F15" s="1795"/>
    </row>
    <row r="16">
      <c r="A16" s="14" t="s">
        <v>429</v>
      </c>
      <c r="B16" s="1789" t="s">
        <v>6303</v>
      </c>
      <c r="C16" s="1790" t="s">
        <v>6314</v>
      </c>
      <c r="D16" s="1791" t="s">
        <v>6302</v>
      </c>
      <c r="E16" s="1794"/>
      <c r="F16" s="1795"/>
    </row>
    <row r="17">
      <c r="A17" s="14" t="s">
        <v>429</v>
      </c>
      <c r="B17" s="1789" t="s">
        <v>6306</v>
      </c>
      <c r="C17" s="1790" t="s">
        <v>6315</v>
      </c>
      <c r="D17" s="1791" t="s">
        <v>6302</v>
      </c>
      <c r="E17" s="1794"/>
      <c r="F17" s="1795"/>
    </row>
    <row r="18">
      <c r="A18" s="14" t="s">
        <v>472</v>
      </c>
      <c r="B18" s="1789" t="s">
        <v>6287</v>
      </c>
      <c r="C18" s="1790" t="s">
        <v>6316</v>
      </c>
      <c r="D18" s="1791" t="s">
        <v>6292</v>
      </c>
      <c r="E18" s="1794"/>
      <c r="F18" s="1795"/>
    </row>
    <row r="19">
      <c r="A19" s="14" t="s">
        <v>495</v>
      </c>
      <c r="B19" s="1789" t="s">
        <v>6287</v>
      </c>
      <c r="C19" s="1790" t="s">
        <v>6317</v>
      </c>
      <c r="D19" s="1791" t="s">
        <v>6292</v>
      </c>
      <c r="E19" s="1794"/>
      <c r="F19" s="1795"/>
    </row>
    <row r="20">
      <c r="A20" s="14" t="s">
        <v>495</v>
      </c>
      <c r="B20" s="1789" t="s">
        <v>6294</v>
      </c>
      <c r="C20" s="1790" t="s">
        <v>6318</v>
      </c>
      <c r="D20" s="1791" t="s">
        <v>6296</v>
      </c>
      <c r="E20" s="1794"/>
      <c r="F20" s="1795"/>
    </row>
    <row r="21">
      <c r="A21" s="14" t="s">
        <v>495</v>
      </c>
      <c r="B21" s="1789" t="s">
        <v>6303</v>
      </c>
      <c r="C21" s="1790" t="s">
        <v>6319</v>
      </c>
      <c r="D21" s="1791" t="s">
        <v>6302</v>
      </c>
      <c r="E21" s="1794"/>
      <c r="F21" s="1795"/>
    </row>
    <row r="22">
      <c r="A22" s="14" t="s">
        <v>529</v>
      </c>
      <c r="B22" s="1789" t="s">
        <v>6287</v>
      </c>
      <c r="C22" s="1790" t="s">
        <v>6320</v>
      </c>
      <c r="D22" s="1791" t="s">
        <v>6321</v>
      </c>
      <c r="E22" s="1794"/>
      <c r="F22" s="1795"/>
    </row>
    <row r="23">
      <c r="A23" s="14" t="s">
        <v>529</v>
      </c>
      <c r="B23" s="1789" t="s">
        <v>6294</v>
      </c>
      <c r="C23" s="1790" t="s">
        <v>6322</v>
      </c>
      <c r="D23" s="1791" t="s">
        <v>6292</v>
      </c>
      <c r="E23" s="1794"/>
      <c r="F23" s="1795"/>
    </row>
    <row r="24">
      <c r="A24" s="14" t="s">
        <v>563</v>
      </c>
      <c r="B24" s="1789" t="s">
        <v>6287</v>
      </c>
      <c r="C24" s="1790" t="s">
        <v>6323</v>
      </c>
      <c r="D24" s="1791" t="s">
        <v>6292</v>
      </c>
      <c r="E24" s="1794"/>
      <c r="F24" s="1795"/>
    </row>
    <row r="25">
      <c r="A25" s="14" t="s">
        <v>563</v>
      </c>
      <c r="B25" s="1789" t="s">
        <v>6294</v>
      </c>
      <c r="C25" s="1790" t="s">
        <v>6324</v>
      </c>
      <c r="D25" s="1791" t="s">
        <v>6325</v>
      </c>
      <c r="E25" s="1794"/>
      <c r="F25" s="1795"/>
    </row>
    <row r="26">
      <c r="A26" s="14" t="s">
        <v>563</v>
      </c>
      <c r="B26" s="1789" t="s">
        <v>6303</v>
      </c>
      <c r="C26" s="1790" t="s">
        <v>6326</v>
      </c>
      <c r="D26" s="1791" t="s">
        <v>6302</v>
      </c>
      <c r="E26" s="1792">
        <v>188.0</v>
      </c>
      <c r="F26" s="1793"/>
    </row>
    <row r="27">
      <c r="A27" s="14" t="s">
        <v>563</v>
      </c>
      <c r="B27" s="1789" t="s">
        <v>6306</v>
      </c>
      <c r="C27" s="1790" t="s">
        <v>6327</v>
      </c>
      <c r="D27" s="1791" t="s">
        <v>6302</v>
      </c>
      <c r="E27" s="1794"/>
      <c r="F27" s="1795"/>
    </row>
    <row r="28">
      <c r="A28" s="14" t="s">
        <v>612</v>
      </c>
      <c r="B28" s="1789" t="s">
        <v>6287</v>
      </c>
      <c r="C28" s="1790" t="s">
        <v>6328</v>
      </c>
      <c r="D28" s="1791" t="s">
        <v>6292</v>
      </c>
      <c r="E28" s="1794"/>
      <c r="F28" s="1795"/>
    </row>
    <row r="29">
      <c r="A29" s="14" t="s">
        <v>612</v>
      </c>
      <c r="B29" s="1789" t="s">
        <v>6294</v>
      </c>
      <c r="C29" s="1790" t="s">
        <v>6329</v>
      </c>
      <c r="D29" s="1791" t="s">
        <v>6302</v>
      </c>
      <c r="E29" s="1794"/>
      <c r="F29" s="1795"/>
    </row>
    <row r="30">
      <c r="A30" s="14" t="s">
        <v>709</v>
      </c>
      <c r="B30" s="1789" t="s">
        <v>6287</v>
      </c>
      <c r="C30" s="1790" t="s">
        <v>6330</v>
      </c>
      <c r="D30" s="1791" t="s">
        <v>6292</v>
      </c>
      <c r="E30" s="1794"/>
      <c r="F30" s="1795"/>
    </row>
    <row r="31">
      <c r="A31" s="14" t="s">
        <v>709</v>
      </c>
      <c r="B31" s="1789" t="s">
        <v>6294</v>
      </c>
      <c r="C31" s="1790"/>
      <c r="D31" s="1791" t="s">
        <v>6296</v>
      </c>
      <c r="E31" s="1794"/>
      <c r="F31" s="1795"/>
    </row>
    <row r="32">
      <c r="A32" s="14" t="s">
        <v>733</v>
      </c>
      <c r="B32" s="1789" t="s">
        <v>6287</v>
      </c>
      <c r="C32" s="1790"/>
      <c r="D32" s="1791" t="s">
        <v>6292</v>
      </c>
      <c r="E32" s="1794"/>
      <c r="F32" s="1795"/>
    </row>
    <row r="33">
      <c r="A33" s="14" t="s">
        <v>756</v>
      </c>
      <c r="B33" s="1789" t="s">
        <v>6287</v>
      </c>
      <c r="C33" s="1790" t="s">
        <v>6331</v>
      </c>
      <c r="D33" s="1791" t="s">
        <v>6300</v>
      </c>
      <c r="E33" s="1792">
        <v>98.0</v>
      </c>
      <c r="F33" s="1795"/>
    </row>
    <row r="34">
      <c r="A34" s="14" t="s">
        <v>756</v>
      </c>
      <c r="B34" s="1789" t="s">
        <v>6294</v>
      </c>
      <c r="C34" s="1790" t="s">
        <v>6332</v>
      </c>
      <c r="D34" s="1791" t="s">
        <v>6302</v>
      </c>
      <c r="E34" s="1792"/>
      <c r="F34" s="1793" t="s">
        <v>6333</v>
      </c>
    </row>
    <row r="35">
      <c r="A35" s="14" t="s">
        <v>756</v>
      </c>
      <c r="B35" s="1789" t="s">
        <v>6303</v>
      </c>
      <c r="C35" s="1790"/>
      <c r="D35" s="1791" t="s">
        <v>6302</v>
      </c>
      <c r="E35" s="1792"/>
      <c r="F35" s="1793" t="s">
        <v>6334</v>
      </c>
    </row>
    <row r="36">
      <c r="A36" s="14" t="s">
        <v>784</v>
      </c>
      <c r="B36" s="1789" t="s">
        <v>6287</v>
      </c>
      <c r="C36" s="1790" t="s">
        <v>6335</v>
      </c>
      <c r="D36" s="1791" t="s">
        <v>6292</v>
      </c>
      <c r="E36" s="1792"/>
      <c r="F36" s="1793" t="s">
        <v>6336</v>
      </c>
    </row>
    <row r="37">
      <c r="A37" s="14" t="s">
        <v>784</v>
      </c>
      <c r="B37" s="1789" t="s">
        <v>6294</v>
      </c>
      <c r="C37" s="1790" t="s">
        <v>6337</v>
      </c>
      <c r="D37" s="1791" t="s">
        <v>6296</v>
      </c>
      <c r="E37" s="1794"/>
      <c r="F37" s="1795"/>
    </row>
    <row r="38">
      <c r="A38" s="14" t="s">
        <v>631</v>
      </c>
      <c r="B38" s="1789" t="s">
        <v>6287</v>
      </c>
      <c r="C38" s="1790" t="s">
        <v>6338</v>
      </c>
      <c r="D38" s="1791" t="s">
        <v>6300</v>
      </c>
      <c r="E38" s="1792">
        <v>98.0</v>
      </c>
      <c r="F38" s="1795"/>
    </row>
    <row r="39">
      <c r="A39" s="14" t="s">
        <v>631</v>
      </c>
      <c r="B39" s="1789" t="s">
        <v>6294</v>
      </c>
      <c r="C39" s="1790" t="s">
        <v>6339</v>
      </c>
      <c r="D39" s="1791" t="s">
        <v>6296</v>
      </c>
      <c r="E39" s="1794"/>
      <c r="F39" s="1795"/>
    </row>
    <row r="40">
      <c r="A40" s="14" t="s">
        <v>631</v>
      </c>
      <c r="B40" s="1789" t="s">
        <v>6303</v>
      </c>
      <c r="C40" s="1790" t="s">
        <v>6340</v>
      </c>
      <c r="D40" s="1791" t="s">
        <v>6302</v>
      </c>
      <c r="E40" s="1794"/>
      <c r="F40" s="1795"/>
    </row>
    <row r="41">
      <c r="A41" s="14" t="s">
        <v>631</v>
      </c>
      <c r="B41" s="1789" t="s">
        <v>6306</v>
      </c>
      <c r="C41" s="1790" t="s">
        <v>6341</v>
      </c>
      <c r="D41" s="1791" t="s">
        <v>6292</v>
      </c>
      <c r="E41" s="1794"/>
      <c r="F41" s="1795"/>
    </row>
    <row r="42">
      <c r="A42" s="14" t="s">
        <v>682</v>
      </c>
      <c r="B42" s="1789" t="s">
        <v>6287</v>
      </c>
      <c r="C42" s="1790" t="s">
        <v>6342</v>
      </c>
      <c r="D42" s="1791" t="s">
        <v>6292</v>
      </c>
      <c r="E42" s="1794"/>
      <c r="F42" s="1795"/>
    </row>
    <row r="43">
      <c r="A43" s="14" t="s">
        <v>682</v>
      </c>
      <c r="B43" s="1789" t="s">
        <v>6294</v>
      </c>
      <c r="C43" s="1790" t="s">
        <v>6343</v>
      </c>
      <c r="D43" s="1791" t="s">
        <v>6296</v>
      </c>
      <c r="E43" s="1794"/>
      <c r="F43" s="1795"/>
    </row>
    <row r="44">
      <c r="A44" s="14" t="s">
        <v>871</v>
      </c>
      <c r="B44" s="1789" t="s">
        <v>6287</v>
      </c>
      <c r="C44" s="1790"/>
      <c r="D44" s="1791" t="s">
        <v>6292</v>
      </c>
      <c r="E44" s="1794"/>
      <c r="F44" s="1795"/>
    </row>
    <row r="45">
      <c r="A45" s="14" t="s">
        <v>176</v>
      </c>
      <c r="B45" s="1789" t="s">
        <v>6287</v>
      </c>
      <c r="C45" s="1790" t="s">
        <v>6344</v>
      </c>
      <c r="D45" s="1791" t="s">
        <v>6296</v>
      </c>
      <c r="E45" s="1794"/>
      <c r="F45" s="1795"/>
    </row>
    <row r="46">
      <c r="A46" s="14" t="s">
        <v>176</v>
      </c>
      <c r="B46" s="1789" t="s">
        <v>6294</v>
      </c>
      <c r="C46" s="1790" t="s">
        <v>6345</v>
      </c>
      <c r="D46" s="1791" t="s">
        <v>6296</v>
      </c>
      <c r="E46" s="1794"/>
      <c r="F46" s="1795"/>
    </row>
    <row r="47">
      <c r="A47" s="14" t="s">
        <v>176</v>
      </c>
      <c r="B47" s="1789" t="s">
        <v>6303</v>
      </c>
      <c r="C47" s="1790" t="s">
        <v>6346</v>
      </c>
      <c r="D47" s="1791" t="s">
        <v>6302</v>
      </c>
      <c r="E47" s="1794"/>
      <c r="F47" s="1795"/>
    </row>
    <row r="48">
      <c r="A48" s="14" t="s">
        <v>176</v>
      </c>
      <c r="B48" s="1789" t="s">
        <v>6306</v>
      </c>
      <c r="C48" s="1790" t="s">
        <v>6347</v>
      </c>
      <c r="D48" s="1791" t="s">
        <v>6302</v>
      </c>
      <c r="E48" s="1792">
        <v>118.0</v>
      </c>
      <c r="F48" s="1793"/>
    </row>
    <row r="49">
      <c r="A49" s="14" t="s">
        <v>176</v>
      </c>
      <c r="B49" s="1789" t="s">
        <v>6309</v>
      </c>
      <c r="C49" s="1790" t="s">
        <v>6348</v>
      </c>
      <c r="D49" s="1791" t="s">
        <v>6292</v>
      </c>
      <c r="E49" s="1794"/>
      <c r="F49" s="1795"/>
    </row>
    <row r="50">
      <c r="A50" s="14" t="s">
        <v>378</v>
      </c>
      <c r="B50" s="1789" t="s">
        <v>6287</v>
      </c>
      <c r="C50" s="1790" t="s">
        <v>6349</v>
      </c>
      <c r="D50" s="1791" t="s">
        <v>6300</v>
      </c>
      <c r="E50" s="1792">
        <v>98.0</v>
      </c>
      <c r="F50" s="1795"/>
    </row>
    <row r="51">
      <c r="A51" s="14" t="s">
        <v>378</v>
      </c>
      <c r="B51" s="1789" t="s">
        <v>6294</v>
      </c>
      <c r="C51" s="1790" t="s">
        <v>6350</v>
      </c>
      <c r="D51" s="1791" t="s">
        <v>6296</v>
      </c>
      <c r="E51" s="1794"/>
      <c r="F51" s="1795"/>
    </row>
    <row r="52">
      <c r="A52" s="14" t="s">
        <v>378</v>
      </c>
      <c r="B52" s="1789" t="s">
        <v>6303</v>
      </c>
      <c r="C52" s="1790" t="s">
        <v>6351</v>
      </c>
      <c r="D52" s="1791" t="s">
        <v>6302</v>
      </c>
      <c r="E52" s="1794"/>
      <c r="F52" s="1795"/>
    </row>
    <row r="53">
      <c r="A53" s="14" t="s">
        <v>378</v>
      </c>
      <c r="B53" s="1789" t="s">
        <v>6306</v>
      </c>
      <c r="C53" s="1790"/>
      <c r="D53" s="1791" t="s">
        <v>6302</v>
      </c>
      <c r="E53" s="1794"/>
      <c r="F53" s="1795"/>
    </row>
    <row r="54">
      <c r="A54" s="14" t="s">
        <v>947</v>
      </c>
      <c r="B54" s="1789" t="s">
        <v>6287</v>
      </c>
      <c r="C54" s="1790" t="s">
        <v>6352</v>
      </c>
      <c r="D54" s="1791" t="s">
        <v>6292</v>
      </c>
      <c r="E54" s="1794"/>
      <c r="F54" s="1795"/>
    </row>
    <row r="55">
      <c r="A55" s="14" t="s">
        <v>947</v>
      </c>
      <c r="B55" s="1789" t="s">
        <v>6294</v>
      </c>
      <c r="C55" s="1796"/>
      <c r="D55" s="1791" t="s">
        <v>6302</v>
      </c>
      <c r="E55" s="1794"/>
      <c r="F55" s="1795"/>
    </row>
    <row r="56">
      <c r="A56" s="14" t="s">
        <v>315</v>
      </c>
      <c r="B56" s="1789" t="s">
        <v>6287</v>
      </c>
      <c r="C56" s="1790" t="s">
        <v>6353</v>
      </c>
      <c r="D56" s="1791" t="s">
        <v>6292</v>
      </c>
      <c r="E56" s="1794"/>
      <c r="F56" s="1795"/>
    </row>
    <row r="57">
      <c r="A57" s="14" t="s">
        <v>315</v>
      </c>
      <c r="B57" s="1789" t="s">
        <v>6294</v>
      </c>
      <c r="C57" s="1790" t="s">
        <v>6354</v>
      </c>
      <c r="D57" s="1791" t="s">
        <v>6296</v>
      </c>
      <c r="E57" s="1794"/>
      <c r="F57" s="1795"/>
    </row>
    <row r="58">
      <c r="A58" s="14" t="s">
        <v>315</v>
      </c>
      <c r="B58" s="1789" t="s">
        <v>6303</v>
      </c>
      <c r="C58" s="1790" t="s">
        <v>6355</v>
      </c>
      <c r="D58" s="1791" t="s">
        <v>6302</v>
      </c>
      <c r="E58" s="1792"/>
      <c r="F58" s="1793" t="s">
        <v>6356</v>
      </c>
    </row>
    <row r="59">
      <c r="A59" s="14" t="s">
        <v>315</v>
      </c>
      <c r="B59" s="1789" t="s">
        <v>6306</v>
      </c>
      <c r="C59" s="1790" t="s">
        <v>6357</v>
      </c>
      <c r="D59" s="1791" t="s">
        <v>6302</v>
      </c>
      <c r="E59" s="1794"/>
      <c r="F59" s="1795"/>
    </row>
    <row r="60">
      <c r="A60" s="14" t="s">
        <v>988</v>
      </c>
      <c r="B60" s="1789" t="s">
        <v>6287</v>
      </c>
      <c r="C60" s="1790" t="s">
        <v>6358</v>
      </c>
      <c r="D60" s="1791" t="s">
        <v>6292</v>
      </c>
      <c r="E60" s="1794"/>
      <c r="F60" s="1795"/>
    </row>
    <row r="61">
      <c r="A61" s="14" t="s">
        <v>988</v>
      </c>
      <c r="B61" s="1789" t="s">
        <v>6294</v>
      </c>
      <c r="C61" s="1790" t="s">
        <v>6359</v>
      </c>
      <c r="D61" s="1791" t="s">
        <v>6296</v>
      </c>
      <c r="E61" s="1794"/>
      <c r="F61" s="1795"/>
    </row>
    <row r="62">
      <c r="A62" s="14" t="s">
        <v>748</v>
      </c>
      <c r="B62" s="1789" t="s">
        <v>6287</v>
      </c>
      <c r="C62" s="1790"/>
      <c r="D62" s="1791" t="s">
        <v>6292</v>
      </c>
      <c r="E62" s="1794"/>
      <c r="F62" s="1795"/>
    </row>
    <row r="63">
      <c r="A63" s="14" t="s">
        <v>1035</v>
      </c>
      <c r="B63" s="1789" t="s">
        <v>6287</v>
      </c>
      <c r="C63" s="1790" t="s">
        <v>6360</v>
      </c>
      <c r="D63" s="1791" t="s">
        <v>6292</v>
      </c>
      <c r="E63" s="1794"/>
      <c r="F63" s="1795"/>
    </row>
    <row r="64">
      <c r="A64" s="14" t="s">
        <v>1057</v>
      </c>
      <c r="B64" s="1789" t="s">
        <v>6287</v>
      </c>
      <c r="C64" s="1790" t="s">
        <v>6361</v>
      </c>
      <c r="D64" s="1791" t="s">
        <v>6300</v>
      </c>
      <c r="E64" s="1792">
        <v>98.0</v>
      </c>
      <c r="F64" s="1795"/>
    </row>
    <row r="65">
      <c r="A65" s="14" t="s">
        <v>1057</v>
      </c>
      <c r="B65" s="1789" t="s">
        <v>6294</v>
      </c>
      <c r="C65" s="1790" t="s">
        <v>6362</v>
      </c>
      <c r="D65" s="1791" t="s">
        <v>6305</v>
      </c>
      <c r="E65" s="1794"/>
      <c r="F65" s="1795"/>
    </row>
    <row r="66">
      <c r="A66" s="14" t="s">
        <v>553</v>
      </c>
      <c r="B66" s="1789" t="s">
        <v>6287</v>
      </c>
      <c r="C66" s="1790" t="s">
        <v>6363</v>
      </c>
      <c r="D66" s="1791" t="s">
        <v>6364</v>
      </c>
      <c r="E66" s="1794"/>
      <c r="F66" s="1795"/>
    </row>
    <row r="67">
      <c r="A67" s="14" t="s">
        <v>1129</v>
      </c>
      <c r="B67" s="1789" t="s">
        <v>6287</v>
      </c>
      <c r="C67" s="1790"/>
      <c r="D67" s="1791" t="s">
        <v>6292</v>
      </c>
      <c r="E67" s="1794"/>
      <c r="F67" s="1795"/>
    </row>
    <row r="68">
      <c r="A68" s="14" t="s">
        <v>1143</v>
      </c>
      <c r="B68" s="1789" t="s">
        <v>6287</v>
      </c>
      <c r="C68" s="1790" t="s">
        <v>6365</v>
      </c>
      <c r="D68" s="1791" t="s">
        <v>6300</v>
      </c>
      <c r="E68" s="1792">
        <v>98.0</v>
      </c>
      <c r="F68" s="1795"/>
    </row>
    <row r="69">
      <c r="A69" s="14" t="s">
        <v>1143</v>
      </c>
      <c r="B69" s="1789" t="s">
        <v>6294</v>
      </c>
      <c r="C69" s="1790" t="s">
        <v>6366</v>
      </c>
      <c r="D69" s="1791" t="s">
        <v>6292</v>
      </c>
      <c r="E69" s="1794"/>
      <c r="F69" s="1795"/>
    </row>
    <row r="70">
      <c r="A70" s="14" t="s">
        <v>1143</v>
      </c>
      <c r="B70" s="1789" t="s">
        <v>6303</v>
      </c>
      <c r="C70" s="1790" t="s">
        <v>6367</v>
      </c>
      <c r="D70" s="1791" t="s">
        <v>6305</v>
      </c>
      <c r="E70" s="1794"/>
      <c r="F70" s="1795"/>
    </row>
    <row r="71">
      <c r="A71" s="14" t="s">
        <v>1143</v>
      </c>
      <c r="B71" s="1789" t="s">
        <v>6306</v>
      </c>
      <c r="C71" s="1790" t="s">
        <v>6368</v>
      </c>
      <c r="D71" s="1791" t="s">
        <v>6292</v>
      </c>
      <c r="E71" s="1794"/>
      <c r="F71" s="1795"/>
    </row>
    <row r="72">
      <c r="A72" s="14" t="s">
        <v>1143</v>
      </c>
      <c r="B72" s="1789" t="s">
        <v>6309</v>
      </c>
      <c r="C72" s="1790" t="s">
        <v>6369</v>
      </c>
      <c r="D72" s="1791" t="s">
        <v>6302</v>
      </c>
      <c r="E72" s="1792">
        <v>118.0</v>
      </c>
      <c r="F72" s="1793"/>
    </row>
    <row r="73">
      <c r="A73" s="14" t="s">
        <v>454</v>
      </c>
      <c r="B73" s="1789" t="s">
        <v>6287</v>
      </c>
      <c r="C73" s="1790" t="s">
        <v>6370</v>
      </c>
      <c r="D73" s="1791" t="s">
        <v>6371</v>
      </c>
      <c r="E73" s="1794"/>
      <c r="F73" s="1795"/>
    </row>
    <row r="74">
      <c r="A74" s="14" t="s">
        <v>1192</v>
      </c>
      <c r="B74" s="1789" t="s">
        <v>6287</v>
      </c>
      <c r="C74" s="1790" t="s">
        <v>6372</v>
      </c>
      <c r="D74" s="1791" t="s">
        <v>6292</v>
      </c>
      <c r="E74" s="1792"/>
      <c r="F74" s="1793" t="s">
        <v>6336</v>
      </c>
    </row>
    <row r="75">
      <c r="A75" s="14" t="s">
        <v>1192</v>
      </c>
      <c r="B75" s="1789" t="s">
        <v>6294</v>
      </c>
      <c r="C75" s="1790" t="s">
        <v>6373</v>
      </c>
      <c r="D75" s="1791" t="s">
        <v>6302</v>
      </c>
      <c r="E75" s="1794"/>
      <c r="F75" s="1795"/>
    </row>
    <row r="76">
      <c r="A76" s="14" t="s">
        <v>1222</v>
      </c>
      <c r="B76" s="1789" t="s">
        <v>6287</v>
      </c>
      <c r="C76" s="1790"/>
      <c r="D76" s="1791" t="s">
        <v>6292</v>
      </c>
      <c r="E76" s="1794"/>
      <c r="F76" s="1795"/>
    </row>
    <row r="77">
      <c r="A77" s="14" t="s">
        <v>413</v>
      </c>
      <c r="B77" s="1789" t="s">
        <v>6287</v>
      </c>
      <c r="C77" s="1796"/>
      <c r="D77" s="1791" t="s">
        <v>6292</v>
      </c>
      <c r="E77" s="1794"/>
      <c r="F77" s="1795"/>
    </row>
    <row r="78">
      <c r="A78" s="14" t="s">
        <v>1290</v>
      </c>
      <c r="B78" s="1789" t="s">
        <v>6287</v>
      </c>
      <c r="C78" s="1790" t="s">
        <v>6374</v>
      </c>
      <c r="D78" s="1791" t="s">
        <v>6292</v>
      </c>
      <c r="E78" s="1794"/>
      <c r="F78" s="1795"/>
    </row>
    <row r="79">
      <c r="A79" s="14" t="s">
        <v>1290</v>
      </c>
      <c r="B79" s="1789" t="s">
        <v>6294</v>
      </c>
      <c r="C79" s="1790"/>
      <c r="D79" s="1791" t="s">
        <v>6296</v>
      </c>
      <c r="E79" s="1794"/>
      <c r="F79" s="1795"/>
    </row>
    <row r="80">
      <c r="A80" s="14" t="s">
        <v>830</v>
      </c>
      <c r="B80" s="1789" t="s">
        <v>6287</v>
      </c>
      <c r="C80" s="1790" t="s">
        <v>6375</v>
      </c>
      <c r="D80" s="1791" t="s">
        <v>6376</v>
      </c>
      <c r="E80" s="1794"/>
      <c r="F80" s="1795"/>
    </row>
    <row r="81">
      <c r="A81" s="14" t="s">
        <v>684</v>
      </c>
      <c r="B81" s="1789" t="s">
        <v>6287</v>
      </c>
      <c r="C81" s="1790" t="s">
        <v>6377</v>
      </c>
      <c r="D81" s="1791" t="s">
        <v>6292</v>
      </c>
      <c r="E81" s="1794"/>
      <c r="F81" s="1795"/>
    </row>
    <row r="82">
      <c r="A82" s="14" t="s">
        <v>684</v>
      </c>
      <c r="B82" s="1789" t="s">
        <v>6294</v>
      </c>
      <c r="C82" s="1790" t="s">
        <v>6378</v>
      </c>
      <c r="D82" s="1791" t="s">
        <v>6296</v>
      </c>
      <c r="E82" s="1794"/>
      <c r="F82" s="1795"/>
    </row>
    <row r="83">
      <c r="A83" s="14" t="s">
        <v>684</v>
      </c>
      <c r="B83" s="1789" t="s">
        <v>6303</v>
      </c>
      <c r="C83" s="1790"/>
      <c r="D83" s="1791" t="s">
        <v>6302</v>
      </c>
      <c r="E83" s="1794"/>
      <c r="F83" s="1795"/>
    </row>
    <row r="84">
      <c r="A84" s="14" t="s">
        <v>1372</v>
      </c>
      <c r="B84" s="1789" t="s">
        <v>6287</v>
      </c>
      <c r="C84" s="1790" t="s">
        <v>6379</v>
      </c>
      <c r="D84" s="1791" t="s">
        <v>6300</v>
      </c>
      <c r="E84" s="1792">
        <v>98.0</v>
      </c>
      <c r="F84" s="1795"/>
    </row>
    <row r="85">
      <c r="A85" s="14" t="s">
        <v>1372</v>
      </c>
      <c r="B85" s="1789" t="s">
        <v>6294</v>
      </c>
      <c r="C85" s="1790" t="s">
        <v>6380</v>
      </c>
      <c r="D85" s="1791" t="s">
        <v>6302</v>
      </c>
      <c r="E85" s="1794"/>
      <c r="F85" s="1795"/>
    </row>
    <row r="86">
      <c r="A86" s="14" t="s">
        <v>1372</v>
      </c>
      <c r="B86" s="1789" t="s">
        <v>6303</v>
      </c>
      <c r="C86" s="1790" t="s">
        <v>6381</v>
      </c>
      <c r="D86" s="1791" t="s">
        <v>6302</v>
      </c>
      <c r="E86" s="1794"/>
      <c r="F86" s="1795"/>
    </row>
    <row r="87">
      <c r="A87" s="14" t="s">
        <v>1400</v>
      </c>
      <c r="B87" s="1789" t="s">
        <v>6287</v>
      </c>
      <c r="C87" s="1790" t="s">
        <v>6382</v>
      </c>
      <c r="D87" s="1791" t="s">
        <v>6302</v>
      </c>
      <c r="E87" s="1794"/>
      <c r="F87" s="1795"/>
    </row>
    <row r="88">
      <c r="A88" s="14" t="s">
        <v>1254</v>
      </c>
      <c r="B88" s="1789" t="s">
        <v>6287</v>
      </c>
      <c r="C88" s="1790" t="s">
        <v>6383</v>
      </c>
      <c r="D88" s="1791" t="s">
        <v>6296</v>
      </c>
      <c r="E88" s="1794"/>
      <c r="F88" s="1795"/>
    </row>
    <row r="89">
      <c r="A89" s="14" t="s">
        <v>1254</v>
      </c>
      <c r="B89" s="1789" t="s">
        <v>6294</v>
      </c>
      <c r="C89" s="1790" t="s">
        <v>6384</v>
      </c>
      <c r="D89" s="1791" t="s">
        <v>6305</v>
      </c>
      <c r="E89" s="1794"/>
      <c r="F89" s="1795"/>
    </row>
    <row r="90">
      <c r="A90" s="14" t="s">
        <v>1456</v>
      </c>
      <c r="B90" s="1789" t="s">
        <v>6287</v>
      </c>
      <c r="C90" s="1790" t="s">
        <v>6385</v>
      </c>
      <c r="D90" s="1791" t="s">
        <v>6300</v>
      </c>
      <c r="E90" s="1792">
        <v>98.0</v>
      </c>
      <c r="F90" s="1795"/>
    </row>
    <row r="91">
      <c r="A91" s="14" t="s">
        <v>1483</v>
      </c>
      <c r="B91" s="1789" t="s">
        <v>6287</v>
      </c>
      <c r="C91" s="1790"/>
      <c r="D91" s="1791" t="s">
        <v>6292</v>
      </c>
      <c r="E91" s="1794"/>
      <c r="F91" s="1795"/>
    </row>
    <row r="92">
      <c r="A92" s="14" t="s">
        <v>551</v>
      </c>
      <c r="B92" s="1789" t="s">
        <v>6287</v>
      </c>
      <c r="C92" s="1790" t="s">
        <v>6386</v>
      </c>
      <c r="D92" s="1791" t="s">
        <v>6300</v>
      </c>
      <c r="E92" s="1792">
        <v>98.0</v>
      </c>
      <c r="F92" s="1795"/>
    </row>
    <row r="93">
      <c r="A93" s="14" t="s">
        <v>551</v>
      </c>
      <c r="B93" s="1789" t="s">
        <v>6294</v>
      </c>
      <c r="C93" s="1790" t="s">
        <v>6387</v>
      </c>
      <c r="D93" s="1791" t="s">
        <v>6292</v>
      </c>
      <c r="E93" s="1794"/>
      <c r="F93" s="1795"/>
    </row>
    <row r="94">
      <c r="A94" s="14" t="s">
        <v>1522</v>
      </c>
      <c r="B94" s="1789" t="s">
        <v>6287</v>
      </c>
      <c r="C94" s="1790" t="s">
        <v>6388</v>
      </c>
      <c r="D94" s="1791" t="s">
        <v>6292</v>
      </c>
      <c r="E94" s="1794"/>
      <c r="F94" s="1795"/>
    </row>
    <row r="95">
      <c r="A95" s="14" t="s">
        <v>1522</v>
      </c>
      <c r="B95" s="1789" t="s">
        <v>6294</v>
      </c>
      <c r="C95" s="1790" t="s">
        <v>6389</v>
      </c>
      <c r="D95" s="1791" t="s">
        <v>6296</v>
      </c>
      <c r="E95" s="1794"/>
      <c r="F95" s="1795"/>
    </row>
    <row r="96">
      <c r="A96" s="14" t="s">
        <v>1522</v>
      </c>
      <c r="B96" s="1789" t="s">
        <v>6303</v>
      </c>
      <c r="C96" s="1790" t="s">
        <v>6390</v>
      </c>
      <c r="D96" s="1791" t="s">
        <v>6302</v>
      </c>
      <c r="E96" s="1794"/>
      <c r="F96" s="1795"/>
    </row>
    <row r="97">
      <c r="A97" s="14" t="s">
        <v>1522</v>
      </c>
      <c r="B97" s="1789" t="s">
        <v>6306</v>
      </c>
      <c r="C97" s="1790"/>
      <c r="D97" s="1791" t="s">
        <v>6302</v>
      </c>
      <c r="E97" s="1794"/>
      <c r="F97" s="1793" t="s">
        <v>6391</v>
      </c>
    </row>
    <row r="98">
      <c r="A98" s="14" t="s">
        <v>1542</v>
      </c>
      <c r="B98" s="1789" t="s">
        <v>6287</v>
      </c>
      <c r="C98" s="1790" t="s">
        <v>1552</v>
      </c>
      <c r="D98" s="1791" t="s">
        <v>6302</v>
      </c>
      <c r="E98" s="1794"/>
      <c r="F98" s="1795"/>
    </row>
    <row r="99">
      <c r="A99" s="14" t="s">
        <v>1562</v>
      </c>
      <c r="B99" s="1789" t="s">
        <v>6287</v>
      </c>
      <c r="C99" s="1790" t="s">
        <v>6392</v>
      </c>
      <c r="D99" s="1791" t="s">
        <v>6292</v>
      </c>
      <c r="E99" s="1794"/>
      <c r="F99" s="1795"/>
    </row>
    <row r="100">
      <c r="A100" s="14" t="s">
        <v>1562</v>
      </c>
      <c r="B100" s="1789" t="s">
        <v>6294</v>
      </c>
      <c r="C100" s="1790" t="s">
        <v>6393</v>
      </c>
      <c r="D100" s="1791" t="s">
        <v>6302</v>
      </c>
      <c r="E100" s="1792"/>
      <c r="F100" s="1793" t="s">
        <v>6394</v>
      </c>
    </row>
    <row r="101">
      <c r="A101" s="14" t="s">
        <v>1562</v>
      </c>
      <c r="B101" s="1789" t="s">
        <v>6303</v>
      </c>
      <c r="C101" s="1790" t="s">
        <v>6395</v>
      </c>
      <c r="D101" s="1791" t="s">
        <v>6302</v>
      </c>
      <c r="E101" s="1794"/>
      <c r="F101" s="1795"/>
    </row>
    <row r="102">
      <c r="A102" s="14" t="s">
        <v>1604</v>
      </c>
      <c r="B102" s="1789" t="s">
        <v>6287</v>
      </c>
      <c r="C102" s="1790" t="s">
        <v>6396</v>
      </c>
      <c r="D102" s="1791" t="s">
        <v>6292</v>
      </c>
      <c r="E102" s="1794"/>
      <c r="F102" s="1795"/>
    </row>
    <row r="103">
      <c r="A103" s="14" t="s">
        <v>1604</v>
      </c>
      <c r="B103" s="1789" t="s">
        <v>6294</v>
      </c>
      <c r="C103" s="1790" t="s">
        <v>6397</v>
      </c>
      <c r="D103" s="1791" t="s">
        <v>6296</v>
      </c>
      <c r="E103" s="1794"/>
      <c r="F103" s="1795"/>
    </row>
    <row r="104">
      <c r="A104" s="14" t="s">
        <v>1604</v>
      </c>
      <c r="B104" s="1789" t="s">
        <v>6303</v>
      </c>
      <c r="C104" s="1796"/>
      <c r="D104" s="1791" t="s">
        <v>6302</v>
      </c>
      <c r="E104" s="1794"/>
      <c r="F104" s="1795"/>
    </row>
    <row r="105">
      <c r="A105" s="14" t="s">
        <v>1631</v>
      </c>
      <c r="B105" s="1789" t="s">
        <v>6287</v>
      </c>
      <c r="C105" s="1790" t="s">
        <v>6398</v>
      </c>
      <c r="D105" s="1791" t="s">
        <v>6300</v>
      </c>
      <c r="E105" s="1792">
        <v>98.0</v>
      </c>
      <c r="F105" s="1795"/>
    </row>
    <row r="106">
      <c r="A106" s="14" t="s">
        <v>1631</v>
      </c>
      <c r="B106" s="1789" t="s">
        <v>6294</v>
      </c>
      <c r="C106" s="1790" t="s">
        <v>6399</v>
      </c>
      <c r="D106" s="1791" t="s">
        <v>6302</v>
      </c>
      <c r="E106" s="1794"/>
      <c r="F106" s="1795"/>
    </row>
    <row r="107">
      <c r="A107" s="14" t="s">
        <v>1653</v>
      </c>
      <c r="B107" s="1789" t="s">
        <v>6287</v>
      </c>
      <c r="C107" s="1790" t="s">
        <v>6400</v>
      </c>
      <c r="D107" s="1791" t="s">
        <v>6302</v>
      </c>
      <c r="E107" s="1794"/>
      <c r="F107" s="1795"/>
    </row>
    <row r="108">
      <c r="A108" s="14" t="s">
        <v>885</v>
      </c>
      <c r="B108" s="1789" t="s">
        <v>6287</v>
      </c>
      <c r="C108" s="1790"/>
      <c r="D108" s="1791" t="s">
        <v>6292</v>
      </c>
      <c r="E108" s="1794"/>
      <c r="F108" s="1795"/>
    </row>
    <row r="109">
      <c r="A109" s="14" t="s">
        <v>1115</v>
      </c>
      <c r="B109" s="1789" t="s">
        <v>6287</v>
      </c>
      <c r="C109" s="1790" t="s">
        <v>6401</v>
      </c>
      <c r="D109" s="1791" t="s">
        <v>6305</v>
      </c>
      <c r="E109" s="1794"/>
      <c r="F109" s="1795"/>
    </row>
    <row r="110">
      <c r="A110" s="14" t="s">
        <v>1718</v>
      </c>
      <c r="B110" s="1789" t="s">
        <v>6287</v>
      </c>
      <c r="C110" s="1790" t="s">
        <v>6402</v>
      </c>
      <c r="D110" s="1791" t="s">
        <v>6292</v>
      </c>
      <c r="E110" s="1794"/>
      <c r="F110" s="1795"/>
    </row>
    <row r="111">
      <c r="A111" s="14" t="s">
        <v>1741</v>
      </c>
      <c r="B111" s="1789" t="s">
        <v>6287</v>
      </c>
      <c r="C111" s="1790" t="s">
        <v>6403</v>
      </c>
      <c r="D111" s="1791" t="s">
        <v>6296</v>
      </c>
      <c r="E111" s="1794"/>
      <c r="F111" s="1795"/>
    </row>
    <row r="112">
      <c r="A112" s="14" t="s">
        <v>1741</v>
      </c>
      <c r="B112" s="1789" t="s">
        <v>6294</v>
      </c>
      <c r="C112" s="1790" t="s">
        <v>6404</v>
      </c>
      <c r="D112" s="1791" t="s">
        <v>6302</v>
      </c>
      <c r="E112" s="1794"/>
      <c r="F112" s="1795"/>
    </row>
    <row r="113">
      <c r="A113" s="14" t="s">
        <v>1741</v>
      </c>
      <c r="B113" s="1789" t="s">
        <v>6303</v>
      </c>
      <c r="C113" s="1790" t="s">
        <v>6405</v>
      </c>
      <c r="D113" s="1791" t="s">
        <v>6302</v>
      </c>
      <c r="E113" s="1792"/>
      <c r="F113" s="1793" t="s">
        <v>6406</v>
      </c>
    </row>
    <row r="114">
      <c r="A114" s="14" t="s">
        <v>1741</v>
      </c>
      <c r="B114" s="1789" t="s">
        <v>6306</v>
      </c>
      <c r="C114" s="1790"/>
      <c r="D114" s="1791" t="s">
        <v>6407</v>
      </c>
      <c r="E114" s="1792"/>
      <c r="F114" s="1793" t="s">
        <v>6408</v>
      </c>
    </row>
    <row r="115">
      <c r="A115" s="14" t="s">
        <v>1776</v>
      </c>
      <c r="B115" s="1789" t="s">
        <v>6287</v>
      </c>
      <c r="C115" s="1790"/>
      <c r="D115" s="1791" t="s">
        <v>6292</v>
      </c>
      <c r="E115" s="1792"/>
      <c r="F115" s="1793"/>
    </row>
    <row r="116">
      <c r="A116" s="14" t="s">
        <v>1844</v>
      </c>
      <c r="B116" s="1789" t="s">
        <v>6287</v>
      </c>
      <c r="C116" s="1790"/>
      <c r="D116" s="1791" t="s">
        <v>6292</v>
      </c>
      <c r="E116" s="1794"/>
      <c r="F116" s="1795"/>
    </row>
    <row r="117">
      <c r="A117" s="14" t="s">
        <v>1867</v>
      </c>
      <c r="B117" s="1789" t="s">
        <v>6287</v>
      </c>
      <c r="C117" s="1790"/>
      <c r="D117" s="1791" t="s">
        <v>6292</v>
      </c>
      <c r="E117" s="1794"/>
      <c r="F117" s="1795"/>
    </row>
    <row r="118">
      <c r="A118" s="14" t="s">
        <v>1867</v>
      </c>
      <c r="B118" s="1789" t="s">
        <v>6294</v>
      </c>
      <c r="C118" s="1790"/>
      <c r="D118" s="1791" t="s">
        <v>6296</v>
      </c>
      <c r="E118" s="1794"/>
      <c r="F118" s="1795"/>
    </row>
    <row r="119">
      <c r="A119" s="14" t="s">
        <v>1069</v>
      </c>
      <c r="B119" s="1789" t="s">
        <v>6287</v>
      </c>
      <c r="C119" s="1790" t="s">
        <v>6409</v>
      </c>
      <c r="D119" s="1791" t="s">
        <v>6410</v>
      </c>
      <c r="E119" s="1794"/>
      <c r="F119" s="1795"/>
    </row>
    <row r="120">
      <c r="A120" s="14" t="s">
        <v>1619</v>
      </c>
      <c r="B120" s="1789" t="s">
        <v>6287</v>
      </c>
      <c r="C120" s="1790" t="s">
        <v>6411</v>
      </c>
      <c r="D120" s="1791" t="s">
        <v>6292</v>
      </c>
      <c r="E120" s="1794"/>
      <c r="F120" s="1795"/>
    </row>
    <row r="121">
      <c r="A121" s="14" t="s">
        <v>1619</v>
      </c>
      <c r="B121" s="1789" t="s">
        <v>6294</v>
      </c>
      <c r="C121" s="1790" t="s">
        <v>6412</v>
      </c>
      <c r="D121" s="1791" t="s">
        <v>6296</v>
      </c>
      <c r="E121" s="1794"/>
      <c r="F121" s="1795"/>
    </row>
    <row r="122">
      <c r="A122" s="14" t="s">
        <v>1619</v>
      </c>
      <c r="B122" s="1789" t="s">
        <v>6303</v>
      </c>
      <c r="C122" s="1790" t="s">
        <v>6413</v>
      </c>
      <c r="D122" s="1791" t="s">
        <v>6302</v>
      </c>
      <c r="E122" s="1794"/>
      <c r="F122" s="1795"/>
    </row>
    <row r="123">
      <c r="A123" s="14" t="s">
        <v>1963</v>
      </c>
      <c r="B123" s="1789" t="s">
        <v>6287</v>
      </c>
      <c r="C123" s="1790" t="s">
        <v>6414</v>
      </c>
      <c r="D123" s="1791" t="s">
        <v>6292</v>
      </c>
      <c r="E123" s="1794"/>
      <c r="F123" s="1795"/>
    </row>
    <row r="124">
      <c r="A124" s="14" t="s">
        <v>1442</v>
      </c>
      <c r="B124" s="1789" t="s">
        <v>6287</v>
      </c>
      <c r="C124" s="1790" t="s">
        <v>6415</v>
      </c>
      <c r="D124" s="1791" t="s">
        <v>6292</v>
      </c>
      <c r="E124" s="1794"/>
      <c r="F124" s="1795"/>
    </row>
    <row r="125">
      <c r="A125" s="14" t="s">
        <v>1442</v>
      </c>
      <c r="B125" s="1789" t="s">
        <v>6294</v>
      </c>
      <c r="C125" s="1790" t="s">
        <v>6416</v>
      </c>
      <c r="D125" s="1791" t="s">
        <v>6296</v>
      </c>
      <c r="E125" s="1794"/>
      <c r="F125" s="1795"/>
    </row>
    <row r="126">
      <c r="A126" s="14" t="s">
        <v>1442</v>
      </c>
      <c r="B126" s="1789" t="s">
        <v>6303</v>
      </c>
      <c r="C126" s="1790" t="s">
        <v>6417</v>
      </c>
      <c r="D126" s="1791" t="s">
        <v>6302</v>
      </c>
      <c r="E126" s="1794"/>
      <c r="F126" s="1795"/>
    </row>
    <row r="127">
      <c r="A127" s="14" t="s">
        <v>2017</v>
      </c>
      <c r="B127" s="1789" t="s">
        <v>6287</v>
      </c>
      <c r="C127" s="1790" t="s">
        <v>6418</v>
      </c>
      <c r="D127" s="1791" t="s">
        <v>6300</v>
      </c>
      <c r="E127" s="1792">
        <v>98.0</v>
      </c>
      <c r="F127" s="1795"/>
    </row>
    <row r="128">
      <c r="A128" s="14" t="s">
        <v>2017</v>
      </c>
      <c r="B128" s="1789" t="s">
        <v>6294</v>
      </c>
      <c r="C128" s="1790" t="s">
        <v>6419</v>
      </c>
      <c r="D128" s="1791" t="s">
        <v>6302</v>
      </c>
      <c r="E128" s="1794"/>
      <c r="F128" s="1795"/>
    </row>
    <row r="129">
      <c r="A129" s="14" t="s">
        <v>2017</v>
      </c>
      <c r="B129" s="1789" t="s">
        <v>6303</v>
      </c>
      <c r="C129" s="1790" t="s">
        <v>6420</v>
      </c>
      <c r="D129" s="1791" t="s">
        <v>6292</v>
      </c>
      <c r="E129" s="1794"/>
      <c r="F129" s="1795"/>
    </row>
    <row r="130">
      <c r="A130" s="14" t="s">
        <v>2017</v>
      </c>
      <c r="B130" s="1789" t="s">
        <v>6306</v>
      </c>
      <c r="C130" s="1790" t="s">
        <v>6421</v>
      </c>
      <c r="D130" s="1791" t="s">
        <v>6302</v>
      </c>
      <c r="E130" s="1794"/>
      <c r="F130" s="1795"/>
    </row>
    <row r="131">
      <c r="A131" s="14" t="s">
        <v>2017</v>
      </c>
      <c r="B131" s="1789" t="s">
        <v>6309</v>
      </c>
      <c r="C131" s="1790" t="s">
        <v>6422</v>
      </c>
      <c r="D131" s="1791" t="s">
        <v>6302</v>
      </c>
      <c r="E131" s="1794"/>
      <c r="F131" s="1795"/>
    </row>
    <row r="132">
      <c r="A132" s="14" t="s">
        <v>2017</v>
      </c>
      <c r="B132" s="1789" t="s">
        <v>6423</v>
      </c>
      <c r="C132" s="1796"/>
      <c r="D132" s="1791" t="s">
        <v>6292</v>
      </c>
      <c r="E132" s="1794"/>
      <c r="F132" s="1795"/>
    </row>
    <row r="133">
      <c r="A133" s="14" t="s">
        <v>2017</v>
      </c>
      <c r="B133" s="1789" t="s">
        <v>6424</v>
      </c>
      <c r="C133" s="1790" t="s">
        <v>6425</v>
      </c>
      <c r="D133" s="1791" t="s">
        <v>6302</v>
      </c>
      <c r="E133" s="1792">
        <v>118.0</v>
      </c>
      <c r="F133" s="1793"/>
    </row>
    <row r="134">
      <c r="A134" s="14" t="s">
        <v>800</v>
      </c>
      <c r="B134" s="1789" t="s">
        <v>6287</v>
      </c>
      <c r="C134" s="1790" t="s">
        <v>6426</v>
      </c>
      <c r="D134" s="1791" t="s">
        <v>6305</v>
      </c>
      <c r="E134" s="1794"/>
      <c r="F134" s="1795"/>
    </row>
    <row r="135">
      <c r="A135" s="14" t="s">
        <v>1951</v>
      </c>
      <c r="B135" s="1789" t="s">
        <v>6287</v>
      </c>
      <c r="C135" s="1790" t="s">
        <v>6427</v>
      </c>
      <c r="D135" s="1791" t="s">
        <v>6292</v>
      </c>
      <c r="E135" s="1794"/>
      <c r="F135" s="1795"/>
    </row>
    <row r="136">
      <c r="A136" s="14" t="s">
        <v>1951</v>
      </c>
      <c r="B136" s="1789" t="s">
        <v>6294</v>
      </c>
      <c r="C136" s="1790" t="s">
        <v>6428</v>
      </c>
      <c r="D136" s="1791" t="s">
        <v>6296</v>
      </c>
      <c r="E136" s="1794"/>
      <c r="F136" s="1795"/>
    </row>
    <row r="137">
      <c r="A137" s="14" t="s">
        <v>1951</v>
      </c>
      <c r="B137" s="1789" t="s">
        <v>6303</v>
      </c>
      <c r="C137" s="1790" t="s">
        <v>6429</v>
      </c>
      <c r="D137" s="1791" t="s">
        <v>6302</v>
      </c>
      <c r="E137" s="1794"/>
      <c r="F137" s="1795"/>
    </row>
    <row r="138">
      <c r="A138" s="14" t="s">
        <v>1949</v>
      </c>
      <c r="B138" s="1789" t="s">
        <v>6287</v>
      </c>
      <c r="C138" s="1790" t="s">
        <v>6430</v>
      </c>
      <c r="D138" s="1791" t="s">
        <v>6292</v>
      </c>
      <c r="E138" s="1794"/>
      <c r="F138" s="1795"/>
    </row>
    <row r="139">
      <c r="A139" s="14" t="s">
        <v>1949</v>
      </c>
      <c r="B139" s="1789" t="s">
        <v>6294</v>
      </c>
      <c r="C139" s="1790" t="s">
        <v>6431</v>
      </c>
      <c r="D139" s="1791" t="s">
        <v>6296</v>
      </c>
      <c r="E139" s="1794"/>
      <c r="F139" s="1795"/>
    </row>
    <row r="140">
      <c r="A140" s="14" t="s">
        <v>1949</v>
      </c>
      <c r="B140" s="1789" t="s">
        <v>6303</v>
      </c>
      <c r="C140" s="1790" t="s">
        <v>6432</v>
      </c>
      <c r="D140" s="1791" t="s">
        <v>6302</v>
      </c>
      <c r="E140" s="1794"/>
      <c r="F140" s="1795"/>
    </row>
    <row r="141">
      <c r="A141" s="14" t="s">
        <v>935</v>
      </c>
      <c r="B141" s="1789" t="s">
        <v>6287</v>
      </c>
      <c r="C141" s="1797" t="s">
        <v>6433</v>
      </c>
      <c r="D141" s="1791" t="s">
        <v>6300</v>
      </c>
      <c r="E141" s="1792">
        <v>98.0</v>
      </c>
      <c r="F141" s="1795"/>
    </row>
    <row r="142">
      <c r="A142" s="14" t="s">
        <v>935</v>
      </c>
      <c r="B142" s="1789" t="s">
        <v>6294</v>
      </c>
      <c r="C142" s="1790" t="s">
        <v>6434</v>
      </c>
      <c r="D142" s="1791" t="s">
        <v>6292</v>
      </c>
      <c r="E142" s="1794"/>
      <c r="F142" s="1795"/>
    </row>
    <row r="143">
      <c r="A143" s="14" t="s">
        <v>935</v>
      </c>
      <c r="B143" s="1789" t="s">
        <v>6303</v>
      </c>
      <c r="C143" s="1790" t="s">
        <v>6435</v>
      </c>
      <c r="D143" s="1791" t="s">
        <v>6302</v>
      </c>
      <c r="E143" s="1794"/>
      <c r="F143" s="1795"/>
    </row>
    <row r="144">
      <c r="A144" s="14" t="s">
        <v>769</v>
      </c>
      <c r="B144" s="1789" t="s">
        <v>6287</v>
      </c>
      <c r="C144" s="1790" t="s">
        <v>6436</v>
      </c>
      <c r="D144" s="1791" t="s">
        <v>6300</v>
      </c>
      <c r="E144" s="1792">
        <v>98.0</v>
      </c>
      <c r="F144" s="1795"/>
    </row>
    <row r="145">
      <c r="A145" s="14" t="s">
        <v>769</v>
      </c>
      <c r="B145" s="1789" t="s">
        <v>6294</v>
      </c>
      <c r="C145" s="1790" t="s">
        <v>6437</v>
      </c>
      <c r="D145" s="1791" t="s">
        <v>6292</v>
      </c>
      <c r="E145" s="1794"/>
      <c r="F145" s="1795"/>
    </row>
    <row r="146">
      <c r="A146" s="14" t="s">
        <v>769</v>
      </c>
      <c r="B146" s="1789" t="s">
        <v>6303</v>
      </c>
      <c r="C146" s="1790" t="s">
        <v>6438</v>
      </c>
      <c r="D146" s="1791" t="s">
        <v>6296</v>
      </c>
      <c r="E146" s="1794"/>
      <c r="F146" s="1795"/>
    </row>
    <row r="147">
      <c r="A147" s="14" t="s">
        <v>769</v>
      </c>
      <c r="B147" s="1789" t="s">
        <v>6306</v>
      </c>
      <c r="C147" s="1790" t="s">
        <v>6439</v>
      </c>
      <c r="D147" s="1791" t="s">
        <v>6302</v>
      </c>
      <c r="E147" s="1792"/>
      <c r="F147" s="1793" t="s">
        <v>6440</v>
      </c>
    </row>
    <row r="148">
      <c r="A148" s="14" t="s">
        <v>769</v>
      </c>
      <c r="B148" s="1789" t="s">
        <v>6309</v>
      </c>
      <c r="C148" s="1796"/>
      <c r="D148" s="1791" t="s">
        <v>6292</v>
      </c>
      <c r="E148" s="1794"/>
      <c r="F148" s="1795"/>
    </row>
    <row r="149">
      <c r="A149" s="14" t="s">
        <v>2136</v>
      </c>
      <c r="B149" s="1789" t="s">
        <v>6287</v>
      </c>
      <c r="C149" s="1790" t="s">
        <v>1407</v>
      </c>
      <c r="D149" s="1791" t="s">
        <v>6292</v>
      </c>
      <c r="E149" s="1794"/>
      <c r="F149" s="1795"/>
    </row>
    <row r="150">
      <c r="A150" s="14" t="s">
        <v>2171</v>
      </c>
      <c r="B150" s="1789" t="s">
        <v>6287</v>
      </c>
      <c r="C150" s="1790" t="s">
        <v>6441</v>
      </c>
      <c r="D150" s="1791" t="s">
        <v>6442</v>
      </c>
      <c r="E150" s="1794"/>
      <c r="F150" s="1795"/>
    </row>
    <row r="151">
      <c r="A151" s="14" t="s">
        <v>1903</v>
      </c>
      <c r="B151" s="1789" t="s">
        <v>6287</v>
      </c>
      <c r="C151" s="1790"/>
      <c r="D151" s="1791" t="s">
        <v>6443</v>
      </c>
      <c r="E151" s="1794"/>
      <c r="F151" s="1795"/>
    </row>
    <row r="152">
      <c r="A152" s="14" t="s">
        <v>1156</v>
      </c>
      <c r="B152" s="1789" t="s">
        <v>6287</v>
      </c>
      <c r="C152" s="1790" t="s">
        <v>6444</v>
      </c>
      <c r="D152" s="1791" t="s">
        <v>6300</v>
      </c>
      <c r="E152" s="1792">
        <v>98.0</v>
      </c>
      <c r="F152" s="1795"/>
    </row>
    <row r="153">
      <c r="A153" s="14" t="s">
        <v>1156</v>
      </c>
      <c r="B153" s="1789" t="s">
        <v>6294</v>
      </c>
      <c r="C153" s="1790" t="s">
        <v>6445</v>
      </c>
      <c r="D153" s="1791" t="s">
        <v>6296</v>
      </c>
      <c r="E153" s="1794"/>
      <c r="F153" s="1795"/>
    </row>
    <row r="154">
      <c r="A154" s="14" t="s">
        <v>1156</v>
      </c>
      <c r="B154" s="1789" t="s">
        <v>6303</v>
      </c>
      <c r="C154" s="1790" t="s">
        <v>6446</v>
      </c>
      <c r="D154" s="1791" t="s">
        <v>6302</v>
      </c>
      <c r="E154" s="1794"/>
      <c r="F154" s="1795"/>
    </row>
    <row r="155">
      <c r="A155" s="14" t="s">
        <v>1156</v>
      </c>
      <c r="B155" s="1789" t="s">
        <v>6306</v>
      </c>
      <c r="C155" s="1790" t="s">
        <v>6447</v>
      </c>
      <c r="D155" s="1791" t="s">
        <v>6302</v>
      </c>
      <c r="E155" s="1792">
        <v>188.0</v>
      </c>
      <c r="F155" s="1793"/>
    </row>
    <row r="156">
      <c r="A156" s="14" t="s">
        <v>1156</v>
      </c>
      <c r="B156" s="1789" t="s">
        <v>6448</v>
      </c>
      <c r="C156" s="1796"/>
      <c r="D156" s="1791" t="s">
        <v>6302</v>
      </c>
      <c r="E156" s="1792"/>
      <c r="F156" s="1793" t="s">
        <v>6449</v>
      </c>
    </row>
    <row r="157">
      <c r="A157" s="14" t="s">
        <v>1362</v>
      </c>
      <c r="B157" s="1789" t="s">
        <v>6287</v>
      </c>
      <c r="C157" s="1790" t="s">
        <v>6450</v>
      </c>
      <c r="D157" s="1791" t="s">
        <v>6292</v>
      </c>
      <c r="E157" s="1794"/>
      <c r="F157" s="1795"/>
    </row>
    <row r="158">
      <c r="A158" s="14" t="s">
        <v>1362</v>
      </c>
      <c r="B158" s="1789" t="s">
        <v>6294</v>
      </c>
      <c r="C158" s="1790" t="s">
        <v>6451</v>
      </c>
      <c r="D158" s="1791" t="s">
        <v>6302</v>
      </c>
      <c r="E158" s="1794"/>
      <c r="F158" s="1795"/>
    </row>
    <row r="159">
      <c r="A159" s="14" t="s">
        <v>1362</v>
      </c>
      <c r="B159" s="1789" t="s">
        <v>6303</v>
      </c>
      <c r="C159" s="1790" t="s">
        <v>6452</v>
      </c>
      <c r="D159" s="1791" t="s">
        <v>6302</v>
      </c>
      <c r="E159" s="1794"/>
      <c r="F159" s="1795"/>
    </row>
    <row r="160">
      <c r="A160" s="14" t="s">
        <v>1763</v>
      </c>
      <c r="B160" s="1789" t="s">
        <v>6287</v>
      </c>
      <c r="C160" s="1790" t="s">
        <v>6453</v>
      </c>
      <c r="D160" s="1791" t="s">
        <v>6302</v>
      </c>
      <c r="E160" s="1794"/>
      <c r="F160" s="1795"/>
    </row>
    <row r="161">
      <c r="A161" s="14" t="s">
        <v>1763</v>
      </c>
      <c r="B161" s="1789" t="s">
        <v>6294</v>
      </c>
      <c r="C161" s="1790" t="s">
        <v>6454</v>
      </c>
      <c r="D161" s="1791" t="s">
        <v>6305</v>
      </c>
      <c r="E161" s="1794"/>
      <c r="F161" s="1795"/>
    </row>
    <row r="162">
      <c r="A162" s="14" t="s">
        <v>1138</v>
      </c>
      <c r="B162" s="1789" t="s">
        <v>6287</v>
      </c>
      <c r="C162" s="1790" t="s">
        <v>6455</v>
      </c>
      <c r="D162" s="1791" t="s">
        <v>6292</v>
      </c>
      <c r="E162" s="1794"/>
      <c r="F162" s="1795"/>
    </row>
    <row r="163">
      <c r="A163" s="14" t="s">
        <v>1138</v>
      </c>
      <c r="B163" s="1789" t="s">
        <v>6294</v>
      </c>
      <c r="C163" s="1790"/>
      <c r="D163" s="1791" t="s">
        <v>6302</v>
      </c>
      <c r="E163" s="1792"/>
      <c r="F163" s="1793" t="s">
        <v>6456</v>
      </c>
    </row>
    <row r="164">
      <c r="A164" s="14" t="s">
        <v>1138</v>
      </c>
      <c r="B164" s="1789" t="s">
        <v>6303</v>
      </c>
      <c r="C164" s="1790"/>
      <c r="D164" s="1791" t="s">
        <v>6302</v>
      </c>
      <c r="E164" s="1792"/>
      <c r="F164" s="1793" t="s">
        <v>6457</v>
      </c>
    </row>
    <row r="165">
      <c r="A165" s="14" t="s">
        <v>2283</v>
      </c>
      <c r="B165" s="1789" t="s">
        <v>6287</v>
      </c>
      <c r="C165" s="1790" t="s">
        <v>6458</v>
      </c>
      <c r="D165" s="1791" t="s">
        <v>6292</v>
      </c>
      <c r="E165" s="1794"/>
      <c r="F165" s="1795"/>
    </row>
    <row r="166">
      <c r="A166" s="14" t="s">
        <v>2283</v>
      </c>
      <c r="B166" s="1789" t="s">
        <v>6294</v>
      </c>
      <c r="C166" s="1790" t="s">
        <v>6459</v>
      </c>
      <c r="D166" s="1791" t="s">
        <v>6296</v>
      </c>
      <c r="E166" s="1794"/>
      <c r="F166" s="1795"/>
    </row>
    <row r="167">
      <c r="A167" s="14" t="s">
        <v>2283</v>
      </c>
      <c r="B167" s="1789" t="s">
        <v>6303</v>
      </c>
      <c r="C167" s="1790" t="s">
        <v>6460</v>
      </c>
      <c r="D167" s="1791" t="s">
        <v>6302</v>
      </c>
      <c r="E167" s="1792"/>
      <c r="F167" s="1793" t="s">
        <v>6461</v>
      </c>
    </row>
    <row r="168">
      <c r="A168" s="14" t="s">
        <v>721</v>
      </c>
      <c r="B168" s="1789" t="s">
        <v>6287</v>
      </c>
      <c r="C168" s="1790" t="s">
        <v>6462</v>
      </c>
      <c r="D168" s="1791" t="s">
        <v>6292</v>
      </c>
      <c r="E168" s="1794"/>
      <c r="F168" s="1795"/>
    </row>
    <row r="169">
      <c r="A169" s="14" t="s">
        <v>721</v>
      </c>
      <c r="B169" s="1789" t="s">
        <v>6294</v>
      </c>
      <c r="C169" s="1790"/>
      <c r="D169" s="1791" t="s">
        <v>6302</v>
      </c>
      <c r="E169" s="1794"/>
      <c r="F169" s="1795"/>
    </row>
    <row r="170">
      <c r="A170" s="14" t="s">
        <v>975</v>
      </c>
      <c r="B170" s="1789" t="s">
        <v>6287</v>
      </c>
      <c r="C170" s="1790" t="s">
        <v>6463</v>
      </c>
      <c r="D170" s="1791" t="s">
        <v>6296</v>
      </c>
      <c r="E170" s="1794"/>
      <c r="F170" s="1795"/>
    </row>
    <row r="171">
      <c r="A171" s="14" t="s">
        <v>975</v>
      </c>
      <c r="B171" s="1789" t="s">
        <v>6294</v>
      </c>
      <c r="C171" s="1790" t="s">
        <v>6464</v>
      </c>
      <c r="D171" s="1791" t="s">
        <v>6302</v>
      </c>
      <c r="E171" s="1794"/>
      <c r="F171" s="1795"/>
    </row>
    <row r="172">
      <c r="A172" s="14" t="s">
        <v>975</v>
      </c>
      <c r="B172" s="1789" t="s">
        <v>6303</v>
      </c>
      <c r="C172" s="1790" t="s">
        <v>6465</v>
      </c>
      <c r="D172" s="1791" t="s">
        <v>6302</v>
      </c>
      <c r="E172" s="1794"/>
      <c r="F172" s="1795"/>
    </row>
    <row r="173">
      <c r="A173" s="14" t="s">
        <v>975</v>
      </c>
      <c r="B173" s="1789" t="s">
        <v>6306</v>
      </c>
      <c r="C173" s="1790" t="s">
        <v>6466</v>
      </c>
      <c r="D173" s="1791" t="s">
        <v>6302</v>
      </c>
      <c r="E173" s="1794"/>
      <c r="F173" s="1795"/>
    </row>
    <row r="174">
      <c r="A174" s="14" t="s">
        <v>975</v>
      </c>
      <c r="B174" s="1789" t="s">
        <v>6309</v>
      </c>
      <c r="C174" s="1790" t="s">
        <v>6467</v>
      </c>
      <c r="D174" s="1791" t="s">
        <v>6302</v>
      </c>
      <c r="E174" s="1794"/>
      <c r="F174" s="1795"/>
    </row>
    <row r="175">
      <c r="A175" s="14" t="s">
        <v>629</v>
      </c>
      <c r="B175" s="1789" t="s">
        <v>6287</v>
      </c>
      <c r="C175" s="1790" t="s">
        <v>6468</v>
      </c>
      <c r="D175" s="1791" t="s">
        <v>6292</v>
      </c>
      <c r="E175" s="1794"/>
      <c r="F175" s="1795"/>
    </row>
    <row r="176">
      <c r="A176" s="14" t="s">
        <v>629</v>
      </c>
      <c r="B176" s="1789" t="s">
        <v>6294</v>
      </c>
      <c r="C176" s="1790" t="s">
        <v>6469</v>
      </c>
      <c r="D176" s="1791" t="s">
        <v>6296</v>
      </c>
      <c r="E176" s="1794"/>
      <c r="F176" s="1795"/>
    </row>
    <row r="177">
      <c r="A177" s="14" t="s">
        <v>2323</v>
      </c>
      <c r="B177" s="1789" t="s">
        <v>6287</v>
      </c>
      <c r="C177" s="1790"/>
      <c r="D177" s="1791" t="s">
        <v>6292</v>
      </c>
      <c r="E177" s="1794"/>
      <c r="F177" s="1795"/>
    </row>
    <row r="178">
      <c r="A178" s="14" t="s">
        <v>2407</v>
      </c>
      <c r="B178" s="1789" t="s">
        <v>6287</v>
      </c>
      <c r="C178" s="1790" t="s">
        <v>6470</v>
      </c>
      <c r="D178" s="1791" t="s">
        <v>6292</v>
      </c>
      <c r="E178" s="1794"/>
      <c r="F178" s="1795"/>
    </row>
    <row r="179">
      <c r="A179" s="14" t="s">
        <v>2407</v>
      </c>
      <c r="B179" s="1789" t="s">
        <v>6294</v>
      </c>
      <c r="C179" s="1796"/>
      <c r="D179" s="1791" t="s">
        <v>6296</v>
      </c>
      <c r="E179" s="1794"/>
      <c r="F179" s="1795"/>
    </row>
    <row r="180">
      <c r="A180" s="14" t="s">
        <v>240</v>
      </c>
      <c r="B180" s="1789" t="s">
        <v>6287</v>
      </c>
      <c r="C180" s="1790" t="s">
        <v>6471</v>
      </c>
      <c r="D180" s="1791" t="s">
        <v>6472</v>
      </c>
      <c r="E180" s="1794"/>
      <c r="F180" s="1795"/>
    </row>
    <row r="181">
      <c r="A181" s="14" t="s">
        <v>240</v>
      </c>
      <c r="B181" s="1789" t="s">
        <v>6294</v>
      </c>
      <c r="C181" s="1790" t="s">
        <v>6473</v>
      </c>
      <c r="D181" s="1791" t="s">
        <v>6302</v>
      </c>
      <c r="E181" s="1794"/>
      <c r="F181" s="1795"/>
    </row>
    <row r="182">
      <c r="A182" s="14" t="s">
        <v>240</v>
      </c>
      <c r="B182" s="1789" t="s">
        <v>6303</v>
      </c>
      <c r="C182" s="1790" t="s">
        <v>6474</v>
      </c>
      <c r="D182" s="1791" t="s">
        <v>6475</v>
      </c>
      <c r="E182" s="1794"/>
      <c r="F182" s="1795"/>
    </row>
    <row r="183">
      <c r="A183" s="14" t="s">
        <v>2475</v>
      </c>
      <c r="B183" s="1789" t="s">
        <v>6287</v>
      </c>
      <c r="C183" s="1790"/>
      <c r="D183" s="1791" t="s">
        <v>6292</v>
      </c>
      <c r="E183" s="1794"/>
      <c r="F183" s="1795"/>
    </row>
    <row r="184">
      <c r="A184" s="14" t="s">
        <v>2493</v>
      </c>
      <c r="B184" s="1789" t="s">
        <v>6287</v>
      </c>
      <c r="C184" s="1796"/>
      <c r="D184" s="1791" t="s">
        <v>6292</v>
      </c>
      <c r="E184" s="1794"/>
      <c r="F184" s="1795"/>
    </row>
    <row r="185">
      <c r="A185" s="14" t="s">
        <v>2043</v>
      </c>
      <c r="B185" s="1789" t="s">
        <v>6287</v>
      </c>
      <c r="C185" s="1790" t="s">
        <v>6476</v>
      </c>
      <c r="D185" s="1791" t="s">
        <v>6300</v>
      </c>
      <c r="E185" s="1792">
        <v>98.0</v>
      </c>
      <c r="F185" s="1795"/>
    </row>
    <row r="186">
      <c r="A186" s="14" t="s">
        <v>2043</v>
      </c>
      <c r="B186" s="1789" t="s">
        <v>6294</v>
      </c>
      <c r="C186" s="1790" t="s">
        <v>6477</v>
      </c>
      <c r="D186" s="1791" t="s">
        <v>6302</v>
      </c>
      <c r="E186" s="1794"/>
      <c r="F186" s="1795"/>
    </row>
    <row r="187">
      <c r="A187" s="14" t="s">
        <v>2043</v>
      </c>
      <c r="B187" s="1789" t="s">
        <v>6303</v>
      </c>
      <c r="C187" s="1796"/>
      <c r="D187" s="1791" t="s">
        <v>6407</v>
      </c>
      <c r="E187" s="1792"/>
      <c r="F187" s="1793" t="s">
        <v>6478</v>
      </c>
    </row>
    <row r="188">
      <c r="A188" s="14" t="s">
        <v>2487</v>
      </c>
      <c r="B188" s="1789" t="s">
        <v>6287</v>
      </c>
      <c r="C188" s="1790" t="s">
        <v>2898</v>
      </c>
      <c r="D188" s="1791" t="s">
        <v>6292</v>
      </c>
      <c r="E188" s="1794"/>
      <c r="F188" s="1795"/>
    </row>
    <row r="189">
      <c r="A189" s="14" t="s">
        <v>2487</v>
      </c>
      <c r="B189" s="1789" t="s">
        <v>6294</v>
      </c>
      <c r="C189" s="1790" t="s">
        <v>6479</v>
      </c>
      <c r="D189" s="1791" t="s">
        <v>6296</v>
      </c>
      <c r="E189" s="1794"/>
      <c r="F189" s="1795"/>
    </row>
    <row r="190">
      <c r="A190" s="14" t="s">
        <v>750</v>
      </c>
      <c r="B190" s="1789" t="s">
        <v>1768</v>
      </c>
      <c r="C190" s="1790"/>
      <c r="D190" s="1791"/>
      <c r="E190" s="1794"/>
      <c r="F190" s="1793" t="s">
        <v>6480</v>
      </c>
    </row>
    <row r="191">
      <c r="A191" s="14" t="s">
        <v>750</v>
      </c>
      <c r="B191" s="1789" t="s">
        <v>6287</v>
      </c>
      <c r="C191" s="1790"/>
      <c r="D191" s="1791" t="s">
        <v>6292</v>
      </c>
      <c r="E191" s="1794"/>
      <c r="F191" s="1795"/>
    </row>
    <row r="192">
      <c r="A192" s="14" t="s">
        <v>1621</v>
      </c>
      <c r="B192" s="1789" t="s">
        <v>6287</v>
      </c>
      <c r="C192" s="1796"/>
      <c r="D192" s="1791" t="s">
        <v>6481</v>
      </c>
      <c r="E192" s="1794"/>
      <c r="F192" s="1795"/>
    </row>
    <row r="193">
      <c r="A193" s="14" t="s">
        <v>1256</v>
      </c>
      <c r="B193" s="1789" t="s">
        <v>6287</v>
      </c>
      <c r="C193" s="1790" t="s">
        <v>6482</v>
      </c>
      <c r="D193" s="1791" t="s">
        <v>6292</v>
      </c>
      <c r="E193" s="1794"/>
      <c r="F193" s="1795"/>
    </row>
    <row r="194">
      <c r="A194" s="14" t="s">
        <v>1256</v>
      </c>
      <c r="B194" s="1789" t="s">
        <v>6294</v>
      </c>
      <c r="C194" s="1790" t="s">
        <v>6483</v>
      </c>
      <c r="D194" s="1791" t="s">
        <v>6296</v>
      </c>
      <c r="E194" s="1794"/>
      <c r="F194" s="1795"/>
    </row>
    <row r="195">
      <c r="A195" s="14" t="s">
        <v>2634</v>
      </c>
      <c r="B195" s="1789" t="s">
        <v>6287</v>
      </c>
      <c r="C195" s="1790" t="s">
        <v>1160</v>
      </c>
      <c r="D195" s="1791" t="s">
        <v>6292</v>
      </c>
      <c r="E195" s="1794"/>
      <c r="F195" s="1795"/>
    </row>
    <row r="196">
      <c r="A196" s="14" t="s">
        <v>1856</v>
      </c>
      <c r="B196" s="1789" t="s">
        <v>6287</v>
      </c>
      <c r="C196" s="1796"/>
      <c r="D196" s="1791" t="s">
        <v>6292</v>
      </c>
      <c r="E196" s="1794"/>
      <c r="F196" s="1795"/>
    </row>
    <row r="197">
      <c r="A197" s="14" t="s">
        <v>1856</v>
      </c>
      <c r="B197" s="1789" t="s">
        <v>6294</v>
      </c>
      <c r="C197" s="1796"/>
      <c r="D197" s="1791" t="s">
        <v>6296</v>
      </c>
      <c r="E197" s="1794"/>
      <c r="F197" s="1795"/>
    </row>
    <row r="198">
      <c r="A198" s="14" t="s">
        <v>2005</v>
      </c>
      <c r="B198" s="1789" t="s">
        <v>6287</v>
      </c>
      <c r="C198" s="1790" t="s">
        <v>6484</v>
      </c>
      <c r="D198" s="1791" t="s">
        <v>6292</v>
      </c>
      <c r="E198" s="1794"/>
      <c r="F198" s="1795"/>
    </row>
    <row r="199">
      <c r="A199" s="14" t="s">
        <v>2005</v>
      </c>
      <c r="B199" s="1789" t="s">
        <v>6294</v>
      </c>
      <c r="C199" s="1790" t="s">
        <v>6485</v>
      </c>
      <c r="D199" s="1791" t="s">
        <v>6302</v>
      </c>
      <c r="E199" s="1794"/>
      <c r="F199" s="1795"/>
    </row>
    <row r="200">
      <c r="A200" s="14" t="s">
        <v>2005</v>
      </c>
      <c r="B200" s="1789" t="s">
        <v>6303</v>
      </c>
      <c r="C200" s="1790" t="s">
        <v>6486</v>
      </c>
      <c r="D200" s="1791" t="s">
        <v>6302</v>
      </c>
      <c r="E200" s="1794"/>
      <c r="F200" s="1795"/>
    </row>
    <row r="201">
      <c r="A201" s="14" t="s">
        <v>2005</v>
      </c>
      <c r="B201" s="1789" t="s">
        <v>6306</v>
      </c>
      <c r="C201" s="1790" t="s">
        <v>6487</v>
      </c>
      <c r="D201" s="1791" t="s">
        <v>6296</v>
      </c>
      <c r="E201" s="1794"/>
      <c r="F201" s="1795"/>
    </row>
    <row r="202">
      <c r="A202" s="14" t="s">
        <v>858</v>
      </c>
      <c r="B202" s="1789" t="s">
        <v>6287</v>
      </c>
      <c r="C202" s="1790" t="s">
        <v>6488</v>
      </c>
      <c r="D202" s="1791" t="s">
        <v>6292</v>
      </c>
      <c r="E202" s="1794"/>
      <c r="F202" s="1795"/>
    </row>
    <row r="203">
      <c r="A203" s="14" t="s">
        <v>858</v>
      </c>
      <c r="B203" s="1789" t="s">
        <v>6294</v>
      </c>
      <c r="C203" s="1790" t="s">
        <v>6489</v>
      </c>
      <c r="D203" s="1791" t="s">
        <v>6296</v>
      </c>
      <c r="E203" s="1794"/>
      <c r="F203" s="1795"/>
    </row>
    <row r="204">
      <c r="A204" s="14" t="s">
        <v>2733</v>
      </c>
      <c r="B204" s="1789" t="s">
        <v>6287</v>
      </c>
      <c r="C204" s="1790" t="s">
        <v>6490</v>
      </c>
      <c r="D204" s="1791" t="s">
        <v>6292</v>
      </c>
      <c r="E204" s="1794"/>
      <c r="F204" s="1795"/>
    </row>
    <row r="205">
      <c r="A205" s="14" t="s">
        <v>2748</v>
      </c>
      <c r="B205" s="1789" t="s">
        <v>6287</v>
      </c>
      <c r="C205" s="1790" t="s">
        <v>6491</v>
      </c>
      <c r="D205" s="1791" t="s">
        <v>6292</v>
      </c>
      <c r="E205" s="1794"/>
      <c r="F205" s="1795"/>
    </row>
    <row r="206">
      <c r="A206" s="14" t="s">
        <v>2748</v>
      </c>
      <c r="B206" s="1789" t="s">
        <v>6294</v>
      </c>
      <c r="C206" s="1790" t="s">
        <v>6492</v>
      </c>
      <c r="D206" s="1791" t="s">
        <v>6302</v>
      </c>
      <c r="E206" s="1794"/>
      <c r="F206" s="1795"/>
    </row>
    <row r="207">
      <c r="A207" s="14" t="s">
        <v>887</v>
      </c>
      <c r="B207" s="1789" t="s">
        <v>6287</v>
      </c>
      <c r="C207" s="1790" t="s">
        <v>6493</v>
      </c>
      <c r="D207" s="1791" t="s">
        <v>6292</v>
      </c>
      <c r="E207" s="1794"/>
      <c r="F207" s="1795"/>
    </row>
    <row r="208">
      <c r="A208" s="14" t="s">
        <v>887</v>
      </c>
      <c r="B208" s="1789" t="s">
        <v>6294</v>
      </c>
      <c r="C208" s="1790" t="s">
        <v>6494</v>
      </c>
      <c r="D208" s="1791" t="s">
        <v>6296</v>
      </c>
      <c r="E208" s="1794"/>
      <c r="F208" s="1795"/>
    </row>
    <row r="209">
      <c r="A209" s="14" t="s">
        <v>887</v>
      </c>
      <c r="B209" s="1789" t="s">
        <v>6303</v>
      </c>
      <c r="C209" s="1790"/>
      <c r="D209" s="1791" t="s">
        <v>6302</v>
      </c>
      <c r="E209" s="1794"/>
      <c r="F209" s="1795"/>
    </row>
    <row r="210">
      <c r="A210" s="14" t="s">
        <v>1008</v>
      </c>
      <c r="B210" s="1789" t="s">
        <v>6287</v>
      </c>
      <c r="C210" s="1790" t="s">
        <v>6495</v>
      </c>
      <c r="D210" s="1791" t="s">
        <v>6292</v>
      </c>
      <c r="E210" s="1794"/>
      <c r="F210" s="1795"/>
    </row>
    <row r="211">
      <c r="A211" s="14" t="s">
        <v>1008</v>
      </c>
      <c r="B211" s="1789" t="s">
        <v>6294</v>
      </c>
      <c r="C211" s="1796"/>
      <c r="D211" s="1791" t="s">
        <v>6302</v>
      </c>
      <c r="E211" s="1792">
        <v>118.0</v>
      </c>
      <c r="F211" s="1793" t="s">
        <v>6496</v>
      </c>
    </row>
    <row r="212">
      <c r="A212" s="14" t="s">
        <v>1008</v>
      </c>
      <c r="B212" s="1789" t="s">
        <v>6303</v>
      </c>
      <c r="C212" s="1796"/>
      <c r="D212" s="1791" t="s">
        <v>6302</v>
      </c>
      <c r="E212" s="1792"/>
      <c r="F212" s="1793"/>
    </row>
    <row r="213">
      <c r="A213" s="14" t="s">
        <v>2858</v>
      </c>
      <c r="B213" s="1789" t="s">
        <v>6287</v>
      </c>
      <c r="C213" s="1790" t="s">
        <v>6497</v>
      </c>
      <c r="D213" s="1791" t="s">
        <v>6292</v>
      </c>
      <c r="E213" s="1794"/>
      <c r="F213" s="1795"/>
    </row>
    <row r="214">
      <c r="A214" s="14" t="s">
        <v>2894</v>
      </c>
      <c r="B214" s="1789" t="s">
        <v>6287</v>
      </c>
      <c r="C214" s="1790"/>
      <c r="D214" s="1791" t="s">
        <v>6292</v>
      </c>
      <c r="E214" s="1794"/>
      <c r="F214" s="1795"/>
    </row>
    <row r="215">
      <c r="A215" s="14" t="s">
        <v>2396</v>
      </c>
      <c r="B215" s="1789" t="s">
        <v>6287</v>
      </c>
      <c r="C215" s="1790" t="s">
        <v>6498</v>
      </c>
      <c r="D215" s="1791" t="s">
        <v>6292</v>
      </c>
      <c r="E215" s="1794"/>
      <c r="F215" s="1795"/>
    </row>
    <row r="216">
      <c r="A216" s="14" t="s">
        <v>2396</v>
      </c>
      <c r="B216" s="1789" t="s">
        <v>6294</v>
      </c>
      <c r="C216" s="1790" t="s">
        <v>6499</v>
      </c>
      <c r="D216" s="1791" t="s">
        <v>6302</v>
      </c>
      <c r="E216" s="1794"/>
      <c r="F216" s="1795"/>
    </row>
    <row r="217">
      <c r="A217" s="14" t="s">
        <v>2909</v>
      </c>
      <c r="B217" s="1789" t="s">
        <v>6287</v>
      </c>
      <c r="C217" s="1790" t="s">
        <v>6500</v>
      </c>
      <c r="D217" s="1791" t="s">
        <v>6292</v>
      </c>
      <c r="E217" s="1794"/>
      <c r="F217" s="1795"/>
    </row>
    <row r="218">
      <c r="A218" s="14" t="s">
        <v>2936</v>
      </c>
      <c r="B218" s="1789" t="s">
        <v>6287</v>
      </c>
      <c r="C218" s="1790"/>
      <c r="D218" s="1791" t="s">
        <v>6292</v>
      </c>
      <c r="E218" s="1794"/>
      <c r="F218" s="1795"/>
    </row>
    <row r="219">
      <c r="A219" s="14" t="s">
        <v>2955</v>
      </c>
      <c r="B219" s="1789" t="s">
        <v>6287</v>
      </c>
      <c r="C219" s="1790" t="s">
        <v>6501</v>
      </c>
      <c r="D219" s="1791" t="s">
        <v>6502</v>
      </c>
      <c r="E219" s="1794"/>
      <c r="F219" s="1795"/>
    </row>
    <row r="220">
      <c r="A220" s="14" t="s">
        <v>2979</v>
      </c>
      <c r="B220" s="1789" t="s">
        <v>6287</v>
      </c>
      <c r="C220" s="1790" t="s">
        <v>6503</v>
      </c>
      <c r="D220" s="1791" t="s">
        <v>6292</v>
      </c>
      <c r="E220" s="1794"/>
      <c r="F220" s="1795"/>
    </row>
    <row r="221">
      <c r="A221" s="14" t="s">
        <v>580</v>
      </c>
      <c r="B221" s="1789" t="s">
        <v>6287</v>
      </c>
      <c r="C221" s="1790" t="s">
        <v>6504</v>
      </c>
      <c r="D221" s="1791" t="s">
        <v>6292</v>
      </c>
      <c r="E221" s="1794"/>
      <c r="F221" s="1795"/>
    </row>
    <row r="222">
      <c r="A222" s="14" t="s">
        <v>580</v>
      </c>
      <c r="B222" s="1789" t="s">
        <v>6294</v>
      </c>
      <c r="C222" s="1790" t="s">
        <v>6505</v>
      </c>
      <c r="D222" s="1791" t="s">
        <v>6302</v>
      </c>
      <c r="E222" s="1794"/>
      <c r="F222" s="1795"/>
    </row>
    <row r="223">
      <c r="A223" s="14" t="s">
        <v>580</v>
      </c>
      <c r="B223" s="1789" t="s">
        <v>6303</v>
      </c>
      <c r="C223" s="1790" t="s">
        <v>6506</v>
      </c>
      <c r="D223" s="1791" t="s">
        <v>6302</v>
      </c>
      <c r="E223" s="1794"/>
      <c r="F223" s="1795"/>
    </row>
    <row r="224">
      <c r="A224" s="14" t="s">
        <v>580</v>
      </c>
      <c r="B224" s="1789" t="s">
        <v>6306</v>
      </c>
      <c r="C224" s="1790" t="s">
        <v>6507</v>
      </c>
      <c r="D224" s="1791" t="s">
        <v>6302</v>
      </c>
      <c r="E224" s="1792">
        <v>188.0</v>
      </c>
      <c r="F224" s="1793"/>
    </row>
    <row r="225">
      <c r="A225" s="14" t="s">
        <v>580</v>
      </c>
      <c r="B225" s="1789" t="s">
        <v>6309</v>
      </c>
      <c r="C225" s="1790" t="s">
        <v>6508</v>
      </c>
      <c r="D225" s="1791" t="s">
        <v>6302</v>
      </c>
      <c r="E225" s="1794"/>
      <c r="F225" s="1795"/>
    </row>
    <row r="226">
      <c r="A226" s="14" t="s">
        <v>1303</v>
      </c>
      <c r="B226" s="1789" t="s">
        <v>6287</v>
      </c>
      <c r="C226" s="1790" t="s">
        <v>6509</v>
      </c>
      <c r="D226" s="1791" t="s">
        <v>6292</v>
      </c>
      <c r="E226" s="1794"/>
      <c r="F226" s="1795"/>
    </row>
    <row r="227">
      <c r="A227" s="14" t="s">
        <v>1303</v>
      </c>
      <c r="B227" s="1789" t="s">
        <v>6294</v>
      </c>
      <c r="C227" s="1790" t="s">
        <v>6510</v>
      </c>
      <c r="D227" s="1791" t="s">
        <v>6296</v>
      </c>
      <c r="E227" s="1794"/>
      <c r="F227" s="1795"/>
    </row>
    <row r="228">
      <c r="A228" s="14" t="s">
        <v>313</v>
      </c>
      <c r="B228" s="1789" t="s">
        <v>6287</v>
      </c>
      <c r="C228" s="1790" t="s">
        <v>6511</v>
      </c>
      <c r="D228" s="1791" t="s">
        <v>6292</v>
      </c>
      <c r="E228" s="1794"/>
      <c r="F228" s="1795"/>
    </row>
    <row r="229">
      <c r="A229" s="14" t="s">
        <v>313</v>
      </c>
      <c r="B229" s="1789" t="s">
        <v>6294</v>
      </c>
      <c r="C229" s="1790" t="s">
        <v>6512</v>
      </c>
      <c r="D229" s="1791" t="s">
        <v>6296</v>
      </c>
      <c r="E229" s="1794"/>
      <c r="F229" s="1795"/>
    </row>
    <row r="230">
      <c r="A230" s="14" t="s">
        <v>1097</v>
      </c>
      <c r="B230" s="1789" t="s">
        <v>6287</v>
      </c>
      <c r="C230" s="1790" t="s">
        <v>6513</v>
      </c>
      <c r="D230" s="1791" t="s">
        <v>6300</v>
      </c>
      <c r="E230" s="1792">
        <v>98.0</v>
      </c>
      <c r="F230" s="1795"/>
    </row>
    <row r="231">
      <c r="A231" s="14" t="s">
        <v>1097</v>
      </c>
      <c r="B231" s="1789" t="s">
        <v>6294</v>
      </c>
      <c r="C231" s="1790" t="s">
        <v>6514</v>
      </c>
      <c r="D231" s="1791" t="s">
        <v>6515</v>
      </c>
      <c r="E231" s="1794"/>
      <c r="F231" s="1795"/>
    </row>
    <row r="232">
      <c r="A232" s="14" t="s">
        <v>1791</v>
      </c>
      <c r="B232" s="1789" t="s">
        <v>6287</v>
      </c>
      <c r="C232" s="1790" t="s">
        <v>6516</v>
      </c>
      <c r="D232" s="1791" t="s">
        <v>6292</v>
      </c>
      <c r="E232" s="1794"/>
      <c r="F232" s="1795"/>
    </row>
    <row r="233">
      <c r="A233" s="14" t="s">
        <v>1791</v>
      </c>
      <c r="B233" s="1789" t="s">
        <v>6294</v>
      </c>
      <c r="C233" s="1790"/>
      <c r="D233" s="1791" t="s">
        <v>6302</v>
      </c>
      <c r="E233" s="1794"/>
      <c r="F233" s="1793" t="s">
        <v>6517</v>
      </c>
    </row>
    <row r="234">
      <c r="A234" s="14" t="s">
        <v>2799</v>
      </c>
      <c r="B234" s="1789" t="s">
        <v>6287</v>
      </c>
      <c r="C234" s="1790" t="s">
        <v>6518</v>
      </c>
      <c r="D234" s="1791" t="s">
        <v>6305</v>
      </c>
      <c r="E234" s="1794"/>
      <c r="F234" s="1795"/>
    </row>
    <row r="235">
      <c r="A235" s="14" t="s">
        <v>238</v>
      </c>
      <c r="B235" s="1789" t="s">
        <v>6287</v>
      </c>
      <c r="C235" s="1790" t="s">
        <v>6519</v>
      </c>
      <c r="D235" s="1791" t="s">
        <v>6364</v>
      </c>
      <c r="E235" s="1794"/>
      <c r="F235" s="1795"/>
    </row>
    <row r="236">
      <c r="A236" s="14" t="s">
        <v>238</v>
      </c>
      <c r="B236" s="1789" t="s">
        <v>6294</v>
      </c>
      <c r="C236" s="1790" t="s">
        <v>6520</v>
      </c>
      <c r="D236" s="1791" t="s">
        <v>6521</v>
      </c>
      <c r="E236" s="1794"/>
      <c r="F236" s="1795"/>
    </row>
    <row r="237">
      <c r="A237" s="14" t="s">
        <v>238</v>
      </c>
      <c r="B237" s="1789" t="s">
        <v>6303</v>
      </c>
      <c r="C237" s="1790" t="s">
        <v>6522</v>
      </c>
      <c r="D237" s="1791" t="s">
        <v>6407</v>
      </c>
      <c r="E237" s="1792"/>
      <c r="F237" s="1793" t="s">
        <v>6523</v>
      </c>
    </row>
    <row r="238">
      <c r="A238" s="14" t="s">
        <v>3146</v>
      </c>
      <c r="B238" s="1789" t="s">
        <v>6287</v>
      </c>
      <c r="C238" s="1790" t="s">
        <v>6524</v>
      </c>
      <c r="D238" s="1791" t="s">
        <v>6292</v>
      </c>
      <c r="E238" s="1794"/>
      <c r="F238" s="1795"/>
    </row>
    <row r="239">
      <c r="A239" s="14" t="s">
        <v>3159</v>
      </c>
      <c r="B239" s="1789" t="s">
        <v>6287</v>
      </c>
      <c r="C239" s="1796"/>
      <c r="D239" s="1791" t="s">
        <v>6292</v>
      </c>
      <c r="E239" s="1794"/>
      <c r="F239" s="1795"/>
    </row>
    <row r="240">
      <c r="A240" s="14" t="s">
        <v>1071</v>
      </c>
      <c r="B240" s="1789" t="s">
        <v>6287</v>
      </c>
      <c r="C240" s="1790" t="s">
        <v>6525</v>
      </c>
      <c r="D240" s="1791" t="s">
        <v>6302</v>
      </c>
      <c r="E240" s="1794"/>
      <c r="F240" s="1795"/>
    </row>
    <row r="241">
      <c r="A241" s="14" t="s">
        <v>1071</v>
      </c>
      <c r="B241" s="1789" t="s">
        <v>6294</v>
      </c>
      <c r="C241" s="1790" t="s">
        <v>6526</v>
      </c>
      <c r="D241" s="1791" t="s">
        <v>6296</v>
      </c>
      <c r="E241" s="1794"/>
      <c r="F241" s="1795"/>
    </row>
    <row r="242">
      <c r="A242" s="14" t="s">
        <v>1071</v>
      </c>
      <c r="B242" s="1789" t="s">
        <v>6303</v>
      </c>
      <c r="C242" s="1790" t="s">
        <v>6527</v>
      </c>
      <c r="D242" s="1791" t="s">
        <v>6302</v>
      </c>
      <c r="E242" s="1794"/>
      <c r="F242" s="1795"/>
    </row>
    <row r="243">
      <c r="A243" s="14" t="s">
        <v>1071</v>
      </c>
      <c r="B243" s="1789" t="s">
        <v>6306</v>
      </c>
      <c r="C243" s="1790" t="s">
        <v>6528</v>
      </c>
      <c r="D243" s="1791" t="s">
        <v>6302</v>
      </c>
      <c r="E243" s="1794"/>
      <c r="F243" s="1795"/>
    </row>
    <row r="244">
      <c r="A244" s="14" t="s">
        <v>1071</v>
      </c>
      <c r="B244" s="1789" t="s">
        <v>6309</v>
      </c>
      <c r="C244" s="1790" t="s">
        <v>6529</v>
      </c>
      <c r="D244" s="1791" t="s">
        <v>6302</v>
      </c>
      <c r="E244" s="1794"/>
      <c r="F244" s="1795"/>
    </row>
    <row r="245">
      <c r="A245" s="14" t="s">
        <v>3230</v>
      </c>
      <c r="B245" s="1789" t="s">
        <v>6287</v>
      </c>
      <c r="C245" s="1796"/>
      <c r="D245" s="1791" t="s">
        <v>6292</v>
      </c>
      <c r="E245" s="1794"/>
      <c r="F245" s="1795"/>
    </row>
    <row r="246">
      <c r="A246" s="14" t="s">
        <v>3230</v>
      </c>
      <c r="B246" s="1789" t="s">
        <v>6294</v>
      </c>
      <c r="C246" s="1796"/>
      <c r="D246" s="1791" t="s">
        <v>6296</v>
      </c>
      <c r="E246" s="1794"/>
      <c r="F246" s="1795"/>
    </row>
    <row r="247">
      <c r="A247" s="14" t="s">
        <v>3253</v>
      </c>
      <c r="B247" s="1789" t="s">
        <v>6287</v>
      </c>
      <c r="C247" s="1790" t="s">
        <v>6530</v>
      </c>
      <c r="D247" s="1791" t="s">
        <v>6292</v>
      </c>
      <c r="E247" s="1794"/>
      <c r="F247" s="1795"/>
    </row>
    <row r="248">
      <c r="A248" s="14" t="s">
        <v>3253</v>
      </c>
      <c r="B248" s="1789" t="s">
        <v>6294</v>
      </c>
      <c r="C248" s="1790"/>
      <c r="D248" s="1791" t="s">
        <v>6296</v>
      </c>
      <c r="E248" s="1794"/>
      <c r="F248" s="1795"/>
    </row>
    <row r="249">
      <c r="A249" s="14" t="s">
        <v>960</v>
      </c>
      <c r="B249" s="1789" t="s">
        <v>6287</v>
      </c>
      <c r="C249" s="1790" t="s">
        <v>6531</v>
      </c>
      <c r="D249" s="1791" t="s">
        <v>6292</v>
      </c>
      <c r="E249" s="1794"/>
      <c r="F249" s="1795"/>
    </row>
    <row r="250">
      <c r="A250" s="14" t="s">
        <v>960</v>
      </c>
      <c r="B250" s="1789" t="s">
        <v>6294</v>
      </c>
      <c r="C250" s="1790" t="s">
        <v>6532</v>
      </c>
      <c r="D250" s="1791" t="s">
        <v>6302</v>
      </c>
      <c r="E250" s="1794"/>
      <c r="F250" s="1795"/>
    </row>
    <row r="251">
      <c r="A251" s="14" t="s">
        <v>1208</v>
      </c>
      <c r="B251" s="1789" t="s">
        <v>6287</v>
      </c>
      <c r="C251" s="1790" t="s">
        <v>6533</v>
      </c>
      <c r="D251" s="1791" t="s">
        <v>6364</v>
      </c>
      <c r="E251" s="1794"/>
      <c r="F251" s="1795"/>
    </row>
    <row r="252">
      <c r="A252" s="14" t="s">
        <v>1208</v>
      </c>
      <c r="B252" s="1789" t="s">
        <v>6294</v>
      </c>
      <c r="C252" s="1790" t="s">
        <v>6534</v>
      </c>
      <c r="D252" s="1791" t="s">
        <v>6535</v>
      </c>
      <c r="E252" s="1794"/>
      <c r="F252" s="1795"/>
    </row>
    <row r="253">
      <c r="A253" s="14" t="s">
        <v>610</v>
      </c>
      <c r="B253" s="1789" t="s">
        <v>6287</v>
      </c>
      <c r="C253" s="1790" t="s">
        <v>6536</v>
      </c>
      <c r="D253" s="1791" t="s">
        <v>6302</v>
      </c>
      <c r="E253" s="1794"/>
      <c r="F253" s="1795"/>
    </row>
    <row r="254">
      <c r="A254" s="14" t="s">
        <v>610</v>
      </c>
      <c r="B254" s="1789" t="s">
        <v>6294</v>
      </c>
      <c r="C254" s="1790" t="s">
        <v>6537</v>
      </c>
      <c r="D254" s="1791" t="s">
        <v>6302</v>
      </c>
      <c r="E254" s="1794"/>
      <c r="F254" s="1795"/>
    </row>
    <row r="255">
      <c r="A255" s="14" t="s">
        <v>3332</v>
      </c>
      <c r="B255" s="1789" t="s">
        <v>6287</v>
      </c>
      <c r="C255" s="1790" t="s">
        <v>6538</v>
      </c>
      <c r="D255" s="1791" t="s">
        <v>6292</v>
      </c>
      <c r="E255" s="1794"/>
      <c r="F255" s="1795"/>
    </row>
    <row r="256">
      <c r="A256" s="14" t="s">
        <v>3332</v>
      </c>
      <c r="B256" s="1789" t="s">
        <v>6294</v>
      </c>
      <c r="C256" s="1790"/>
      <c r="D256" s="1791" t="s">
        <v>6296</v>
      </c>
      <c r="E256" s="1794"/>
      <c r="F256" s="1795"/>
    </row>
    <row r="257">
      <c r="A257" s="14" t="s">
        <v>856</v>
      </c>
      <c r="B257" s="1789" t="s">
        <v>6287</v>
      </c>
      <c r="C257" s="1790" t="s">
        <v>6539</v>
      </c>
      <c r="D257" s="1791" t="s">
        <v>6292</v>
      </c>
      <c r="E257" s="1794"/>
      <c r="F257" s="1795"/>
    </row>
    <row r="258">
      <c r="A258" s="14" t="s">
        <v>856</v>
      </c>
      <c r="B258" s="1789" t="s">
        <v>6294</v>
      </c>
      <c r="C258" s="1790" t="s">
        <v>6540</v>
      </c>
      <c r="D258" s="1791" t="s">
        <v>6296</v>
      </c>
      <c r="E258" s="1794"/>
      <c r="F258" s="1795"/>
    </row>
    <row r="259">
      <c r="A259" s="14" t="s">
        <v>3387</v>
      </c>
      <c r="B259" s="1789" t="s">
        <v>6287</v>
      </c>
      <c r="C259" s="1790"/>
      <c r="D259" s="1791" t="s">
        <v>6302</v>
      </c>
      <c r="E259" s="1794"/>
      <c r="F259" s="1795"/>
    </row>
    <row r="260">
      <c r="A260" s="14" t="s">
        <v>1029</v>
      </c>
      <c r="B260" s="1789" t="s">
        <v>6287</v>
      </c>
      <c r="C260" s="1790"/>
      <c r="D260" s="1791" t="s">
        <v>6292</v>
      </c>
      <c r="E260" s="1794"/>
      <c r="F260" s="1795"/>
    </row>
    <row r="261">
      <c r="A261" s="14" t="s">
        <v>1574</v>
      </c>
      <c r="B261" s="1789" t="s">
        <v>6287</v>
      </c>
      <c r="C261" s="1790" t="s">
        <v>6541</v>
      </c>
      <c r="D261" s="1791" t="s">
        <v>6292</v>
      </c>
      <c r="E261" s="1794"/>
      <c r="F261" s="1795"/>
    </row>
    <row r="262">
      <c r="A262" s="14" t="s">
        <v>1574</v>
      </c>
      <c r="B262" s="1789" t="s">
        <v>6294</v>
      </c>
      <c r="C262" s="1796"/>
      <c r="D262" s="1791" t="s">
        <v>6296</v>
      </c>
      <c r="E262" s="1794"/>
      <c r="F262" s="1795"/>
    </row>
    <row r="263">
      <c r="A263" s="14" t="s">
        <v>2966</v>
      </c>
      <c r="B263" s="1789" t="s">
        <v>6287</v>
      </c>
      <c r="C263" s="1790" t="s">
        <v>6542</v>
      </c>
      <c r="D263" s="1791" t="s">
        <v>6292</v>
      </c>
      <c r="E263" s="1794"/>
      <c r="F263" s="1795"/>
    </row>
    <row r="264">
      <c r="A264" s="14" t="s">
        <v>2966</v>
      </c>
      <c r="B264" s="1789" t="s">
        <v>6294</v>
      </c>
      <c r="C264" s="1790" t="s">
        <v>6543</v>
      </c>
      <c r="D264" s="1791" t="s">
        <v>6296</v>
      </c>
      <c r="E264" s="1794"/>
      <c r="F264" s="1795"/>
    </row>
    <row r="265">
      <c r="A265" s="14" t="s">
        <v>1210</v>
      </c>
      <c r="B265" s="1789" t="s">
        <v>6287</v>
      </c>
      <c r="C265" s="1790" t="s">
        <v>6544</v>
      </c>
      <c r="D265" s="1791" t="s">
        <v>6292</v>
      </c>
      <c r="E265" s="1792"/>
      <c r="F265" s="1793" t="s">
        <v>6336</v>
      </c>
    </row>
    <row r="266">
      <c r="A266" s="14" t="s">
        <v>1210</v>
      </c>
      <c r="B266" s="1789" t="s">
        <v>6294</v>
      </c>
      <c r="C266" s="1790" t="s">
        <v>6545</v>
      </c>
      <c r="D266" s="1791" t="s">
        <v>6296</v>
      </c>
      <c r="E266" s="1794"/>
      <c r="F266" s="1795"/>
    </row>
    <row r="267">
      <c r="A267" s="14" t="s">
        <v>1210</v>
      </c>
      <c r="B267" s="1789" t="s">
        <v>6303</v>
      </c>
      <c r="C267" s="1796"/>
      <c r="D267" s="1791" t="s">
        <v>6302</v>
      </c>
      <c r="E267" s="1794"/>
      <c r="F267" s="1795"/>
    </row>
    <row r="268">
      <c r="A268" s="14" t="s">
        <v>1210</v>
      </c>
      <c r="B268" s="1789" t="s">
        <v>6306</v>
      </c>
      <c r="C268" s="1796"/>
      <c r="D268" s="1791" t="s">
        <v>6302</v>
      </c>
      <c r="E268" s="1792"/>
      <c r="F268" s="1793" t="s">
        <v>6457</v>
      </c>
    </row>
    <row r="269">
      <c r="A269" s="14" t="s">
        <v>3481</v>
      </c>
      <c r="B269" s="1789" t="s">
        <v>6287</v>
      </c>
      <c r="C269" s="1790" t="s">
        <v>6546</v>
      </c>
      <c r="D269" s="1791" t="s">
        <v>6292</v>
      </c>
      <c r="E269" s="1794"/>
      <c r="F269" s="1795"/>
    </row>
    <row r="270">
      <c r="A270" s="14" t="s">
        <v>3481</v>
      </c>
      <c r="B270" s="1789" t="s">
        <v>6294</v>
      </c>
      <c r="C270" s="1790" t="s">
        <v>6547</v>
      </c>
      <c r="D270" s="1791" t="s">
        <v>6302</v>
      </c>
      <c r="E270" s="1792"/>
      <c r="F270" s="1793" t="s">
        <v>6548</v>
      </c>
    </row>
    <row r="271">
      <c r="A271" s="14" t="s">
        <v>3481</v>
      </c>
      <c r="B271" s="1789" t="s">
        <v>6303</v>
      </c>
      <c r="C271" s="1790" t="s">
        <v>6549</v>
      </c>
      <c r="D271" s="1791" t="s">
        <v>6302</v>
      </c>
      <c r="E271" s="1794"/>
      <c r="F271" s="1795"/>
    </row>
    <row r="272">
      <c r="A272" s="14" t="s">
        <v>3481</v>
      </c>
      <c r="B272" s="1789" t="s">
        <v>6306</v>
      </c>
      <c r="C272" s="1790" t="s">
        <v>6550</v>
      </c>
      <c r="D272" s="1791" t="s">
        <v>6302</v>
      </c>
      <c r="E272" s="1794"/>
      <c r="F272" s="1795"/>
    </row>
    <row r="273">
      <c r="A273" s="14" t="s">
        <v>3481</v>
      </c>
      <c r="B273" s="1789" t="s">
        <v>6309</v>
      </c>
      <c r="C273" s="1790"/>
      <c r="D273" s="1791" t="s">
        <v>6302</v>
      </c>
      <c r="E273" s="1794"/>
      <c r="F273" s="1795"/>
    </row>
    <row r="274">
      <c r="A274" s="14" t="s">
        <v>3508</v>
      </c>
      <c r="B274" s="1789" t="s">
        <v>6287</v>
      </c>
      <c r="C274" s="1790" t="s">
        <v>6551</v>
      </c>
      <c r="D274" s="1791" t="s">
        <v>6292</v>
      </c>
      <c r="E274" s="1794"/>
      <c r="F274" s="1795"/>
    </row>
    <row r="275">
      <c r="A275" s="14" t="s">
        <v>1334</v>
      </c>
      <c r="B275" s="1789" t="s">
        <v>6287</v>
      </c>
      <c r="C275" s="1790" t="s">
        <v>6552</v>
      </c>
      <c r="D275" s="1791" t="s">
        <v>6292</v>
      </c>
      <c r="E275" s="1794"/>
      <c r="F275" s="1795"/>
    </row>
    <row r="276">
      <c r="A276" s="14" t="s">
        <v>1334</v>
      </c>
      <c r="B276" s="1789" t="s">
        <v>6294</v>
      </c>
      <c r="C276" s="1790" t="s">
        <v>6553</v>
      </c>
      <c r="D276" s="1791" t="s">
        <v>6302</v>
      </c>
      <c r="E276" s="1794"/>
      <c r="F276" s="1795"/>
    </row>
    <row r="277">
      <c r="A277" s="14" t="s">
        <v>1334</v>
      </c>
      <c r="B277" s="1789" t="s">
        <v>6303</v>
      </c>
      <c r="C277" s="1790" t="s">
        <v>6554</v>
      </c>
      <c r="D277" s="1791" t="s">
        <v>6296</v>
      </c>
      <c r="E277" s="1794"/>
      <c r="F277" s="1795"/>
    </row>
    <row r="278">
      <c r="A278" s="14" t="s">
        <v>1334</v>
      </c>
      <c r="B278" s="1789" t="s">
        <v>6306</v>
      </c>
      <c r="C278" s="1790" t="s">
        <v>6555</v>
      </c>
      <c r="D278" s="1791" t="s">
        <v>6302</v>
      </c>
      <c r="E278" s="1794"/>
      <c r="F278" s="1795"/>
    </row>
    <row r="279">
      <c r="A279" s="14" t="s">
        <v>1334</v>
      </c>
      <c r="B279" s="1789" t="s">
        <v>6309</v>
      </c>
      <c r="C279" s="1790" t="s">
        <v>6556</v>
      </c>
      <c r="D279" s="1791" t="s">
        <v>6302</v>
      </c>
      <c r="E279" s="1794"/>
      <c r="F279" s="1795"/>
    </row>
    <row r="280">
      <c r="A280" s="14" t="s">
        <v>1334</v>
      </c>
      <c r="B280" s="1789" t="s">
        <v>6423</v>
      </c>
      <c r="C280" s="1796"/>
      <c r="D280" s="1791" t="s">
        <v>6302</v>
      </c>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row r="1042">
      <c r="B1042" s="1798"/>
      <c r="C1042" s="1796"/>
      <c r="D1042" s="1799"/>
      <c r="E1042" s="1794"/>
      <c r="F1042" s="1795"/>
    </row>
    <row r="1043">
      <c r="B1043" s="1798"/>
      <c r="C1043" s="1796"/>
      <c r="D1043" s="1799"/>
      <c r="E1043" s="1794"/>
      <c r="F1043" s="1795"/>
    </row>
    <row r="1044">
      <c r="B1044" s="1798"/>
      <c r="C1044" s="1796"/>
      <c r="D1044" s="1799"/>
      <c r="E1044" s="1794"/>
      <c r="F1044" s="1795"/>
    </row>
    <row r="1045">
      <c r="B1045" s="1798"/>
      <c r="C1045" s="1796"/>
      <c r="D1045" s="1799"/>
      <c r="E1045" s="1794"/>
      <c r="F1045" s="1795"/>
    </row>
    <row r="1046">
      <c r="B1046" s="1798"/>
      <c r="C1046" s="1796"/>
      <c r="D1046" s="1799"/>
      <c r="E1046" s="1794"/>
      <c r="F1046"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6557</v>
      </c>
      <c r="C5" s="24"/>
      <c r="D5" s="1805" t="str">
        <f>concatenate(if(int($A5-now())=0,"",int($A5-now())),switch(int($A5-now()),0,"",1," Day"," Days"))</f>
        <v>-708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6560</v>
      </c>
      <c r="B9" s="1813"/>
      <c r="C9" s="1664" t="s">
        <v>1372</v>
      </c>
      <c r="D9" s="1664" t="s">
        <v>1057</v>
      </c>
      <c r="E9" s="1664" t="s">
        <v>563</v>
      </c>
      <c r="F9" s="1664" t="s">
        <v>2283</v>
      </c>
      <c r="G9" s="1664" t="s">
        <v>240</v>
      </c>
      <c r="H9" s="1664" t="s">
        <v>1069</v>
      </c>
    </row>
    <row r="10">
      <c r="A10" s="1812" t="s">
        <v>6561</v>
      </c>
      <c r="B10" s="1813"/>
      <c r="C10" s="1664" t="s">
        <v>1208</v>
      </c>
      <c r="D10" s="1664" t="s">
        <v>769</v>
      </c>
      <c r="E10" s="1664" t="s">
        <v>1156</v>
      </c>
      <c r="F10" s="1664" t="s">
        <v>756</v>
      </c>
      <c r="G10" s="1664" t="s">
        <v>352</v>
      </c>
      <c r="H10" s="1664" t="s">
        <v>1631</v>
      </c>
    </row>
    <row r="11">
      <c r="A11" s="1812" t="s">
        <v>6562</v>
      </c>
      <c r="B11" s="1813"/>
      <c r="C11" s="1664" t="s">
        <v>1741</v>
      </c>
      <c r="D11" s="1664" t="s">
        <v>1071</v>
      </c>
      <c r="E11" s="1664" t="s">
        <v>2017</v>
      </c>
      <c r="F11" s="1664" t="s">
        <v>1949</v>
      </c>
      <c r="G11" s="1664" t="s">
        <v>1456</v>
      </c>
      <c r="H11" s="1664" t="s">
        <v>2799</v>
      </c>
    </row>
    <row r="12">
      <c r="A12" s="1814" t="s">
        <v>3558</v>
      </c>
      <c r="B12" s="24"/>
      <c r="C12" s="24"/>
      <c r="D12" s="24"/>
      <c r="E12" s="24"/>
      <c r="F12" s="24"/>
      <c r="G12" s="24"/>
      <c r="H12" s="9"/>
    </row>
    <row r="13">
      <c r="A13" s="1815" t="s">
        <v>6563</v>
      </c>
      <c r="B13" s="1816" t="s">
        <v>6564</v>
      </c>
      <c r="C13" s="1816" t="s">
        <v>6560</v>
      </c>
      <c r="D13" s="1816" t="s">
        <v>6561</v>
      </c>
      <c r="E13" s="1816" t="s">
        <v>6562</v>
      </c>
      <c r="F13" s="1817" t="s">
        <v>6565</v>
      </c>
      <c r="G13" s="1817" t="s">
        <v>6566</v>
      </c>
      <c r="H13" s="1817" t="s">
        <v>6567</v>
      </c>
    </row>
    <row r="14">
      <c r="A14" s="1668" t="s">
        <v>6568</v>
      </c>
      <c r="B14" s="1664">
        <v>6.0</v>
      </c>
      <c r="C14" s="1664">
        <v>18.0</v>
      </c>
      <c r="D14" s="1818"/>
      <c r="E14" s="1818"/>
      <c r="F14" s="1819">
        <f t="shared" ref="F14:H14" si="1">if($B14*C14=0,"",$B14*C14)</f>
        <v>108</v>
      </c>
      <c r="G14" s="1819" t="str">
        <f t="shared" si="1"/>
        <v/>
      </c>
      <c r="H14" s="1819" t="str">
        <f t="shared" si="1"/>
        <v/>
      </c>
    </row>
    <row r="15">
      <c r="A15" s="1668" t="s">
        <v>6569</v>
      </c>
      <c r="B15" s="1664">
        <v>3.0</v>
      </c>
      <c r="C15" s="1664">
        <v>15.0</v>
      </c>
      <c r="D15" s="1664">
        <v>12.0</v>
      </c>
      <c r="E15" s="1818"/>
      <c r="F15" s="1819">
        <f t="shared" ref="F15:H15" si="2">if($B15*C15=0,"",$B15*C15)</f>
        <v>45</v>
      </c>
      <c r="G15" s="1819">
        <f t="shared" si="2"/>
        <v>36</v>
      </c>
      <c r="H15" s="1819" t="str">
        <f t="shared" si="2"/>
        <v/>
      </c>
    </row>
    <row r="16">
      <c r="A16" s="1668" t="s">
        <v>6570</v>
      </c>
      <c r="B16" s="1664">
        <v>8.0</v>
      </c>
      <c r="C16" s="1664">
        <v>9.0</v>
      </c>
      <c r="D16" s="1664">
        <v>9.0</v>
      </c>
      <c r="E16" s="1818"/>
      <c r="F16" s="1819">
        <f t="shared" ref="F16:H16" si="3">if($B16*C16=0,"",$B16*C16)</f>
        <v>72</v>
      </c>
      <c r="G16" s="1819">
        <f t="shared" si="3"/>
        <v>72</v>
      </c>
      <c r="H16" s="1819" t="str">
        <f t="shared" si="3"/>
        <v/>
      </c>
    </row>
    <row r="17">
      <c r="A17" s="1668" t="s">
        <v>6571</v>
      </c>
      <c r="B17" s="1664">
        <v>8.0</v>
      </c>
      <c r="C17" s="1664">
        <v>9.0</v>
      </c>
      <c r="D17" s="1818"/>
      <c r="E17" s="1664">
        <v>9.0</v>
      </c>
      <c r="F17" s="1819">
        <f t="shared" ref="F17:H17" si="4">if($B17*C17=0,"",$B17*C17)</f>
        <v>72</v>
      </c>
      <c r="G17" s="1819" t="str">
        <f t="shared" si="4"/>
        <v/>
      </c>
      <c r="H17" s="1819">
        <f t="shared" si="4"/>
        <v>72</v>
      </c>
    </row>
    <row r="18">
      <c r="A18" s="1668" t="s">
        <v>6572</v>
      </c>
      <c r="B18" s="1664">
        <v>8.0</v>
      </c>
      <c r="C18" s="1664">
        <v>15.0</v>
      </c>
      <c r="D18" s="1664">
        <v>12.0</v>
      </c>
      <c r="E18" s="1664"/>
      <c r="F18" s="1819">
        <f t="shared" ref="F18:H18" si="5">if($B18*C18=0,"",$B18*C18)</f>
        <v>120</v>
      </c>
      <c r="G18" s="1819">
        <f t="shared" si="5"/>
        <v>96</v>
      </c>
      <c r="H18" s="1819" t="str">
        <f t="shared" si="5"/>
        <v/>
      </c>
    </row>
    <row r="19">
      <c r="A19" s="1668" t="s">
        <v>6573</v>
      </c>
      <c r="B19" s="1664">
        <v>8.0</v>
      </c>
      <c r="C19" s="1664">
        <v>15.0</v>
      </c>
      <c r="D19" s="1664"/>
      <c r="E19" s="1664">
        <v>12.0</v>
      </c>
      <c r="F19" s="1819">
        <f t="shared" ref="F19:H19" si="6">if($B19*C19=0,"",$B19*C19)</f>
        <v>120</v>
      </c>
      <c r="G19" s="1819" t="str">
        <f t="shared" si="6"/>
        <v/>
      </c>
      <c r="H19" s="1819">
        <f t="shared" si="6"/>
        <v>96</v>
      </c>
    </row>
    <row r="20">
      <c r="A20" s="1668" t="s">
        <v>6574</v>
      </c>
      <c r="B20" s="1664">
        <v>1.0</v>
      </c>
      <c r="C20" s="1664">
        <v>36.0</v>
      </c>
      <c r="D20" s="1664">
        <v>18.0</v>
      </c>
      <c r="E20" s="1664">
        <v>18.0</v>
      </c>
      <c r="F20" s="1819">
        <f t="shared" ref="F20:H20" si="7">if($B20*C20=0,"",$B20*C20)</f>
        <v>36</v>
      </c>
      <c r="G20" s="1819">
        <f t="shared" si="7"/>
        <v>18</v>
      </c>
      <c r="H20" s="1819">
        <f t="shared" si="7"/>
        <v>18</v>
      </c>
    </row>
    <row r="21">
      <c r="A21" s="1668" t="s">
        <v>6575</v>
      </c>
      <c r="B21" s="1664">
        <v>1.0</v>
      </c>
      <c r="C21" s="1664">
        <v>36.0</v>
      </c>
      <c r="D21" s="1664">
        <v>36.0</v>
      </c>
      <c r="E21" s="1664">
        <v>18.0</v>
      </c>
      <c r="F21" s="1819">
        <f t="shared" ref="F21:H21" si="8">if($B21*C21=0,"",$B21*C21)</f>
        <v>36</v>
      </c>
      <c r="G21" s="1819">
        <f t="shared" si="8"/>
        <v>36</v>
      </c>
      <c r="H21" s="1819">
        <f t="shared" si="8"/>
        <v>18</v>
      </c>
    </row>
    <row r="22">
      <c r="A22" s="1815" t="s">
        <v>6576</v>
      </c>
      <c r="B22" s="1820"/>
      <c r="C22" s="1820"/>
      <c r="D22" s="1820"/>
      <c r="E22" s="1820"/>
      <c r="F22" s="1821">
        <f t="shared" ref="F22:H22" si="9">sum(F14:F21)</f>
        <v>609</v>
      </c>
      <c r="G22" s="1821">
        <f t="shared" si="9"/>
        <v>258</v>
      </c>
      <c r="H22" s="1821">
        <f t="shared" si="9"/>
        <v>204</v>
      </c>
    </row>
    <row r="23">
      <c r="A23" s="1728" t="s">
        <v>3559</v>
      </c>
      <c r="B23" s="24"/>
      <c r="C23" s="24"/>
      <c r="D23" s="24"/>
      <c r="E23" s="24"/>
      <c r="F23" s="24"/>
      <c r="G23" s="24"/>
      <c r="H23" s="9"/>
    </row>
    <row r="24">
      <c r="A24" s="1815" t="s">
        <v>6563</v>
      </c>
      <c r="B24" s="1816" t="s">
        <v>6564</v>
      </c>
      <c r="C24" s="1816" t="s">
        <v>6560</v>
      </c>
      <c r="D24" s="1816" t="s">
        <v>6561</v>
      </c>
      <c r="E24" s="1816" t="s">
        <v>6562</v>
      </c>
      <c r="F24" s="1817" t="s">
        <v>6565</v>
      </c>
      <c r="G24" s="1817" t="s">
        <v>6566</v>
      </c>
      <c r="H24" s="1817" t="s">
        <v>6567</v>
      </c>
    </row>
    <row r="25">
      <c r="A25" s="1668" t="s">
        <v>6568</v>
      </c>
      <c r="B25" s="1664">
        <v>6.0</v>
      </c>
      <c r="C25" s="1818"/>
      <c r="D25" s="1664">
        <v>18.0</v>
      </c>
      <c r="E25" s="1818"/>
      <c r="F25" s="1819" t="str">
        <f t="shared" ref="F25:H25" si="10">if($B25*C25=0,"",$B25*C25)</f>
        <v/>
      </c>
      <c r="G25" s="1819">
        <f t="shared" si="10"/>
        <v>108</v>
      </c>
      <c r="H25" s="1819" t="str">
        <f t="shared" si="10"/>
        <v/>
      </c>
    </row>
    <row r="26">
      <c r="A26" s="1668" t="s">
        <v>6569</v>
      </c>
      <c r="B26" s="1664">
        <v>3.0</v>
      </c>
      <c r="C26" s="1818"/>
      <c r="D26" s="1664">
        <v>15.0</v>
      </c>
      <c r="E26" s="1664">
        <v>12.0</v>
      </c>
      <c r="F26" s="1819" t="str">
        <f t="shared" ref="F26:H26" si="11">if($B26*C26=0,"",$B26*C26)</f>
        <v/>
      </c>
      <c r="G26" s="1819">
        <f t="shared" si="11"/>
        <v>45</v>
      </c>
      <c r="H26" s="1819">
        <f t="shared" si="11"/>
        <v>36</v>
      </c>
    </row>
    <row r="27">
      <c r="A27" s="1668" t="s">
        <v>6577</v>
      </c>
      <c r="B27" s="1664">
        <v>6.0</v>
      </c>
      <c r="C27" s="1818"/>
      <c r="D27" s="1664">
        <v>18.0</v>
      </c>
      <c r="E27" s="1664">
        <v>18.0</v>
      </c>
      <c r="F27" s="1819" t="str">
        <f t="shared" ref="F27:H27" si="12">if($B27*C27=0,"",$B27*C27)</f>
        <v/>
      </c>
      <c r="G27" s="1819">
        <f t="shared" si="12"/>
        <v>108</v>
      </c>
      <c r="H27" s="1819">
        <f t="shared" si="12"/>
        <v>108</v>
      </c>
    </row>
    <row r="28">
      <c r="A28" s="1668" t="s">
        <v>6578</v>
      </c>
      <c r="B28" s="1664">
        <v>5.0</v>
      </c>
      <c r="C28" s="1818"/>
      <c r="D28" s="1664">
        <v>9.0</v>
      </c>
      <c r="E28" s="1664">
        <v>9.0</v>
      </c>
      <c r="F28" s="1819" t="str">
        <f t="shared" ref="F28:H28" si="13">if($B28*C28=0,"",$B28*C28)</f>
        <v/>
      </c>
      <c r="G28" s="1819">
        <f t="shared" si="13"/>
        <v>45</v>
      </c>
      <c r="H28" s="1819">
        <f t="shared" si="13"/>
        <v>45</v>
      </c>
    </row>
    <row r="29">
      <c r="A29" s="1668" t="s">
        <v>6579</v>
      </c>
      <c r="B29" s="1664">
        <v>4.0</v>
      </c>
      <c r="C29" s="1664">
        <v>36.0</v>
      </c>
      <c r="D29" s="1664">
        <v>36.0</v>
      </c>
      <c r="E29" s="1818"/>
      <c r="F29" s="1819">
        <f t="shared" ref="F29:H29" si="14">if($B29*C29=0,"",$B29*C29)</f>
        <v>144</v>
      </c>
      <c r="G29" s="1819">
        <f t="shared" si="14"/>
        <v>144</v>
      </c>
      <c r="H29" s="1819" t="str">
        <f t="shared" si="14"/>
        <v/>
      </c>
    </row>
    <row r="30">
      <c r="A30" s="1668" t="s">
        <v>6580</v>
      </c>
      <c r="B30" s="1664">
        <v>4.0</v>
      </c>
      <c r="C30" s="1664">
        <v>12.0</v>
      </c>
      <c r="D30" s="1664">
        <v>15.0</v>
      </c>
      <c r="E30" s="1664"/>
      <c r="F30" s="1819">
        <f t="shared" ref="F30:H30" si="15">if($B30*C30=0,"",$B30*C30)</f>
        <v>48</v>
      </c>
      <c r="G30" s="1819">
        <f t="shared" si="15"/>
        <v>60</v>
      </c>
      <c r="H30" s="1819" t="str">
        <f t="shared" si="15"/>
        <v/>
      </c>
    </row>
    <row r="31">
      <c r="A31" s="1668" t="s">
        <v>6581</v>
      </c>
      <c r="B31" s="1664">
        <v>1.0</v>
      </c>
      <c r="C31" s="1664">
        <v>18.0</v>
      </c>
      <c r="D31" s="1664">
        <v>36.0</v>
      </c>
      <c r="E31" s="1664">
        <v>18.0</v>
      </c>
      <c r="F31" s="1819">
        <f t="shared" ref="F31:H31" si="16">if($B31*C31=0,"",$B31*C31)</f>
        <v>18</v>
      </c>
      <c r="G31" s="1819">
        <f t="shared" si="16"/>
        <v>36</v>
      </c>
      <c r="H31" s="1819">
        <f t="shared" si="16"/>
        <v>18</v>
      </c>
    </row>
    <row r="32">
      <c r="A32" s="1668" t="s">
        <v>6582</v>
      </c>
      <c r="B32" s="1664">
        <v>1.0</v>
      </c>
      <c r="C32" s="1664">
        <v>36.0</v>
      </c>
      <c r="D32" s="1664">
        <v>54.0</v>
      </c>
      <c r="E32" s="1664">
        <v>36.0</v>
      </c>
      <c r="F32" s="1819">
        <f t="shared" ref="F32:H32" si="17">if($B32*C32=0,"",$B32*C32)</f>
        <v>36</v>
      </c>
      <c r="G32" s="1819">
        <f t="shared" si="17"/>
        <v>54</v>
      </c>
      <c r="H32" s="1819">
        <f t="shared" si="17"/>
        <v>36</v>
      </c>
    </row>
    <row r="33">
      <c r="A33" s="1815" t="s">
        <v>6576</v>
      </c>
      <c r="B33" s="1820"/>
      <c r="C33" s="1820"/>
      <c r="D33" s="1820"/>
      <c r="E33" s="1820"/>
      <c r="F33" s="1822">
        <f t="shared" ref="F33:H33" si="18">sum(F25:F32)</f>
        <v>246</v>
      </c>
      <c r="G33" s="1822">
        <f t="shared" si="18"/>
        <v>600</v>
      </c>
      <c r="H33" s="1822">
        <f t="shared" si="18"/>
        <v>243</v>
      </c>
    </row>
    <row r="34">
      <c r="A34" s="1823" t="s">
        <v>6583</v>
      </c>
      <c r="B34" s="24"/>
      <c r="C34" s="24"/>
      <c r="D34" s="24"/>
      <c r="E34" s="24"/>
      <c r="F34" s="24"/>
      <c r="G34" s="24"/>
      <c r="H34" s="9"/>
    </row>
    <row r="35">
      <c r="A35" s="1815" t="s">
        <v>6563</v>
      </c>
      <c r="B35" s="1816" t="s">
        <v>6564</v>
      </c>
      <c r="C35" s="1816" t="s">
        <v>6560</v>
      </c>
      <c r="D35" s="1816" t="s">
        <v>6561</v>
      </c>
      <c r="E35" s="1816" t="s">
        <v>6562</v>
      </c>
      <c r="F35" s="1817" t="s">
        <v>6565</v>
      </c>
      <c r="G35" s="1817" t="s">
        <v>6566</v>
      </c>
      <c r="H35" s="1817" t="s">
        <v>6567</v>
      </c>
    </row>
    <row r="36">
      <c r="A36" s="1668" t="s">
        <v>6568</v>
      </c>
      <c r="B36" s="1664">
        <v>8.0</v>
      </c>
      <c r="C36" s="1818"/>
      <c r="D36" s="1818"/>
      <c r="E36" s="1664">
        <v>18.0</v>
      </c>
      <c r="F36" s="1819" t="str">
        <f t="shared" ref="F36:H36" si="19">if($B36*C36=0,"",$B36*C36)</f>
        <v/>
      </c>
      <c r="G36" s="1819" t="str">
        <f t="shared" si="19"/>
        <v/>
      </c>
      <c r="H36" s="1819">
        <f t="shared" si="19"/>
        <v>144</v>
      </c>
    </row>
    <row r="37">
      <c r="A37" s="1668" t="s">
        <v>6569</v>
      </c>
      <c r="B37" s="1664">
        <v>3.0</v>
      </c>
      <c r="C37" s="1664">
        <v>12.0</v>
      </c>
      <c r="D37" s="1818"/>
      <c r="E37" s="1664">
        <v>15.0</v>
      </c>
      <c r="F37" s="1819">
        <f t="shared" ref="F37:H37" si="20">if($B37*C37=0,"",$B37*C37)</f>
        <v>36</v>
      </c>
      <c r="G37" s="1819" t="str">
        <f t="shared" si="20"/>
        <v/>
      </c>
      <c r="H37" s="1819">
        <f t="shared" si="20"/>
        <v>45</v>
      </c>
    </row>
    <row r="38">
      <c r="A38" s="1668" t="s">
        <v>3555</v>
      </c>
      <c r="B38" s="1664">
        <v>6.0</v>
      </c>
      <c r="C38" s="1664">
        <v>12.0</v>
      </c>
      <c r="D38" s="1664"/>
      <c r="E38" s="1664">
        <v>15.0</v>
      </c>
      <c r="F38" s="1819">
        <f t="shared" ref="F38:H38" si="21">if($B38*C38=0,"",$B38*C38)</f>
        <v>72</v>
      </c>
      <c r="G38" s="1819" t="str">
        <f t="shared" si="21"/>
        <v/>
      </c>
      <c r="H38" s="1819">
        <f t="shared" si="21"/>
        <v>90</v>
      </c>
    </row>
    <row r="39">
      <c r="A39" s="1668" t="s">
        <v>6584</v>
      </c>
      <c r="B39" s="1664">
        <v>3.0</v>
      </c>
      <c r="C39" s="1664">
        <v>24.0</v>
      </c>
      <c r="D39" s="1664"/>
      <c r="E39" s="1664">
        <v>24.0</v>
      </c>
      <c r="F39" s="1819">
        <f t="shared" ref="F39:H39" si="22">if($B39*C39=0,"",$B39*C39)</f>
        <v>72</v>
      </c>
      <c r="G39" s="1819" t="str">
        <f t="shared" si="22"/>
        <v/>
      </c>
      <c r="H39" s="1819">
        <f t="shared" si="22"/>
        <v>72</v>
      </c>
    </row>
    <row r="40">
      <c r="A40" s="1668" t="s">
        <v>6585</v>
      </c>
      <c r="B40" s="1664">
        <v>10.0</v>
      </c>
      <c r="C40" s="1818"/>
      <c r="D40" s="1664">
        <v>6.0</v>
      </c>
      <c r="E40" s="1664">
        <v>6.0</v>
      </c>
      <c r="F40" s="1819" t="str">
        <f t="shared" ref="F40:H40" si="23">if($B40*C40=0,"",$B40*C40)</f>
        <v/>
      </c>
      <c r="G40" s="1819">
        <f t="shared" si="23"/>
        <v>60</v>
      </c>
      <c r="H40" s="1819">
        <f t="shared" si="23"/>
        <v>60</v>
      </c>
    </row>
    <row r="41">
      <c r="A41" s="1668" t="s">
        <v>6586</v>
      </c>
      <c r="B41" s="1664">
        <v>5.0</v>
      </c>
      <c r="C41" s="1664"/>
      <c r="D41" s="1664">
        <v>27.0</v>
      </c>
      <c r="E41" s="1664">
        <v>27.0</v>
      </c>
      <c r="F41" s="1819" t="str">
        <f t="shared" ref="F41:H41" si="24">if($B41*C41=0,"",$B41*C41)</f>
        <v/>
      </c>
      <c r="G41" s="1819">
        <f t="shared" si="24"/>
        <v>135</v>
      </c>
      <c r="H41" s="1819">
        <f t="shared" si="24"/>
        <v>135</v>
      </c>
    </row>
    <row r="42">
      <c r="A42" s="1668" t="s">
        <v>6587</v>
      </c>
      <c r="B42" s="1664">
        <v>1.0</v>
      </c>
      <c r="C42" s="1664">
        <v>36.0</v>
      </c>
      <c r="D42" s="1664">
        <v>36.0</v>
      </c>
      <c r="E42" s="1664">
        <v>36.0</v>
      </c>
      <c r="F42" s="1819">
        <f t="shared" ref="F42:H42" si="25">if($B42*C42=0,"",$B42*C42)</f>
        <v>36</v>
      </c>
      <c r="G42" s="1819">
        <f t="shared" si="25"/>
        <v>36</v>
      </c>
      <c r="H42" s="1819">
        <f t="shared" si="25"/>
        <v>36</v>
      </c>
    </row>
    <row r="43">
      <c r="A43" s="1668" t="s">
        <v>6588</v>
      </c>
      <c r="B43" s="1664">
        <v>1.0</v>
      </c>
      <c r="C43" s="1664">
        <v>75.0</v>
      </c>
      <c r="D43" s="1664">
        <v>30.0</v>
      </c>
      <c r="E43" s="1664">
        <v>75.0</v>
      </c>
      <c r="F43" s="1819">
        <f t="shared" ref="F43:H43" si="26">if($B43*C43=0,"",$B43*C43)</f>
        <v>75</v>
      </c>
      <c r="G43" s="1819">
        <f t="shared" si="26"/>
        <v>30</v>
      </c>
      <c r="H43" s="1819">
        <f t="shared" si="26"/>
        <v>75</v>
      </c>
    </row>
    <row r="44">
      <c r="A44" s="1824" t="s">
        <v>6576</v>
      </c>
      <c r="B44" s="1825"/>
      <c r="C44" s="1825"/>
      <c r="D44" s="1825"/>
      <c r="E44" s="1825"/>
      <c r="F44" s="1826">
        <f t="shared" ref="F44:H44" si="27">sum(F36:F43)</f>
        <v>291</v>
      </c>
      <c r="G44" s="1826">
        <f t="shared" si="27"/>
        <v>261</v>
      </c>
      <c r="H44" s="1826">
        <f t="shared" si="27"/>
        <v>657</v>
      </c>
    </row>
    <row r="45">
      <c r="A45" s="1827" t="s">
        <v>6589</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6178</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6557</v>
      </c>
      <c r="C5" s="24"/>
      <c r="D5" s="1834" t="str">
        <f>concatenate(if(int($A5-now())=0,"",int($A5-now())),switch(int($A5-now()),0,"",1," Day"," Days"))</f>
        <v>-694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6590</v>
      </c>
      <c r="B9" s="1813"/>
      <c r="C9" s="1664" t="s">
        <v>975</v>
      </c>
      <c r="D9" s="1664" t="s">
        <v>2005</v>
      </c>
      <c r="E9" s="1664" t="s">
        <v>1267</v>
      </c>
      <c r="F9" s="1664" t="s">
        <v>240</v>
      </c>
      <c r="G9" s="1664" t="s">
        <v>1115</v>
      </c>
      <c r="H9" s="1664" t="s">
        <v>1763</v>
      </c>
    </row>
    <row r="10">
      <c r="A10" s="1812" t="s">
        <v>6591</v>
      </c>
      <c r="B10" s="1813"/>
      <c r="C10" s="1664" t="s">
        <v>429</v>
      </c>
      <c r="D10" s="1664" t="s">
        <v>1949</v>
      </c>
      <c r="E10" s="1664" t="s">
        <v>1718</v>
      </c>
      <c r="F10" s="1664" t="s">
        <v>352</v>
      </c>
      <c r="G10" s="1664" t="s">
        <v>551</v>
      </c>
      <c r="H10" s="1664" t="s">
        <v>1097</v>
      </c>
    </row>
    <row r="11">
      <c r="A11" s="1812" t="s">
        <v>6592</v>
      </c>
      <c r="B11" s="1813"/>
      <c r="C11" s="1664" t="s">
        <v>631</v>
      </c>
      <c r="D11" s="1664" t="s">
        <v>935</v>
      </c>
      <c r="E11" s="1664" t="s">
        <v>1914</v>
      </c>
      <c r="F11" s="1664" t="s">
        <v>1456</v>
      </c>
      <c r="G11" s="1664" t="s">
        <v>553</v>
      </c>
      <c r="H11" s="1664" t="s">
        <v>454</v>
      </c>
    </row>
    <row r="12">
      <c r="A12" s="1814" t="s">
        <v>6593</v>
      </c>
      <c r="B12" s="24"/>
      <c r="C12" s="24"/>
      <c r="D12" s="24"/>
      <c r="E12" s="24"/>
      <c r="F12" s="24"/>
      <c r="G12" s="24"/>
      <c r="H12" s="9"/>
    </row>
    <row r="13">
      <c r="A13" s="1815" t="s">
        <v>6563</v>
      </c>
      <c r="B13" s="1816" t="s">
        <v>6564</v>
      </c>
      <c r="C13" s="1816" t="s">
        <v>6594</v>
      </c>
      <c r="D13" s="1816" t="s">
        <v>6595</v>
      </c>
      <c r="E13" s="1816" t="s">
        <v>6596</v>
      </c>
      <c r="F13" s="1817" t="s">
        <v>6597</v>
      </c>
      <c r="G13" s="1817" t="s">
        <v>6598</v>
      </c>
      <c r="H13" s="1817" t="s">
        <v>6599</v>
      </c>
    </row>
    <row r="14">
      <c r="A14" s="1668" t="s">
        <v>6568</v>
      </c>
      <c r="B14" s="1664">
        <v>6.0</v>
      </c>
      <c r="C14" s="1664">
        <v>12.0</v>
      </c>
      <c r="D14" s="1818"/>
      <c r="E14" s="1818"/>
      <c r="F14" s="1819">
        <f t="shared" ref="F14:F21" si="1">$B14*C14</f>
        <v>72</v>
      </c>
      <c r="G14" s="1819"/>
      <c r="H14" s="1819"/>
    </row>
    <row r="15">
      <c r="A15" s="1668" t="s">
        <v>6600</v>
      </c>
      <c r="B15" s="1664">
        <v>3.0</v>
      </c>
      <c r="C15" s="1664">
        <v>10.0</v>
      </c>
      <c r="D15" s="1664">
        <v>8.0</v>
      </c>
      <c r="E15" s="1818"/>
      <c r="F15" s="1819">
        <f t="shared" si="1"/>
        <v>30</v>
      </c>
      <c r="G15" s="1819">
        <f t="shared" ref="G15:G16" si="2">$B15*D15</f>
        <v>24</v>
      </c>
      <c r="H15" s="1819"/>
    </row>
    <row r="16">
      <c r="A16" s="1668" t="s">
        <v>6570</v>
      </c>
      <c r="B16" s="1664">
        <v>10.0</v>
      </c>
      <c r="C16" s="1664">
        <v>6.0</v>
      </c>
      <c r="D16" s="1664">
        <v>6.0</v>
      </c>
      <c r="E16" s="1818"/>
      <c r="F16" s="1819">
        <f t="shared" si="1"/>
        <v>60</v>
      </c>
      <c r="G16" s="1819">
        <f t="shared" si="2"/>
        <v>60</v>
      </c>
      <c r="H16" s="1819"/>
    </row>
    <row r="17">
      <c r="A17" s="1668" t="s">
        <v>6601</v>
      </c>
      <c r="B17" s="1664">
        <v>5.0</v>
      </c>
      <c r="C17" s="1664">
        <v>8.0</v>
      </c>
      <c r="D17" s="1818"/>
      <c r="E17" s="1664">
        <v>8.0</v>
      </c>
      <c r="F17" s="1819">
        <f t="shared" si="1"/>
        <v>40</v>
      </c>
      <c r="G17" s="1819"/>
      <c r="H17" s="1819">
        <f t="shared" ref="H17:H19" si="3">$B17*E17</f>
        <v>40</v>
      </c>
    </row>
    <row r="18">
      <c r="A18" s="1668" t="s">
        <v>6602</v>
      </c>
      <c r="B18" s="1664">
        <v>5.0</v>
      </c>
      <c r="C18" s="1664">
        <v>6.0</v>
      </c>
      <c r="D18" s="1818"/>
      <c r="E18" s="1664">
        <v>6.0</v>
      </c>
      <c r="F18" s="1819">
        <f t="shared" si="1"/>
        <v>30</v>
      </c>
      <c r="G18" s="1819"/>
      <c r="H18" s="1819">
        <f t="shared" si="3"/>
        <v>30</v>
      </c>
    </row>
    <row r="19">
      <c r="A19" s="1668" t="s">
        <v>6580</v>
      </c>
      <c r="B19" s="1664">
        <v>4.0</v>
      </c>
      <c r="C19" s="1664">
        <v>10.0</v>
      </c>
      <c r="D19" s="1818"/>
      <c r="E19" s="1664">
        <v>8.0</v>
      </c>
      <c r="F19" s="1819">
        <f t="shared" si="1"/>
        <v>40</v>
      </c>
      <c r="G19" s="1819"/>
      <c r="H19" s="1819">
        <f t="shared" si="3"/>
        <v>32</v>
      </c>
    </row>
    <row r="20">
      <c r="A20" s="1668" t="s">
        <v>6603</v>
      </c>
      <c r="B20" s="1664">
        <v>1.0</v>
      </c>
      <c r="C20" s="1664">
        <v>24.0</v>
      </c>
      <c r="D20" s="1664">
        <v>12.0</v>
      </c>
      <c r="E20" s="1664">
        <v>12.0</v>
      </c>
      <c r="F20" s="1819">
        <f t="shared" si="1"/>
        <v>24</v>
      </c>
      <c r="G20" s="1819">
        <f t="shared" ref="G20:H20" si="4">$B20*D20</f>
        <v>12</v>
      </c>
      <c r="H20" s="1819">
        <f t="shared" si="4"/>
        <v>12</v>
      </c>
    </row>
    <row r="21">
      <c r="A21" s="1668" t="s">
        <v>6604</v>
      </c>
      <c r="B21" s="1664">
        <v>1.0</v>
      </c>
      <c r="C21" s="1664">
        <v>24.0</v>
      </c>
      <c r="D21" s="1664">
        <v>24.0</v>
      </c>
      <c r="E21" s="1664">
        <v>12.0</v>
      </c>
      <c r="F21" s="1819">
        <f t="shared" si="1"/>
        <v>24</v>
      </c>
      <c r="G21" s="1819">
        <f t="shared" ref="G21:H21" si="5">$B21*D21</f>
        <v>24</v>
      </c>
      <c r="H21" s="1819">
        <f t="shared" si="5"/>
        <v>12</v>
      </c>
    </row>
    <row r="22">
      <c r="A22" s="1815" t="s">
        <v>6576</v>
      </c>
      <c r="B22" s="1820"/>
      <c r="C22" s="1820"/>
      <c r="D22" s="1820"/>
      <c r="E22" s="1820"/>
      <c r="F22" s="1821">
        <f t="shared" ref="F22:H22" si="6">sum(F14:F21)</f>
        <v>320</v>
      </c>
      <c r="G22" s="1821">
        <f t="shared" si="6"/>
        <v>120</v>
      </c>
      <c r="H22" s="1821">
        <f t="shared" si="6"/>
        <v>126</v>
      </c>
    </row>
    <row r="23">
      <c r="A23" s="1728" t="s">
        <v>6605</v>
      </c>
      <c r="B23" s="24"/>
      <c r="C23" s="24"/>
      <c r="D23" s="24"/>
      <c r="E23" s="24"/>
      <c r="F23" s="24"/>
      <c r="G23" s="24"/>
      <c r="H23" s="9"/>
    </row>
    <row r="24">
      <c r="A24" s="1815" t="s">
        <v>6563</v>
      </c>
      <c r="B24" s="1816" t="s">
        <v>6564</v>
      </c>
      <c r="C24" s="1816" t="s">
        <v>6594</v>
      </c>
      <c r="D24" s="1816" t="s">
        <v>6595</v>
      </c>
      <c r="E24" s="1816" t="s">
        <v>6596</v>
      </c>
      <c r="F24" s="1817" t="s">
        <v>6597</v>
      </c>
      <c r="G24" s="1817" t="s">
        <v>6598</v>
      </c>
      <c r="H24" s="1817" t="s">
        <v>6599</v>
      </c>
    </row>
    <row r="25">
      <c r="A25" s="1668" t="s">
        <v>6568</v>
      </c>
      <c r="B25" s="1664">
        <v>6.0</v>
      </c>
      <c r="C25" s="1818"/>
      <c r="D25" s="1664">
        <v>12.0</v>
      </c>
      <c r="E25" s="1818"/>
      <c r="F25" s="1819"/>
      <c r="G25" s="1819">
        <f t="shared" ref="G25:G28" si="7">$B25*D25</f>
        <v>72</v>
      </c>
      <c r="H25" s="1819"/>
    </row>
    <row r="26">
      <c r="A26" s="1668" t="s">
        <v>6600</v>
      </c>
      <c r="B26" s="1664">
        <v>3.0</v>
      </c>
      <c r="C26" s="1818"/>
      <c r="D26" s="1664">
        <v>10.0</v>
      </c>
      <c r="E26" s="1664">
        <v>8.0</v>
      </c>
      <c r="F26" s="1819"/>
      <c r="G26" s="1819">
        <f t="shared" si="7"/>
        <v>30</v>
      </c>
      <c r="H26" s="1819">
        <f t="shared" ref="H26:H28" si="8">$B26*E26</f>
        <v>24</v>
      </c>
    </row>
    <row r="27">
      <c r="A27" s="1668" t="s">
        <v>6606</v>
      </c>
      <c r="B27" s="1664">
        <v>5.0</v>
      </c>
      <c r="C27" s="1818"/>
      <c r="D27" s="1664">
        <v>12.0</v>
      </c>
      <c r="E27" s="1664">
        <v>8.0</v>
      </c>
      <c r="F27" s="1819"/>
      <c r="G27" s="1819">
        <f t="shared" si="7"/>
        <v>60</v>
      </c>
      <c r="H27" s="1819">
        <f t="shared" si="8"/>
        <v>40</v>
      </c>
    </row>
    <row r="28">
      <c r="A28" s="1668" t="s">
        <v>6607</v>
      </c>
      <c r="B28" s="1664">
        <v>5.0</v>
      </c>
      <c r="C28" s="1818"/>
      <c r="D28" s="1664">
        <v>6.0</v>
      </c>
      <c r="E28" s="1664">
        <v>6.0</v>
      </c>
      <c r="F28" s="1819"/>
      <c r="G28" s="1819">
        <f t="shared" si="7"/>
        <v>30</v>
      </c>
      <c r="H28" s="1819">
        <f t="shared" si="8"/>
        <v>30</v>
      </c>
    </row>
    <row r="29">
      <c r="A29" s="1668" t="s">
        <v>6608</v>
      </c>
      <c r="B29" s="1664">
        <v>5.0</v>
      </c>
      <c r="C29" s="1664">
        <v>24.0</v>
      </c>
      <c r="D29" s="1664">
        <v>24.0</v>
      </c>
      <c r="E29" s="1818"/>
      <c r="F29" s="1819">
        <f t="shared" ref="F29:G29" si="9">$B29*C29</f>
        <v>120</v>
      </c>
      <c r="G29" s="1819">
        <f t="shared" si="9"/>
        <v>120</v>
      </c>
      <c r="H29" s="1819"/>
    </row>
    <row r="30">
      <c r="A30" s="1668" t="s">
        <v>6609</v>
      </c>
      <c r="B30" s="1664">
        <v>1.0</v>
      </c>
      <c r="C30" s="1664">
        <v>24.0</v>
      </c>
      <c r="D30" s="1664">
        <v>24.0</v>
      </c>
      <c r="E30" s="1818"/>
      <c r="F30" s="1819">
        <f t="shared" ref="F30:G30" si="10">$B30*C30</f>
        <v>24</v>
      </c>
      <c r="G30" s="1819">
        <f t="shared" si="10"/>
        <v>24</v>
      </c>
      <c r="H30" s="1819"/>
    </row>
    <row r="31">
      <c r="A31" s="1668" t="s">
        <v>6610</v>
      </c>
      <c r="B31" s="1664">
        <v>1.0</v>
      </c>
      <c r="C31" s="1664">
        <v>12.0</v>
      </c>
      <c r="D31" s="1664">
        <v>24.0</v>
      </c>
      <c r="E31" s="1664">
        <v>24.0</v>
      </c>
      <c r="F31" s="1819">
        <f t="shared" ref="F31:H31" si="11">$B31*C31</f>
        <v>12</v>
      </c>
      <c r="G31" s="1819">
        <f t="shared" si="11"/>
        <v>24</v>
      </c>
      <c r="H31" s="1819">
        <f t="shared" si="11"/>
        <v>24</v>
      </c>
    </row>
    <row r="32">
      <c r="A32" s="1668" t="s">
        <v>6611</v>
      </c>
      <c r="B32" s="1664">
        <v>1.0</v>
      </c>
      <c r="C32" s="1664">
        <v>12.0</v>
      </c>
      <c r="D32" s="1664">
        <v>24.0</v>
      </c>
      <c r="E32" s="1664">
        <v>24.0</v>
      </c>
      <c r="F32" s="1819">
        <f t="shared" ref="F32:H32" si="12">$B32*C32</f>
        <v>12</v>
      </c>
      <c r="G32" s="1819">
        <f t="shared" si="12"/>
        <v>24</v>
      </c>
      <c r="H32" s="1819">
        <f t="shared" si="12"/>
        <v>24</v>
      </c>
    </row>
    <row r="33">
      <c r="A33" s="1815" t="s">
        <v>6576</v>
      </c>
      <c r="B33" s="1820"/>
      <c r="C33" s="1820"/>
      <c r="D33" s="1820"/>
      <c r="E33" s="1820"/>
      <c r="F33" s="1822">
        <f t="shared" ref="F33:H33" si="13">sum(F25:F32)</f>
        <v>168</v>
      </c>
      <c r="G33" s="1822">
        <f t="shared" si="13"/>
        <v>384</v>
      </c>
      <c r="H33" s="1822">
        <f t="shared" si="13"/>
        <v>142</v>
      </c>
    </row>
    <row r="34">
      <c r="A34" s="1823" t="s">
        <v>6612</v>
      </c>
      <c r="B34" s="24"/>
      <c r="C34" s="24"/>
      <c r="D34" s="24"/>
      <c r="E34" s="24"/>
      <c r="F34" s="24"/>
      <c r="G34" s="24"/>
      <c r="H34" s="9"/>
    </row>
    <row r="35">
      <c r="A35" s="1815" t="s">
        <v>6563</v>
      </c>
      <c r="B35" s="1816" t="s">
        <v>6564</v>
      </c>
      <c r="C35" s="1816" t="s">
        <v>6594</v>
      </c>
      <c r="D35" s="1816" t="s">
        <v>6595</v>
      </c>
      <c r="E35" s="1816" t="s">
        <v>6596</v>
      </c>
      <c r="F35" s="1817" t="s">
        <v>6597</v>
      </c>
      <c r="G35" s="1817" t="s">
        <v>6598</v>
      </c>
      <c r="H35" s="1817" t="s">
        <v>6599</v>
      </c>
    </row>
    <row r="36">
      <c r="A36" s="1668" t="s">
        <v>6568</v>
      </c>
      <c r="B36" s="1664">
        <v>6.0</v>
      </c>
      <c r="C36" s="1818"/>
      <c r="D36" s="1818"/>
      <c r="E36" s="1664">
        <v>12.0</v>
      </c>
      <c r="F36" s="1819"/>
      <c r="G36" s="1819"/>
      <c r="H36" s="1819">
        <f t="shared" ref="H36:H39" si="14">$B36*E36</f>
        <v>72</v>
      </c>
    </row>
    <row r="37">
      <c r="A37" s="1668" t="s">
        <v>6613</v>
      </c>
      <c r="B37" s="1664">
        <v>3.0</v>
      </c>
      <c r="C37" s="1664">
        <v>9.0</v>
      </c>
      <c r="D37" s="1818"/>
      <c r="E37" s="1664">
        <v>10.0</v>
      </c>
      <c r="F37" s="1819">
        <f t="shared" ref="F37:F39" si="15">$B37*C37</f>
        <v>27</v>
      </c>
      <c r="G37" s="1819"/>
      <c r="H37" s="1819">
        <f t="shared" si="14"/>
        <v>30</v>
      </c>
    </row>
    <row r="38">
      <c r="A38" s="1668" t="s">
        <v>6614</v>
      </c>
      <c r="B38" s="1664">
        <v>4.0</v>
      </c>
      <c r="C38" s="1664">
        <v>16.0</v>
      </c>
      <c r="D38" s="1664"/>
      <c r="E38" s="1664">
        <v>16.0</v>
      </c>
      <c r="F38" s="1819">
        <f t="shared" si="15"/>
        <v>64</v>
      </c>
      <c r="G38" s="1819"/>
      <c r="H38" s="1819">
        <f t="shared" si="14"/>
        <v>64</v>
      </c>
    </row>
    <row r="39">
      <c r="A39" s="1668" t="s">
        <v>6584</v>
      </c>
      <c r="B39" s="1664">
        <v>3.0</v>
      </c>
      <c r="C39" s="1664">
        <v>16.0</v>
      </c>
      <c r="D39" s="1664"/>
      <c r="E39" s="1664">
        <v>16.0</v>
      </c>
      <c r="F39" s="1819">
        <f t="shared" si="15"/>
        <v>48</v>
      </c>
      <c r="G39" s="1819"/>
      <c r="H39" s="1819">
        <f t="shared" si="14"/>
        <v>48</v>
      </c>
    </row>
    <row r="40">
      <c r="A40" s="1668" t="s">
        <v>6585</v>
      </c>
      <c r="B40" s="1664">
        <v>10.0</v>
      </c>
      <c r="C40" s="1818"/>
      <c r="D40" s="1664">
        <v>4.0</v>
      </c>
      <c r="E40" s="1664">
        <v>4.0</v>
      </c>
      <c r="F40" s="1819"/>
      <c r="G40" s="1819">
        <f t="shared" ref="G40:H40" si="16">$B40*D40</f>
        <v>40</v>
      </c>
      <c r="H40" s="1819">
        <f t="shared" si="16"/>
        <v>40</v>
      </c>
    </row>
    <row r="41">
      <c r="A41" s="1668" t="s">
        <v>6586</v>
      </c>
      <c r="B41" s="1664">
        <v>5.0</v>
      </c>
      <c r="C41" s="1664"/>
      <c r="D41" s="1664">
        <v>18.0</v>
      </c>
      <c r="E41" s="1664">
        <v>18.0</v>
      </c>
      <c r="F41" s="1819"/>
      <c r="G41" s="1819">
        <f t="shared" ref="G41:H41" si="17">$B41*D41</f>
        <v>90</v>
      </c>
      <c r="H41" s="1819">
        <f t="shared" si="17"/>
        <v>90</v>
      </c>
    </row>
    <row r="42">
      <c r="A42" s="1668" t="s">
        <v>6615</v>
      </c>
      <c r="B42" s="1664">
        <v>1.0</v>
      </c>
      <c r="C42" s="1664">
        <v>24.0</v>
      </c>
      <c r="D42" s="1664">
        <v>24.0</v>
      </c>
      <c r="E42" s="1664">
        <v>24.0</v>
      </c>
      <c r="F42" s="1819">
        <f t="shared" ref="F42:H42" si="18">$B42*C42</f>
        <v>24</v>
      </c>
      <c r="G42" s="1819">
        <f t="shared" si="18"/>
        <v>24</v>
      </c>
      <c r="H42" s="1819">
        <f t="shared" si="18"/>
        <v>24</v>
      </c>
    </row>
    <row r="43">
      <c r="A43" s="1668" t="s">
        <v>6588</v>
      </c>
      <c r="B43" s="1664">
        <v>1.0</v>
      </c>
      <c r="C43" s="1664">
        <v>50.0</v>
      </c>
      <c r="D43" s="1664">
        <v>20.0</v>
      </c>
      <c r="E43" s="1664">
        <v>50.0</v>
      </c>
      <c r="F43" s="1819">
        <f t="shared" ref="F43:H43" si="19">$B43*C43</f>
        <v>50</v>
      </c>
      <c r="G43" s="1819">
        <f t="shared" si="19"/>
        <v>20</v>
      </c>
      <c r="H43" s="1819">
        <f t="shared" si="19"/>
        <v>50</v>
      </c>
    </row>
    <row r="44">
      <c r="A44" s="1824" t="s">
        <v>6576</v>
      </c>
      <c r="B44" s="1825"/>
      <c r="C44" s="1825"/>
      <c r="D44" s="1825"/>
      <c r="E44" s="1825"/>
      <c r="F44" s="1826">
        <f t="shared" ref="F44:H44" si="20">sum(F36:F43)</f>
        <v>213</v>
      </c>
      <c r="G44" s="1826">
        <f t="shared" si="20"/>
        <v>174</v>
      </c>
      <c r="H44" s="1826">
        <f t="shared" si="20"/>
        <v>418</v>
      </c>
    </row>
    <row r="45">
      <c r="A45" s="1827" t="s">
        <v>6589</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6616</v>
      </c>
      <c r="B48" s="1837" t="s">
        <v>6617</v>
      </c>
      <c r="C48" s="1838"/>
      <c r="D48" s="1839"/>
      <c r="E48" s="1840"/>
      <c r="F48" s="1841"/>
      <c r="G48" s="1841"/>
      <c r="H48" s="1841"/>
    </row>
    <row r="49">
      <c r="A49" s="1842" t="s">
        <v>6618</v>
      </c>
      <c r="B49" s="1843" t="s">
        <v>6619</v>
      </c>
      <c r="C49" s="24"/>
      <c r="D49" s="24"/>
      <c r="E49" s="9"/>
      <c r="F49" s="850"/>
      <c r="G49" s="850"/>
      <c r="H49" s="850"/>
    </row>
    <row r="50">
      <c r="A50" s="1842" t="s">
        <v>6620</v>
      </c>
      <c r="B50" s="1844" t="s">
        <v>6621</v>
      </c>
      <c r="C50" s="24"/>
      <c r="D50" s="24"/>
      <c r="E50" s="9"/>
      <c r="F50" s="850"/>
      <c r="G50" s="1845"/>
      <c r="H50" s="1845"/>
    </row>
    <row r="51">
      <c r="A51" s="1842" t="s">
        <v>6622</v>
      </c>
      <c r="B51" s="1844" t="s">
        <v>6623</v>
      </c>
      <c r="C51" s="24"/>
      <c r="D51" s="24"/>
      <c r="E51" s="9"/>
      <c r="F51" s="850"/>
      <c r="G51" s="850"/>
      <c r="H51" s="1845"/>
    </row>
    <row r="52">
      <c r="A52" s="1835"/>
      <c r="B52" s="1846"/>
      <c r="C52" s="1846"/>
      <c r="D52" s="1846"/>
      <c r="E52" s="1847"/>
      <c r="F52" s="1848"/>
      <c r="G52" s="1847"/>
      <c r="H52" s="1847"/>
    </row>
    <row r="53">
      <c r="A53" s="1837" t="s">
        <v>6624</v>
      </c>
      <c r="B53" s="1837" t="s">
        <v>6617</v>
      </c>
      <c r="C53" s="1838"/>
      <c r="D53" s="1839"/>
      <c r="E53" s="1840"/>
      <c r="F53" s="1841"/>
      <c r="G53" s="1841"/>
      <c r="H53" s="1841"/>
    </row>
    <row r="54">
      <c r="A54" s="1842" t="s">
        <v>6618</v>
      </c>
      <c r="B54" s="1849" t="s">
        <v>6625</v>
      </c>
      <c r="C54" s="24"/>
      <c r="D54" s="24"/>
      <c r="E54" s="9"/>
      <c r="F54" s="1845"/>
      <c r="G54" s="1845"/>
      <c r="H54" s="1845"/>
    </row>
    <row r="55">
      <c r="A55" s="1842" t="s">
        <v>6626</v>
      </c>
      <c r="B55" s="1844" t="s">
        <v>6627</v>
      </c>
      <c r="C55" s="24"/>
      <c r="D55" s="24"/>
      <c r="E55" s="9"/>
      <c r="F55" s="1845"/>
      <c r="G55" s="1845"/>
      <c r="H55" s="1845"/>
    </row>
    <row r="56">
      <c r="A56" s="1842" t="s">
        <v>6628</v>
      </c>
      <c r="B56" s="1844" t="s">
        <v>6629</v>
      </c>
      <c r="C56" s="24"/>
      <c r="D56" s="24"/>
      <c r="E56" s="9"/>
      <c r="F56" s="850"/>
      <c r="G56" s="850"/>
      <c r="H56" s="1845"/>
    </row>
    <row r="57">
      <c r="A57" s="1835"/>
      <c r="B57" s="1846"/>
      <c r="C57" s="1846"/>
      <c r="D57" s="1850"/>
      <c r="E57" s="1848"/>
      <c r="F57" s="1848"/>
      <c r="G57" s="1848"/>
      <c r="H57" s="1848"/>
    </row>
    <row r="58">
      <c r="A58" s="1837" t="s">
        <v>6630</v>
      </c>
      <c r="B58" s="1837" t="s">
        <v>6617</v>
      </c>
      <c r="C58" s="1838"/>
      <c r="D58" s="1839"/>
      <c r="E58" s="1840"/>
      <c r="F58" s="1841"/>
      <c r="G58" s="1841"/>
      <c r="H58" s="1841"/>
    </row>
    <row r="59">
      <c r="A59" s="1842" t="s">
        <v>6618</v>
      </c>
      <c r="B59" s="1849" t="s">
        <v>6631</v>
      </c>
      <c r="C59" s="24"/>
      <c r="D59" s="24"/>
      <c r="E59" s="9"/>
      <c r="F59" s="1845"/>
      <c r="G59" s="1845"/>
      <c r="H59" s="1845"/>
    </row>
    <row r="60">
      <c r="A60" s="1842" t="s">
        <v>6632</v>
      </c>
      <c r="B60" s="1844" t="s">
        <v>6633</v>
      </c>
      <c r="C60" s="24"/>
      <c r="D60" s="24"/>
      <c r="E60" s="9"/>
      <c r="F60" s="850"/>
      <c r="G60" s="1845"/>
      <c r="H60" s="1845"/>
    </row>
    <row r="61">
      <c r="A61" s="1842" t="s">
        <v>6634</v>
      </c>
      <c r="B61" s="1851" t="s">
        <v>6635</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6178</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5" t="s">
        <v>6178</v>
      </c>
      <c r="B1" s="9"/>
      <c r="C1" s="1856" t="s">
        <v>6636</v>
      </c>
      <c r="D1" s="24"/>
      <c r="E1" s="24"/>
      <c r="F1" s="1857"/>
      <c r="G1" s="1857"/>
      <c r="H1" s="1857"/>
      <c r="I1" s="1858"/>
    </row>
    <row r="2">
      <c r="A2" s="1859" t="s">
        <v>6637</v>
      </c>
      <c r="B2" s="9"/>
      <c r="C2" s="1860" t="s">
        <v>6638</v>
      </c>
      <c r="D2" s="1861" t="s">
        <v>6639</v>
      </c>
      <c r="E2" s="1861" t="s">
        <v>6640</v>
      </c>
      <c r="F2" s="1860" t="s">
        <v>6641</v>
      </c>
      <c r="G2" s="1860" t="s">
        <v>76</v>
      </c>
      <c r="H2" s="1860" t="s">
        <v>6642</v>
      </c>
      <c r="I2" s="1860" t="s">
        <v>6643</v>
      </c>
    </row>
    <row r="3">
      <c r="A3" s="1862" t="s">
        <v>6644</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6645</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6646</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6647</v>
      </c>
      <c r="C7" s="1874"/>
      <c r="D7" s="1873"/>
      <c r="E7" s="1873"/>
      <c r="F7" s="1874"/>
      <c r="G7" s="1874"/>
      <c r="H7" s="1874"/>
      <c r="I7" s="1874"/>
    </row>
    <row r="8">
      <c r="A8" s="1869">
        <f t="shared" si="1"/>
        <v>0</v>
      </c>
      <c r="B8" s="1875">
        <f t="shared" ref="B8:B38" si="2">B9+7</f>
        <v>44231</v>
      </c>
      <c r="C8" s="1874" t="s">
        <v>6648</v>
      </c>
      <c r="D8" s="1873"/>
      <c r="E8" s="1873"/>
      <c r="F8" s="1874"/>
      <c r="G8" s="1874"/>
      <c r="H8" s="1874"/>
      <c r="I8" s="1874"/>
    </row>
    <row r="9">
      <c r="A9" s="1869">
        <f t="shared" si="1"/>
        <v>0</v>
      </c>
      <c r="B9" s="1875">
        <f t="shared" si="2"/>
        <v>44224</v>
      </c>
      <c r="C9" s="1874" t="s">
        <v>6649</v>
      </c>
      <c r="D9" s="1873"/>
      <c r="E9" s="1873"/>
      <c r="F9" s="1874"/>
      <c r="G9" s="1874"/>
      <c r="H9" s="1874"/>
      <c r="I9" s="1874"/>
    </row>
    <row r="10">
      <c r="A10" s="1869">
        <f t="shared" si="1"/>
        <v>0</v>
      </c>
      <c r="B10" s="1875">
        <f t="shared" si="2"/>
        <v>44217</v>
      </c>
      <c r="C10" s="1874" t="s">
        <v>6650</v>
      </c>
      <c r="D10" s="1873"/>
      <c r="E10" s="1873"/>
      <c r="F10" s="1874"/>
      <c r="G10" s="1874"/>
      <c r="H10" s="1874"/>
      <c r="I10" s="1874"/>
    </row>
    <row r="11">
      <c r="A11" s="1869">
        <f t="shared" si="1"/>
        <v>0</v>
      </c>
      <c r="B11" s="1875">
        <f t="shared" si="2"/>
        <v>44210</v>
      </c>
      <c r="C11" s="1874" t="s">
        <v>6651</v>
      </c>
      <c r="D11" s="1873"/>
      <c r="E11" s="1873"/>
      <c r="F11" s="1874"/>
      <c r="G11" s="1874"/>
      <c r="H11" s="1874"/>
      <c r="I11" s="1874"/>
    </row>
    <row r="12">
      <c r="A12" s="1869">
        <f t="shared" si="1"/>
        <v>0</v>
      </c>
      <c r="B12" s="1875">
        <f t="shared" si="2"/>
        <v>44203</v>
      </c>
      <c r="C12" s="1874" t="s">
        <v>6652</v>
      </c>
      <c r="D12" s="1873"/>
      <c r="E12" s="1873"/>
      <c r="F12" s="1874"/>
      <c r="G12" s="1874"/>
      <c r="H12" s="1874"/>
      <c r="I12" s="1874"/>
    </row>
    <row r="13">
      <c r="A13" s="1869">
        <f t="shared" si="1"/>
        <v>0</v>
      </c>
      <c r="B13" s="1875">
        <f t="shared" si="2"/>
        <v>44196</v>
      </c>
      <c r="C13" s="1874" t="s">
        <v>6653</v>
      </c>
      <c r="D13" s="1873"/>
      <c r="E13" s="1873"/>
      <c r="F13" s="1874"/>
      <c r="G13" s="1874"/>
      <c r="H13" s="1874"/>
      <c r="I13" s="1874"/>
    </row>
    <row r="14">
      <c r="A14" s="1869">
        <f t="shared" si="1"/>
        <v>0</v>
      </c>
      <c r="B14" s="1875">
        <f t="shared" si="2"/>
        <v>44189</v>
      </c>
      <c r="C14" s="1874" t="s">
        <v>6654</v>
      </c>
      <c r="D14" s="1873"/>
      <c r="E14" s="1873"/>
      <c r="F14" s="1874"/>
      <c r="G14" s="1874"/>
      <c r="H14" s="1874"/>
      <c r="I14" s="1874"/>
    </row>
    <row r="15">
      <c r="A15" s="1869">
        <f t="shared" si="1"/>
        <v>0</v>
      </c>
      <c r="B15" s="1875">
        <f t="shared" si="2"/>
        <v>44182</v>
      </c>
      <c r="C15" s="1874" t="s">
        <v>6655</v>
      </c>
      <c r="D15" s="1873"/>
      <c r="E15" s="1873"/>
      <c r="F15" s="1874"/>
      <c r="G15" s="1874"/>
      <c r="H15" s="1874"/>
      <c r="I15" s="1874"/>
    </row>
    <row r="16">
      <c r="A16" s="1869">
        <f t="shared" si="1"/>
        <v>0</v>
      </c>
      <c r="B16" s="1875">
        <f t="shared" si="2"/>
        <v>44175</v>
      </c>
      <c r="C16" s="1874" t="s">
        <v>6656</v>
      </c>
      <c r="D16" s="1873"/>
      <c r="E16" s="1873"/>
      <c r="F16" s="1874"/>
      <c r="G16" s="1874"/>
      <c r="H16" s="1874"/>
      <c r="I16" s="1874"/>
    </row>
    <row r="17">
      <c r="A17" s="1869">
        <f t="shared" si="1"/>
        <v>0</v>
      </c>
      <c r="B17" s="1875">
        <f t="shared" si="2"/>
        <v>44168</v>
      </c>
      <c r="C17" s="1874" t="s">
        <v>6657</v>
      </c>
      <c r="D17" s="1873"/>
      <c r="E17" s="1873"/>
      <c r="F17" s="1874"/>
      <c r="G17" s="1874"/>
      <c r="H17" s="1874"/>
      <c r="I17" s="1874"/>
    </row>
    <row r="18">
      <c r="A18" s="1869">
        <f t="shared" si="1"/>
        <v>0</v>
      </c>
      <c r="B18" s="1875">
        <f t="shared" si="2"/>
        <v>44161</v>
      </c>
      <c r="C18" s="1874" t="s">
        <v>6658</v>
      </c>
      <c r="D18" s="1873"/>
      <c r="E18" s="1873"/>
      <c r="F18" s="1874"/>
      <c r="G18" s="1874"/>
      <c r="H18" s="1874"/>
      <c r="I18" s="1874"/>
    </row>
    <row r="19">
      <c r="A19" s="1869">
        <f t="shared" si="1"/>
        <v>0</v>
      </c>
      <c r="B19" s="1875">
        <f t="shared" si="2"/>
        <v>44154</v>
      </c>
      <c r="C19" s="1874" t="s">
        <v>6659</v>
      </c>
      <c r="D19" s="1873"/>
      <c r="E19" s="1873"/>
      <c r="F19" s="1874"/>
      <c r="G19" s="1874"/>
      <c r="H19" s="1874"/>
      <c r="I19" s="1874"/>
    </row>
    <row r="20">
      <c r="A20" s="1869">
        <f t="shared" si="1"/>
        <v>0</v>
      </c>
      <c r="B20" s="1875">
        <f t="shared" si="2"/>
        <v>44147</v>
      </c>
      <c r="C20" s="1874" t="s">
        <v>6660</v>
      </c>
      <c r="D20" s="1873"/>
      <c r="E20" s="1873"/>
      <c r="F20" s="1874"/>
      <c r="G20" s="1874"/>
      <c r="H20" s="1874"/>
      <c r="I20" s="1874"/>
    </row>
    <row r="21">
      <c r="A21" s="1869">
        <f t="shared" si="1"/>
        <v>0</v>
      </c>
      <c r="B21" s="1875">
        <f t="shared" si="2"/>
        <v>44140</v>
      </c>
      <c r="C21" s="1874" t="s">
        <v>6661</v>
      </c>
      <c r="D21" s="1873"/>
      <c r="E21" s="1873"/>
      <c r="F21" s="1874"/>
      <c r="G21" s="1874"/>
      <c r="H21" s="1874"/>
      <c r="I21" s="1874"/>
    </row>
    <row r="22">
      <c r="A22" s="1869">
        <f t="shared" si="1"/>
        <v>0</v>
      </c>
      <c r="B22" s="1875">
        <f t="shared" si="2"/>
        <v>44133</v>
      </c>
      <c r="C22" s="1874" t="s">
        <v>6662</v>
      </c>
      <c r="D22" s="1873"/>
      <c r="E22" s="1873"/>
      <c r="F22" s="1874"/>
      <c r="G22" s="1874"/>
      <c r="H22" s="1874"/>
      <c r="I22" s="1874"/>
    </row>
    <row r="23">
      <c r="A23" s="1869">
        <f t="shared" si="1"/>
        <v>0</v>
      </c>
      <c r="B23" s="1875">
        <f t="shared" si="2"/>
        <v>44126</v>
      </c>
      <c r="C23" s="1874" t="s">
        <v>6663</v>
      </c>
      <c r="D23" s="1873"/>
      <c r="E23" s="1873"/>
      <c r="F23" s="1874"/>
      <c r="G23" s="1874"/>
      <c r="H23" s="1874"/>
      <c r="I23" s="1874"/>
    </row>
    <row r="24">
      <c r="A24" s="1869">
        <f t="shared" si="1"/>
        <v>0</v>
      </c>
      <c r="B24" s="1875">
        <f t="shared" si="2"/>
        <v>44119</v>
      </c>
      <c r="C24" s="1874" t="s">
        <v>6664</v>
      </c>
      <c r="D24" s="1873"/>
      <c r="E24" s="1873"/>
      <c r="F24" s="1874"/>
      <c r="G24" s="1874"/>
      <c r="H24" s="1874"/>
      <c r="I24" s="1874"/>
    </row>
    <row r="25">
      <c r="A25" s="1869">
        <f t="shared" si="1"/>
        <v>0</v>
      </c>
      <c r="B25" s="1875">
        <f t="shared" si="2"/>
        <v>44112</v>
      </c>
      <c r="C25" s="1874" t="s">
        <v>6665</v>
      </c>
      <c r="D25" s="1873"/>
      <c r="E25" s="1873"/>
      <c r="F25" s="1874"/>
      <c r="G25" s="1874"/>
      <c r="H25" s="1874"/>
      <c r="I25" s="1874"/>
    </row>
    <row r="26">
      <c r="A26" s="1869">
        <f t="shared" si="1"/>
        <v>0</v>
      </c>
      <c r="B26" s="1875">
        <f t="shared" si="2"/>
        <v>44105</v>
      </c>
      <c r="C26" s="1874" t="s">
        <v>6666</v>
      </c>
      <c r="D26" s="1873"/>
      <c r="E26" s="1873"/>
      <c r="F26" s="1874"/>
      <c r="G26" s="1874"/>
      <c r="H26" s="1874"/>
      <c r="I26" s="1874"/>
    </row>
    <row r="27">
      <c r="A27" s="1869">
        <f t="shared" si="1"/>
        <v>0</v>
      </c>
      <c r="B27" s="1875">
        <f t="shared" si="2"/>
        <v>44098</v>
      </c>
      <c r="C27" s="1874" t="s">
        <v>6667</v>
      </c>
      <c r="D27" s="1873" t="s">
        <v>6668</v>
      </c>
      <c r="E27" s="1873" t="s">
        <v>6669</v>
      </c>
      <c r="F27" s="1874"/>
      <c r="G27" s="1874"/>
      <c r="H27" s="1874"/>
      <c r="I27" s="1874"/>
    </row>
    <row r="28">
      <c r="A28" s="1869">
        <f t="shared" si="1"/>
        <v>0</v>
      </c>
      <c r="B28" s="1876">
        <f t="shared" si="2"/>
        <v>44091</v>
      </c>
      <c r="C28" s="1877" t="s">
        <v>6670</v>
      </c>
      <c r="D28" s="1878"/>
      <c r="E28" s="1878"/>
      <c r="F28" s="1874"/>
      <c r="G28" s="1874"/>
      <c r="H28" s="1874"/>
      <c r="I28" s="1874"/>
    </row>
    <row r="29">
      <c r="A29" s="1869">
        <f t="shared" si="1"/>
        <v>0</v>
      </c>
      <c r="B29" s="1876">
        <f t="shared" si="2"/>
        <v>44084</v>
      </c>
      <c r="C29" s="1877" t="s">
        <v>6671</v>
      </c>
      <c r="D29" s="1878"/>
      <c r="E29" s="1878"/>
      <c r="F29" s="1874"/>
      <c r="G29" s="1874"/>
      <c r="H29" s="1874"/>
      <c r="I29" s="1874"/>
    </row>
    <row r="30">
      <c r="A30" s="1869">
        <f t="shared" si="1"/>
        <v>0</v>
      </c>
      <c r="B30" s="1876">
        <f t="shared" si="2"/>
        <v>44077</v>
      </c>
      <c r="C30" s="1877" t="s">
        <v>6672</v>
      </c>
      <c r="D30" s="1878"/>
      <c r="E30" s="1878"/>
      <c r="F30" s="1874"/>
      <c r="G30" s="1874"/>
      <c r="H30" s="1874"/>
      <c r="I30" s="1874"/>
    </row>
    <row r="31">
      <c r="A31" s="1869">
        <f t="shared" si="1"/>
        <v>0</v>
      </c>
      <c r="B31" s="1876">
        <f t="shared" si="2"/>
        <v>44070</v>
      </c>
      <c r="C31" s="1877" t="s">
        <v>6673</v>
      </c>
      <c r="D31" s="1879" t="s">
        <v>6674</v>
      </c>
      <c r="E31" s="1878" t="s">
        <v>6675</v>
      </c>
      <c r="F31" s="1877" t="s">
        <v>6676</v>
      </c>
      <c r="G31" s="1877" t="s">
        <v>6677</v>
      </c>
      <c r="H31" s="1877" t="s">
        <v>6678</v>
      </c>
      <c r="I31" s="1877" t="s">
        <v>6679</v>
      </c>
    </row>
    <row r="32">
      <c r="A32" s="1869">
        <f t="shared" si="1"/>
        <v>0</v>
      </c>
      <c r="B32" s="1876">
        <f t="shared" si="2"/>
        <v>44063</v>
      </c>
      <c r="C32" s="1877" t="s">
        <v>6680</v>
      </c>
      <c r="D32" s="1878"/>
      <c r="E32" s="1878"/>
      <c r="F32" s="1877"/>
      <c r="G32" s="1877"/>
      <c r="H32" s="1877" t="s">
        <v>6681</v>
      </c>
      <c r="I32" s="1877"/>
    </row>
    <row r="33">
      <c r="A33" s="1869">
        <f t="shared" si="1"/>
        <v>0</v>
      </c>
      <c r="B33" s="1876">
        <f t="shared" si="2"/>
        <v>44056</v>
      </c>
      <c r="C33" s="1877" t="s">
        <v>6682</v>
      </c>
      <c r="D33" s="1878"/>
      <c r="E33" s="1878"/>
      <c r="F33" s="1877"/>
      <c r="G33" s="1877"/>
      <c r="H33" s="1877"/>
      <c r="I33" s="1877" t="s">
        <v>6683</v>
      </c>
    </row>
    <row r="34">
      <c r="A34" s="1869">
        <f t="shared" si="1"/>
        <v>0</v>
      </c>
      <c r="B34" s="1876">
        <f t="shared" si="2"/>
        <v>44049</v>
      </c>
      <c r="C34" s="1877" t="s">
        <v>6684</v>
      </c>
      <c r="D34" s="1878"/>
      <c r="E34" s="1878"/>
      <c r="F34" s="1877"/>
      <c r="G34" s="1877" t="s">
        <v>6685</v>
      </c>
      <c r="H34" s="1877"/>
      <c r="I34" s="1877"/>
    </row>
    <row r="35">
      <c r="A35" s="1869">
        <f t="shared" si="1"/>
        <v>0</v>
      </c>
      <c r="B35" s="1876">
        <f t="shared" si="2"/>
        <v>44042</v>
      </c>
      <c r="C35" s="1877" t="s">
        <v>6686</v>
      </c>
      <c r="D35" s="1878"/>
      <c r="E35" s="1878"/>
      <c r="F35" s="1877"/>
      <c r="G35" s="1877" t="s">
        <v>6687</v>
      </c>
      <c r="H35" s="1877" t="s">
        <v>6688</v>
      </c>
      <c r="I35" s="1877" t="s">
        <v>6689</v>
      </c>
    </row>
    <row r="36">
      <c r="A36" s="1869">
        <f t="shared" si="1"/>
        <v>0</v>
      </c>
      <c r="B36" s="1876">
        <f t="shared" si="2"/>
        <v>44035</v>
      </c>
      <c r="C36" s="1877" t="s">
        <v>6690</v>
      </c>
      <c r="D36" s="1878"/>
      <c r="E36" s="1878"/>
      <c r="F36" s="1877"/>
      <c r="G36" s="1877"/>
      <c r="H36" s="1877" t="s">
        <v>6691</v>
      </c>
      <c r="I36" s="1877"/>
    </row>
    <row r="37">
      <c r="A37" s="1869">
        <f t="shared" si="1"/>
        <v>0</v>
      </c>
      <c r="B37" s="1876">
        <f t="shared" si="2"/>
        <v>44028</v>
      </c>
      <c r="C37" s="1877" t="s">
        <v>6692</v>
      </c>
      <c r="D37" s="1878"/>
      <c r="E37" s="1878"/>
      <c r="F37" s="1877"/>
      <c r="G37" s="1877"/>
      <c r="H37" s="1877" t="s">
        <v>6693</v>
      </c>
      <c r="I37" s="1877"/>
    </row>
    <row r="38">
      <c r="A38" s="1869">
        <f t="shared" si="1"/>
        <v>0</v>
      </c>
      <c r="B38" s="1876">
        <f t="shared" si="2"/>
        <v>44021</v>
      </c>
      <c r="C38" s="1877" t="s">
        <v>6694</v>
      </c>
      <c r="D38" s="1878"/>
      <c r="E38" s="1878"/>
      <c r="F38" s="1877"/>
      <c r="G38" s="1877" t="s">
        <v>6695</v>
      </c>
      <c r="H38" s="1877" t="s">
        <v>6696</v>
      </c>
      <c r="I38" s="1877" t="s">
        <v>6697</v>
      </c>
    </row>
    <row r="39">
      <c r="A39" s="1869">
        <f t="shared" si="1"/>
        <v>0</v>
      </c>
      <c r="B39" s="1876">
        <v>44014.0</v>
      </c>
      <c r="C39" s="1877" t="s">
        <v>6698</v>
      </c>
      <c r="D39" s="1878"/>
      <c r="E39" s="1878"/>
      <c r="F39" s="1877" t="s">
        <v>6699</v>
      </c>
      <c r="G39" s="1877" t="s">
        <v>6700</v>
      </c>
      <c r="H39" s="1877" t="s">
        <v>6701</v>
      </c>
      <c r="I39" s="1877" t="s">
        <v>6702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0" t="s">
        <v>6703</v>
      </c>
      <c r="B1" s="1880" t="s">
        <v>6704</v>
      </c>
      <c r="C1" s="1880" t="s">
        <v>6705</v>
      </c>
      <c r="D1" s="1880" t="s">
        <v>5164</v>
      </c>
      <c r="E1" s="1880" t="s">
        <v>6706</v>
      </c>
      <c r="F1" s="1880" t="s">
        <v>6707</v>
      </c>
      <c r="G1" s="1880" t="s">
        <v>6708</v>
      </c>
      <c r="H1" s="1880" t="s">
        <v>6709</v>
      </c>
      <c r="I1" s="1881" t="s">
        <v>6710</v>
      </c>
      <c r="J1" s="1880" t="s">
        <v>6711</v>
      </c>
      <c r="K1" s="1880" t="s">
        <v>6712</v>
      </c>
      <c r="L1" s="1880" t="s">
        <v>6713</v>
      </c>
      <c r="M1" s="1882"/>
      <c r="N1" s="1882"/>
      <c r="O1" s="1882"/>
      <c r="P1" s="1882"/>
      <c r="Q1" s="1882"/>
      <c r="R1" s="1882"/>
      <c r="S1" s="1882"/>
      <c r="T1" s="1882"/>
      <c r="U1" s="1882"/>
      <c r="V1" s="1882"/>
      <c r="W1" s="1882"/>
      <c r="X1" s="1882"/>
      <c r="Y1" s="1882"/>
      <c r="Z1" s="1882"/>
      <c r="AA1" s="1882"/>
      <c r="AB1" s="1882"/>
    </row>
    <row r="2">
      <c r="A2" s="1883" t="s">
        <v>6714</v>
      </c>
      <c r="B2" s="1883">
        <v>3.0</v>
      </c>
      <c r="C2" s="1883" t="s">
        <v>6715</v>
      </c>
      <c r="D2" s="1883">
        <v>1.0</v>
      </c>
      <c r="E2" s="1884"/>
      <c r="F2" s="1884"/>
      <c r="G2" s="1884"/>
      <c r="H2" s="1884"/>
      <c r="I2" s="1885">
        <v>0.0</v>
      </c>
      <c r="J2" s="1883">
        <v>0.0</v>
      </c>
      <c r="K2" s="1884"/>
      <c r="L2" s="1883" t="s">
        <v>6716</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6717</v>
      </c>
      <c r="L3" s="1886" t="s">
        <v>6718</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6719</v>
      </c>
      <c r="L4" s="1883" t="s">
        <v>6720</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6721</v>
      </c>
      <c r="L5" s="1886" t="s">
        <v>6722</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6723</v>
      </c>
      <c r="L6" s="1883" t="s">
        <v>6724</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6725</v>
      </c>
      <c r="L7" s="1886" t="s">
        <v>6726</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6727</v>
      </c>
      <c r="L8" s="1883" t="s">
        <v>6728</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6729</v>
      </c>
      <c r="L9" s="1886" t="s">
        <v>6730</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6731</v>
      </c>
      <c r="L10" s="1883" t="s">
        <v>6732</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6733</v>
      </c>
      <c r="L11" s="1886" t="s">
        <v>6734</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6735</v>
      </c>
      <c r="L12" s="1883" t="s">
        <v>6736</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6737</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6738</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6739</v>
      </c>
      <c r="L15" s="1886" t="s">
        <v>6740</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6741</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6742</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6743</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6744</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6745</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6746</v>
      </c>
      <c r="L21" s="1888"/>
      <c r="M21" s="1888"/>
      <c r="N21" s="1888"/>
      <c r="O21" s="1888"/>
      <c r="P21" s="1888"/>
      <c r="Q21" s="1888"/>
      <c r="R21" s="1888"/>
      <c r="S21" s="1888"/>
      <c r="T21" s="1888"/>
      <c r="U21" s="1888"/>
      <c r="V21" s="1888"/>
      <c r="W21" s="1888"/>
      <c r="X21" s="1888"/>
      <c r="Y21" s="1888"/>
      <c r="Z21" s="1888"/>
      <c r="AA21" s="1888"/>
      <c r="AB21" s="1888"/>
    </row>
    <row r="22">
      <c r="A22" s="1883" t="s">
        <v>6747</v>
      </c>
      <c r="B22" s="1883">
        <v>2.0</v>
      </c>
      <c r="C22" s="1883" t="s">
        <v>6748</v>
      </c>
      <c r="D22" s="1883">
        <v>1.0</v>
      </c>
      <c r="E22" s="1883">
        <v>0.0</v>
      </c>
      <c r="F22" s="1883">
        <v>100.0</v>
      </c>
      <c r="G22" s="1883">
        <v>0.0</v>
      </c>
      <c r="H22" s="1883">
        <v>0.0</v>
      </c>
      <c r="I22" s="1885">
        <v>5.787037037037037E-5</v>
      </c>
      <c r="J22" s="1883">
        <v>5.0</v>
      </c>
      <c r="K22" s="1883" t="s">
        <v>6749</v>
      </c>
      <c r="L22" s="1883" t="s">
        <v>6750</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6751</v>
      </c>
      <c r="L23" s="1886" t="s">
        <v>6752</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6753</v>
      </c>
      <c r="L24" s="1883" t="s">
        <v>6754</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6755</v>
      </c>
      <c r="L25" s="1886" t="s">
        <v>6756</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6757</v>
      </c>
      <c r="L26" s="1883" t="s">
        <v>6758</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6759</v>
      </c>
      <c r="L27" s="1886" t="s">
        <v>6760</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6761</v>
      </c>
      <c r="L28" s="1883" t="s">
        <v>6762</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6763</v>
      </c>
      <c r="L29" s="1886" t="s">
        <v>6764</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6765</v>
      </c>
      <c r="L30" s="1883" t="s">
        <v>6766</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6767</v>
      </c>
      <c r="L31" s="1886" t="s">
        <v>6768</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6769</v>
      </c>
      <c r="L32" s="1883" t="s">
        <v>6770</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6771</v>
      </c>
      <c r="L33" s="1886" t="s">
        <v>6772</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6773</v>
      </c>
      <c r="L34" s="1883" t="s">
        <v>6774</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6775</v>
      </c>
      <c r="L35" s="1886" t="s">
        <v>6776</v>
      </c>
      <c r="M35" s="1888"/>
      <c r="N35" s="1888"/>
      <c r="O35" s="1888"/>
      <c r="P35" s="1888"/>
      <c r="Q35" s="1888"/>
      <c r="R35" s="1888"/>
      <c r="S35" s="1888"/>
      <c r="T35" s="1888"/>
      <c r="U35" s="1888"/>
      <c r="V35" s="1888"/>
      <c r="W35" s="1888"/>
      <c r="X35" s="1888"/>
      <c r="Y35" s="1888"/>
      <c r="Z35" s="1888"/>
      <c r="AA35" s="1888"/>
      <c r="AB35" s="1888"/>
    </row>
    <row r="36">
      <c r="D36" s="1883" t="s">
        <v>6777</v>
      </c>
      <c r="E36" s="1883">
        <v>0.0</v>
      </c>
      <c r="F36" s="1883">
        <v>720000.0</v>
      </c>
      <c r="G36" s="1883">
        <v>720000.0</v>
      </c>
      <c r="H36" s="1883">
        <v>0.0</v>
      </c>
      <c r="I36" s="1885">
        <v>3.0</v>
      </c>
      <c r="J36" s="1883">
        <v>12.0</v>
      </c>
      <c r="K36" s="1883" t="s">
        <v>6778</v>
      </c>
      <c r="L36" s="1883" t="s">
        <v>6779</v>
      </c>
      <c r="M36" s="1884"/>
      <c r="N36" s="1884"/>
      <c r="O36" s="1884"/>
      <c r="P36" s="1884"/>
      <c r="Q36" s="1884"/>
      <c r="R36" s="1884"/>
      <c r="S36" s="1884"/>
      <c r="T36" s="1884"/>
      <c r="U36" s="1884"/>
      <c r="V36" s="1884"/>
      <c r="W36" s="1884"/>
      <c r="X36" s="1884"/>
      <c r="Y36" s="1884"/>
      <c r="Z36" s="1884"/>
      <c r="AA36" s="1884"/>
      <c r="AB36" s="1884"/>
    </row>
    <row r="37">
      <c r="D37" s="1886" t="s">
        <v>6780</v>
      </c>
      <c r="E37" s="1886">
        <v>0.0</v>
      </c>
      <c r="F37" s="1886">
        <v>640000.0</v>
      </c>
      <c r="G37" s="1886">
        <v>640000.0</v>
      </c>
      <c r="H37" s="1886">
        <v>0.0</v>
      </c>
      <c r="I37" s="1887">
        <v>3.0</v>
      </c>
      <c r="J37" s="1886">
        <v>12.0</v>
      </c>
      <c r="K37" s="1886" t="s">
        <v>6781</v>
      </c>
      <c r="L37" s="1886" t="s">
        <v>6782</v>
      </c>
      <c r="M37" s="1888"/>
      <c r="N37" s="1888"/>
      <c r="O37" s="1888"/>
      <c r="P37" s="1888"/>
      <c r="Q37" s="1888"/>
      <c r="R37" s="1888"/>
      <c r="S37" s="1888"/>
      <c r="T37" s="1888"/>
      <c r="U37" s="1888"/>
      <c r="V37" s="1888"/>
      <c r="W37" s="1888"/>
      <c r="X37" s="1888"/>
      <c r="Y37" s="1888"/>
      <c r="Z37" s="1888"/>
      <c r="AA37" s="1888"/>
      <c r="AB37" s="1888"/>
    </row>
    <row r="38">
      <c r="D38" s="1883" t="s">
        <v>6783</v>
      </c>
      <c r="E38" s="1883">
        <v>0.0</v>
      </c>
      <c r="F38" s="1883">
        <v>1000000.0</v>
      </c>
      <c r="G38" s="1883">
        <v>1000000.0</v>
      </c>
      <c r="H38" s="1883">
        <v>0.0</v>
      </c>
      <c r="I38" s="1885">
        <v>3.0</v>
      </c>
      <c r="J38" s="1883">
        <v>13.0</v>
      </c>
      <c r="K38" s="1883" t="s">
        <v>6784</v>
      </c>
      <c r="L38" s="1883" t="s">
        <v>6785</v>
      </c>
      <c r="M38" s="1884"/>
      <c r="N38" s="1884"/>
      <c r="O38" s="1884"/>
      <c r="P38" s="1884"/>
      <c r="Q38" s="1884"/>
      <c r="R38" s="1884"/>
      <c r="S38" s="1884"/>
      <c r="T38" s="1884"/>
      <c r="U38" s="1884"/>
      <c r="V38" s="1884"/>
      <c r="W38" s="1884"/>
      <c r="X38" s="1884"/>
      <c r="Y38" s="1884"/>
      <c r="Z38" s="1884"/>
      <c r="AA38" s="1884"/>
      <c r="AB38" s="1884"/>
    </row>
    <row r="39">
      <c r="A39" s="1886" t="s">
        <v>6786</v>
      </c>
      <c r="B39" s="1886">
        <v>2.0</v>
      </c>
      <c r="C39" s="1886" t="s">
        <v>6748</v>
      </c>
      <c r="D39" s="1886">
        <v>1.0</v>
      </c>
      <c r="E39" s="1886">
        <v>100.0</v>
      </c>
      <c r="F39" s="1886">
        <v>0.0</v>
      </c>
      <c r="G39" s="1886">
        <v>0.0</v>
      </c>
      <c r="H39" s="1886">
        <v>0.0</v>
      </c>
      <c r="I39" s="1887">
        <v>5.787037037037037E-5</v>
      </c>
      <c r="J39" s="1886">
        <v>5.0</v>
      </c>
      <c r="K39" s="1886" t="s">
        <v>6749</v>
      </c>
      <c r="L39" s="1886" t="s">
        <v>6787</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6751</v>
      </c>
      <c r="L40" s="1883" t="s">
        <v>6788</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6753</v>
      </c>
      <c r="L41" s="1886" t="s">
        <v>6789</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6755</v>
      </c>
      <c r="L42" s="1883" t="s">
        <v>6790</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6757</v>
      </c>
      <c r="L43" s="1886" t="s">
        <v>6791</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6759</v>
      </c>
      <c r="L44" s="1883" t="s">
        <v>6792</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6761</v>
      </c>
      <c r="L45" s="1886" t="s">
        <v>6793</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6763</v>
      </c>
      <c r="L46" s="1883" t="s">
        <v>6794</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6765</v>
      </c>
      <c r="L47" s="1886" t="s">
        <v>6795</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6767</v>
      </c>
      <c r="L48" s="1883" t="s">
        <v>6796</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6769</v>
      </c>
      <c r="L49" s="1886" t="s">
        <v>6797</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6771</v>
      </c>
      <c r="L50" s="1883" t="s">
        <v>6798</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6773</v>
      </c>
      <c r="L51" s="1886" t="s">
        <v>6799</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6775</v>
      </c>
      <c r="L52" s="1883" t="s">
        <v>6800</v>
      </c>
      <c r="M52" s="1884"/>
      <c r="N52" s="1884"/>
      <c r="O52" s="1884"/>
      <c r="P52" s="1884"/>
      <c r="Q52" s="1884"/>
      <c r="R52" s="1884"/>
      <c r="S52" s="1884"/>
      <c r="T52" s="1884"/>
      <c r="U52" s="1884"/>
      <c r="V52" s="1884"/>
      <c r="W52" s="1884"/>
      <c r="X52" s="1884"/>
      <c r="Y52" s="1884"/>
      <c r="Z52" s="1884"/>
      <c r="AA52" s="1884"/>
      <c r="AB52" s="1884"/>
    </row>
    <row r="53">
      <c r="D53" s="1886" t="s">
        <v>6777</v>
      </c>
      <c r="E53" s="1886">
        <v>720000.0</v>
      </c>
      <c r="F53" s="1886">
        <v>0.0</v>
      </c>
      <c r="G53" s="1886">
        <v>720000.0</v>
      </c>
      <c r="H53" s="1886">
        <v>0.0</v>
      </c>
      <c r="I53" s="1887">
        <v>3.0</v>
      </c>
      <c r="J53" s="1886">
        <v>12.0</v>
      </c>
      <c r="K53" s="1886" t="s">
        <v>6778</v>
      </c>
      <c r="L53" s="1886" t="s">
        <v>6801</v>
      </c>
      <c r="M53" s="1888"/>
      <c r="N53" s="1888"/>
      <c r="O53" s="1888"/>
      <c r="P53" s="1888"/>
      <c r="Q53" s="1888"/>
      <c r="R53" s="1888"/>
      <c r="S53" s="1888"/>
      <c r="T53" s="1888"/>
      <c r="U53" s="1888"/>
      <c r="V53" s="1888"/>
      <c r="W53" s="1888"/>
      <c r="X53" s="1888"/>
      <c r="Y53" s="1888"/>
      <c r="Z53" s="1888"/>
      <c r="AA53" s="1888"/>
      <c r="AB53" s="1888"/>
    </row>
    <row r="54">
      <c r="D54" s="1883" t="s">
        <v>6780</v>
      </c>
      <c r="E54" s="1883">
        <v>640000.0</v>
      </c>
      <c r="F54" s="1883">
        <v>0.0</v>
      </c>
      <c r="G54" s="1883">
        <v>640000.0</v>
      </c>
      <c r="H54" s="1883">
        <v>0.0</v>
      </c>
      <c r="I54" s="1885">
        <v>3.0</v>
      </c>
      <c r="J54" s="1883">
        <v>12.0</v>
      </c>
      <c r="K54" s="1883" t="s">
        <v>6781</v>
      </c>
      <c r="L54" s="1883" t="s">
        <v>6802</v>
      </c>
      <c r="M54" s="1884"/>
      <c r="N54" s="1884"/>
      <c r="O54" s="1884"/>
      <c r="P54" s="1884"/>
      <c r="Q54" s="1884"/>
      <c r="R54" s="1884"/>
      <c r="S54" s="1884"/>
      <c r="T54" s="1884"/>
      <c r="U54" s="1884"/>
      <c r="V54" s="1884"/>
      <c r="W54" s="1884"/>
      <c r="X54" s="1884"/>
      <c r="Y54" s="1884"/>
      <c r="Z54" s="1884"/>
      <c r="AA54" s="1884"/>
      <c r="AB54" s="1884"/>
    </row>
    <row r="55">
      <c r="D55" s="1886" t="s">
        <v>6783</v>
      </c>
      <c r="E55" s="1886">
        <v>1000000.0</v>
      </c>
      <c r="F55" s="1886">
        <v>0.0</v>
      </c>
      <c r="G55" s="1886">
        <v>1000000.0</v>
      </c>
      <c r="H55" s="1886">
        <v>0.0</v>
      </c>
      <c r="I55" s="1887">
        <v>3.0</v>
      </c>
      <c r="J55" s="1886">
        <v>13.0</v>
      </c>
      <c r="K55" s="1886" t="s">
        <v>6784</v>
      </c>
      <c r="L55" s="1886" t="s">
        <v>6803</v>
      </c>
      <c r="M55" s="1888"/>
      <c r="N55" s="1888"/>
      <c r="O55" s="1888"/>
      <c r="P55" s="1888"/>
      <c r="Q55" s="1888"/>
      <c r="R55" s="1888"/>
      <c r="S55" s="1888"/>
      <c r="T55" s="1888"/>
      <c r="U55" s="1888"/>
      <c r="V55" s="1888"/>
      <c r="W55" s="1888"/>
      <c r="X55" s="1888"/>
      <c r="Y55" s="1888"/>
      <c r="Z55" s="1888"/>
      <c r="AA55" s="1888"/>
      <c r="AB55" s="1888"/>
    </row>
    <row r="56">
      <c r="A56" s="1883" t="s">
        <v>6804</v>
      </c>
      <c r="B56" s="1883">
        <v>2.0</v>
      </c>
      <c r="C56" s="1883" t="s">
        <v>6748</v>
      </c>
      <c r="D56" s="1883">
        <v>1.0</v>
      </c>
      <c r="E56" s="1883">
        <v>100.0</v>
      </c>
      <c r="F56" s="1883">
        <v>100.0</v>
      </c>
      <c r="G56" s="1883">
        <v>0.0</v>
      </c>
      <c r="H56" s="1883">
        <v>0.0</v>
      </c>
      <c r="I56" s="1885">
        <v>6.944444444444445E-4</v>
      </c>
      <c r="J56" s="1883">
        <v>5.0</v>
      </c>
      <c r="K56" s="1883" t="s">
        <v>6751</v>
      </c>
      <c r="L56" s="1883" t="s">
        <v>6805</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6806</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6753</v>
      </c>
      <c r="L58" s="1883" t="s">
        <v>6807</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6755</v>
      </c>
      <c r="L59" s="1886" t="s">
        <v>6808</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6757</v>
      </c>
      <c r="L60" s="1883" t="s">
        <v>6809</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6759</v>
      </c>
      <c r="L61" s="1886" t="s">
        <v>6810</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6761</v>
      </c>
      <c r="L62" s="1883" t="s">
        <v>6811</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6763</v>
      </c>
      <c r="L63" s="1886" t="s">
        <v>6812</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6765</v>
      </c>
      <c r="L64" s="1883" t="s">
        <v>6813</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6767</v>
      </c>
      <c r="L65" s="1886" t="s">
        <v>6814</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6769</v>
      </c>
      <c r="L66" s="1883" t="s">
        <v>6815</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6771</v>
      </c>
      <c r="L67" s="1886" t="s">
        <v>6816</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6773</v>
      </c>
      <c r="L68" s="1883" t="s">
        <v>6817</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6775</v>
      </c>
      <c r="L69" s="1886" t="s">
        <v>6818</v>
      </c>
      <c r="M69" s="1888"/>
      <c r="N69" s="1888"/>
      <c r="O69" s="1888"/>
      <c r="P69" s="1888"/>
      <c r="Q69" s="1888"/>
      <c r="R69" s="1888"/>
      <c r="S69" s="1888"/>
      <c r="T69" s="1888"/>
      <c r="U69" s="1888"/>
      <c r="V69" s="1888"/>
      <c r="W69" s="1888"/>
      <c r="X69" s="1888"/>
      <c r="Y69" s="1888"/>
      <c r="Z69" s="1888"/>
      <c r="AA69" s="1888"/>
      <c r="AB69" s="1888"/>
    </row>
    <row r="70">
      <c r="D70" s="1883" t="s">
        <v>6777</v>
      </c>
      <c r="E70" s="1883">
        <v>720000.0</v>
      </c>
      <c r="F70" s="1883">
        <v>720000.0</v>
      </c>
      <c r="G70" s="1883">
        <v>0.0</v>
      </c>
      <c r="H70" s="1883">
        <v>0.0</v>
      </c>
      <c r="I70" s="1885">
        <v>3.0</v>
      </c>
      <c r="J70" s="1883">
        <v>12.0</v>
      </c>
      <c r="K70" s="1883" t="s">
        <v>6778</v>
      </c>
      <c r="L70" s="1883" t="s">
        <v>6819</v>
      </c>
      <c r="M70" s="1884"/>
      <c r="N70" s="1884"/>
      <c r="O70" s="1884"/>
      <c r="P70" s="1884"/>
      <c r="Q70" s="1884"/>
      <c r="R70" s="1884"/>
      <c r="S70" s="1884"/>
      <c r="T70" s="1884"/>
      <c r="U70" s="1884"/>
      <c r="V70" s="1884"/>
      <c r="W70" s="1884"/>
      <c r="X70" s="1884"/>
      <c r="Y70" s="1884"/>
      <c r="Z70" s="1884"/>
      <c r="AA70" s="1884"/>
      <c r="AB70" s="1884"/>
    </row>
    <row r="71">
      <c r="D71" s="1886" t="s">
        <v>6780</v>
      </c>
      <c r="E71" s="1886">
        <v>640000.0</v>
      </c>
      <c r="F71" s="1886">
        <v>640000.0</v>
      </c>
      <c r="G71" s="1886">
        <v>0.0</v>
      </c>
      <c r="H71" s="1886">
        <v>0.0</v>
      </c>
      <c r="I71" s="1887">
        <v>3.0</v>
      </c>
      <c r="J71" s="1886">
        <v>12.0</v>
      </c>
      <c r="K71" s="1886" t="s">
        <v>6781</v>
      </c>
      <c r="L71" s="1886" t="s">
        <v>6820</v>
      </c>
      <c r="M71" s="1888"/>
      <c r="N71" s="1888"/>
      <c r="O71" s="1888"/>
      <c r="P71" s="1888"/>
      <c r="Q71" s="1888"/>
      <c r="R71" s="1888"/>
      <c r="S71" s="1888"/>
      <c r="T71" s="1888"/>
      <c r="U71" s="1888"/>
      <c r="V71" s="1888"/>
      <c r="W71" s="1888"/>
      <c r="X71" s="1888"/>
      <c r="Y71" s="1888"/>
      <c r="Z71" s="1888"/>
      <c r="AA71" s="1888"/>
      <c r="AB71" s="1888"/>
    </row>
    <row r="72">
      <c r="D72" s="1883" t="s">
        <v>6783</v>
      </c>
      <c r="E72" s="1883">
        <v>1000000.0</v>
      </c>
      <c r="F72" s="1883">
        <v>1000000.0</v>
      </c>
      <c r="G72" s="1883">
        <v>0.0</v>
      </c>
      <c r="H72" s="1883">
        <v>0.0</v>
      </c>
      <c r="I72" s="1885">
        <v>3.0</v>
      </c>
      <c r="J72" s="1883">
        <v>13.0</v>
      </c>
      <c r="K72" s="1883" t="s">
        <v>6784</v>
      </c>
      <c r="L72" s="1883" t="s">
        <v>6821</v>
      </c>
      <c r="M72" s="1884"/>
      <c r="N72" s="1884"/>
      <c r="O72" s="1884"/>
      <c r="P72" s="1884"/>
      <c r="Q72" s="1884"/>
      <c r="R72" s="1884"/>
      <c r="S72" s="1884"/>
      <c r="T72" s="1884"/>
      <c r="U72" s="1884"/>
      <c r="V72" s="1884"/>
      <c r="W72" s="1884"/>
      <c r="X72" s="1884"/>
      <c r="Y72" s="1884"/>
      <c r="Z72" s="1884"/>
      <c r="AA72" s="1884"/>
      <c r="AB72" s="1884"/>
    </row>
    <row r="73">
      <c r="A73" s="1886" t="s">
        <v>6822</v>
      </c>
      <c r="B73" s="1886">
        <v>2.0</v>
      </c>
      <c r="C73" s="1886" t="s">
        <v>6823</v>
      </c>
      <c r="D73" s="1886">
        <v>1.0</v>
      </c>
      <c r="E73" s="1886">
        <v>5000.0</v>
      </c>
      <c r="F73" s="1886">
        <v>5000.0</v>
      </c>
      <c r="G73" s="1886">
        <v>10000.0</v>
      </c>
      <c r="H73" s="1886">
        <v>0.0</v>
      </c>
      <c r="I73" s="1887">
        <v>0.010416666666666666</v>
      </c>
      <c r="J73" s="1886">
        <v>10.0</v>
      </c>
      <c r="K73" s="1886" t="s">
        <v>6759</v>
      </c>
      <c r="L73" s="1886" t="s">
        <v>6824</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6825</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6826</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6827</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6828</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6829</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6761</v>
      </c>
      <c r="L79" s="1886" t="s">
        <v>6830</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6763</v>
      </c>
      <c r="L80" s="1883" t="s">
        <v>6831</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6765</v>
      </c>
      <c r="L81" s="1886" t="s">
        <v>6832</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6767</v>
      </c>
      <c r="L82" s="1883" t="s">
        <v>6833</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6769</v>
      </c>
      <c r="L83" s="1886" t="s">
        <v>6834</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6771</v>
      </c>
      <c r="L84" s="1883" t="s">
        <v>6835</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6773</v>
      </c>
      <c r="L85" s="1886" t="s">
        <v>6836</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6775</v>
      </c>
      <c r="L86" s="1883" t="s">
        <v>6837</v>
      </c>
      <c r="M86" s="1884"/>
      <c r="N86" s="1884"/>
      <c r="O86" s="1884"/>
      <c r="P86" s="1884"/>
      <c r="Q86" s="1884"/>
      <c r="R86" s="1884"/>
      <c r="S86" s="1884"/>
      <c r="T86" s="1884"/>
      <c r="U86" s="1884"/>
      <c r="V86" s="1884"/>
      <c r="W86" s="1884"/>
      <c r="X86" s="1884"/>
      <c r="Y86" s="1884"/>
      <c r="Z86" s="1884"/>
      <c r="AA86" s="1884"/>
      <c r="AB86" s="1884"/>
    </row>
    <row r="87">
      <c r="D87" s="1886" t="s">
        <v>6777</v>
      </c>
      <c r="E87" s="1886">
        <v>1000000.0</v>
      </c>
      <c r="F87" s="1886">
        <v>1000000.0</v>
      </c>
      <c r="G87" s="1886">
        <v>1280000.0</v>
      </c>
      <c r="H87" s="1886">
        <v>100000.0</v>
      </c>
      <c r="I87" s="1887">
        <v>3.0</v>
      </c>
      <c r="J87" s="1886">
        <v>17.0</v>
      </c>
      <c r="K87" s="1886" t="s">
        <v>6778</v>
      </c>
      <c r="L87" s="1886" t="s">
        <v>6838</v>
      </c>
      <c r="M87" s="1888"/>
      <c r="N87" s="1888"/>
      <c r="O87" s="1888"/>
      <c r="P87" s="1888"/>
      <c r="Q87" s="1888"/>
      <c r="R87" s="1888"/>
      <c r="S87" s="1888"/>
      <c r="T87" s="1888"/>
      <c r="U87" s="1888"/>
      <c r="V87" s="1888"/>
      <c r="W87" s="1888"/>
      <c r="X87" s="1888"/>
      <c r="Y87" s="1888"/>
      <c r="Z87" s="1888"/>
      <c r="AA87" s="1888"/>
      <c r="AB87" s="1888"/>
    </row>
    <row r="88">
      <c r="D88" s="1883" t="s">
        <v>6780</v>
      </c>
      <c r="E88" s="1883">
        <v>800000.0</v>
      </c>
      <c r="F88" s="1883">
        <v>800000.0</v>
      </c>
      <c r="G88" s="1883">
        <v>1000000.0</v>
      </c>
      <c r="H88" s="1883">
        <v>80000.0</v>
      </c>
      <c r="I88" s="1885">
        <v>4.0</v>
      </c>
      <c r="J88" s="1883">
        <v>17.0</v>
      </c>
      <c r="K88" s="1883" t="s">
        <v>6781</v>
      </c>
      <c r="L88" s="1883" t="s">
        <v>6839</v>
      </c>
      <c r="M88" s="1884"/>
      <c r="N88" s="1884"/>
      <c r="O88" s="1884"/>
      <c r="P88" s="1884"/>
      <c r="Q88" s="1884"/>
      <c r="R88" s="1884"/>
      <c r="S88" s="1884"/>
      <c r="T88" s="1884"/>
      <c r="U88" s="1884"/>
      <c r="V88" s="1884"/>
      <c r="W88" s="1884"/>
      <c r="X88" s="1884"/>
      <c r="Y88" s="1884"/>
      <c r="Z88" s="1884"/>
      <c r="AA88" s="1884"/>
      <c r="AB88" s="1884"/>
    </row>
    <row r="89">
      <c r="D89" s="1886" t="s">
        <v>6783</v>
      </c>
      <c r="E89" s="1886">
        <v>1000000.0</v>
      </c>
      <c r="F89" s="1886">
        <v>1000000.0</v>
      </c>
      <c r="G89" s="1886">
        <v>1280000.0</v>
      </c>
      <c r="H89" s="1886">
        <v>0.0</v>
      </c>
      <c r="I89" s="1887">
        <v>5.0</v>
      </c>
      <c r="J89" s="1886">
        <v>18.0</v>
      </c>
      <c r="K89" s="1886" t="s">
        <v>6784</v>
      </c>
      <c r="L89" s="1886" t="s">
        <v>6840</v>
      </c>
      <c r="M89" s="1888"/>
      <c r="N89" s="1888"/>
      <c r="O89" s="1888"/>
      <c r="P89" s="1888"/>
      <c r="Q89" s="1888"/>
      <c r="R89" s="1888"/>
      <c r="S89" s="1888"/>
      <c r="T89" s="1888"/>
      <c r="U89" s="1888"/>
      <c r="V89" s="1888"/>
      <c r="W89" s="1888"/>
      <c r="X89" s="1888"/>
      <c r="Y89" s="1888"/>
      <c r="Z89" s="1888"/>
      <c r="AA89" s="1888"/>
      <c r="AB89" s="1888"/>
    </row>
    <row r="90">
      <c r="A90" s="1883" t="s">
        <v>6841</v>
      </c>
      <c r="B90" s="1883">
        <v>2.0</v>
      </c>
      <c r="C90" s="1883" t="s">
        <v>6842</v>
      </c>
      <c r="D90" s="1883">
        <v>1.0</v>
      </c>
      <c r="E90" s="1883">
        <v>3000.0</v>
      </c>
      <c r="F90" s="1883">
        <v>3000.0</v>
      </c>
      <c r="G90" s="1883">
        <v>0.0</v>
      </c>
      <c r="H90" s="1883">
        <v>0.0</v>
      </c>
      <c r="I90" s="1885">
        <v>0.041666666666666664</v>
      </c>
      <c r="J90" s="1883">
        <v>4.0</v>
      </c>
      <c r="K90" s="1883" t="s">
        <v>6757</v>
      </c>
      <c r="L90" s="1883" t="s">
        <v>6843</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6844</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6845</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6846</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6847</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6759</v>
      </c>
      <c r="L95" s="1886" t="s">
        <v>6848</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6761</v>
      </c>
      <c r="L96" s="1883" t="s">
        <v>6849</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6763</v>
      </c>
      <c r="L97" s="1886" t="s">
        <v>6850</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6765</v>
      </c>
      <c r="L98" s="1883" t="s">
        <v>6851</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6767</v>
      </c>
      <c r="L99" s="1886" t="s">
        <v>6852</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6769</v>
      </c>
      <c r="L100" s="1883" t="s">
        <v>6853</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6771</v>
      </c>
      <c r="L101" s="1886" t="s">
        <v>6854</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6773</v>
      </c>
      <c r="L102" s="1883" t="s">
        <v>6855</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6775</v>
      </c>
      <c r="L103" s="1886" t="s">
        <v>6856</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6778</v>
      </c>
      <c r="L104" s="1883" t="s">
        <v>6857</v>
      </c>
      <c r="M104" s="1884"/>
      <c r="N104" s="1884"/>
      <c r="O104" s="1884"/>
      <c r="P104" s="1884"/>
      <c r="Q104" s="1884"/>
      <c r="R104" s="1884"/>
      <c r="S104" s="1884"/>
      <c r="T104" s="1884"/>
      <c r="U104" s="1884"/>
      <c r="V104" s="1884"/>
      <c r="W104" s="1884"/>
      <c r="X104" s="1884"/>
      <c r="Y104" s="1884"/>
      <c r="Z104" s="1884"/>
      <c r="AA104" s="1884"/>
      <c r="AB104" s="1884"/>
    </row>
    <row r="105">
      <c r="A105" s="1886" t="s">
        <v>6858</v>
      </c>
      <c r="B105" s="1886">
        <v>3.0</v>
      </c>
      <c r="C105" s="1886" t="s">
        <v>6715</v>
      </c>
      <c r="D105" s="1886">
        <v>1.0</v>
      </c>
      <c r="E105" s="1886">
        <v>1000.0</v>
      </c>
      <c r="F105" s="1886">
        <v>1000.0</v>
      </c>
      <c r="G105" s="1886">
        <v>500.0</v>
      </c>
      <c r="H105" s="1886">
        <v>0.0</v>
      </c>
      <c r="I105" s="1887">
        <v>1.7361111111111112E-4</v>
      </c>
      <c r="J105" s="1886">
        <v>10.0</v>
      </c>
      <c r="K105" s="1886" t="s">
        <v>6753</v>
      </c>
      <c r="L105" s="1886" t="s">
        <v>6859</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6757</v>
      </c>
      <c r="L106" s="1883" t="s">
        <v>6860</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6761</v>
      </c>
      <c r="L107" s="1886" t="s">
        <v>6861</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6765</v>
      </c>
      <c r="L108" s="1883" t="s">
        <v>6862</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6769</v>
      </c>
      <c r="L109" s="1886" t="s">
        <v>6863</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6773</v>
      </c>
      <c r="L110" s="1883" t="s">
        <v>6864</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6778</v>
      </c>
      <c r="L111" s="1886" t="s">
        <v>6865</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6781</v>
      </c>
      <c r="L112" s="1883" t="s">
        <v>6866</v>
      </c>
      <c r="M112" s="1884"/>
      <c r="N112" s="1884"/>
      <c r="O112" s="1884"/>
      <c r="P112" s="1884"/>
      <c r="Q112" s="1884"/>
      <c r="R112" s="1884"/>
      <c r="S112" s="1884"/>
      <c r="T112" s="1884"/>
      <c r="U112" s="1884"/>
      <c r="V112" s="1884"/>
      <c r="W112" s="1884"/>
      <c r="X112" s="1884"/>
      <c r="Y112" s="1884"/>
      <c r="Z112" s="1884"/>
      <c r="AA112" s="1884"/>
      <c r="AB112" s="1884"/>
    </row>
    <row r="113">
      <c r="A113" s="1886" t="s">
        <v>6867</v>
      </c>
      <c r="B113" s="1886">
        <v>2.0</v>
      </c>
      <c r="C113" s="1886" t="s">
        <v>6868</v>
      </c>
      <c r="D113" s="1886">
        <v>1.0</v>
      </c>
      <c r="E113" s="1886">
        <v>1500.0</v>
      </c>
      <c r="F113" s="1886">
        <v>1500.0</v>
      </c>
      <c r="G113" s="1886">
        <v>0.0</v>
      </c>
      <c r="H113" s="1886">
        <v>0.0</v>
      </c>
      <c r="I113" s="1887">
        <v>0.020833333333333332</v>
      </c>
      <c r="J113" s="1886">
        <v>5.0</v>
      </c>
      <c r="K113" s="1886" t="s">
        <v>6755</v>
      </c>
      <c r="L113" s="1886" t="s">
        <v>6869</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6870</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6871</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6872</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6757</v>
      </c>
      <c r="L117" s="1886" t="s">
        <v>6873</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6759</v>
      </c>
      <c r="L118" s="1883" t="s">
        <v>6874</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6761</v>
      </c>
      <c r="L119" s="1886" t="s">
        <v>6875</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6763</v>
      </c>
      <c r="L120" s="1883" t="s">
        <v>6876</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6765</v>
      </c>
      <c r="L121" s="1886" t="s">
        <v>6877</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6767</v>
      </c>
      <c r="L122" s="1883" t="s">
        <v>6878</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6769</v>
      </c>
      <c r="L123" s="1886" t="s">
        <v>6879</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6771</v>
      </c>
      <c r="L124" s="1883" t="s">
        <v>6880</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6773</v>
      </c>
      <c r="L125" s="1886" t="s">
        <v>6881</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6775</v>
      </c>
      <c r="L126" s="1883" t="s">
        <v>6882</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6778</v>
      </c>
      <c r="L127" s="1886" t="s">
        <v>6883</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6781</v>
      </c>
      <c r="L128" s="1883" t="s">
        <v>6884</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6784</v>
      </c>
      <c r="L129" s="1886" t="s">
        <v>6885</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6886</v>
      </c>
      <c r="L130" s="1883" t="s">
        <v>6887</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6888</v>
      </c>
      <c r="L131" s="1886" t="s">
        <v>6889</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6890</v>
      </c>
      <c r="L132" s="1883" t="s">
        <v>6891</v>
      </c>
      <c r="M132" s="1884"/>
      <c r="N132" s="1884"/>
      <c r="O132" s="1884"/>
      <c r="P132" s="1884"/>
      <c r="Q132" s="1884"/>
      <c r="R132" s="1884"/>
      <c r="S132" s="1884"/>
      <c r="T132" s="1884"/>
      <c r="U132" s="1884"/>
      <c r="V132" s="1884"/>
      <c r="W132" s="1884"/>
      <c r="X132" s="1884"/>
      <c r="Y132" s="1884"/>
      <c r="Z132" s="1884"/>
      <c r="AA132" s="1884"/>
      <c r="AB132" s="1884"/>
    </row>
    <row r="133">
      <c r="A133" s="1886" t="s">
        <v>6892</v>
      </c>
      <c r="B133" s="1886">
        <v>3.0</v>
      </c>
      <c r="C133" s="1886" t="s">
        <v>6715</v>
      </c>
      <c r="D133" s="1886">
        <v>1.0</v>
      </c>
      <c r="E133" s="1886">
        <v>10000.0</v>
      </c>
      <c r="F133" s="1886">
        <v>10000.0</v>
      </c>
      <c r="G133" s="1886">
        <v>0.0</v>
      </c>
      <c r="H133" s="1886">
        <v>0.0</v>
      </c>
      <c r="I133" s="1887">
        <v>0.041666666666666664</v>
      </c>
      <c r="J133" s="1886">
        <v>6.0</v>
      </c>
      <c r="K133" s="1886" t="s">
        <v>6763</v>
      </c>
      <c r="L133" s="1886" t="s">
        <v>6893</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6894</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6895</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6896</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6897</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6898</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6899</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6900</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6765</v>
      </c>
      <c r="L141" s="1886" t="s">
        <v>6901</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6767</v>
      </c>
      <c r="L142" s="1883" t="s">
        <v>6902</v>
      </c>
      <c r="M142" s="1884"/>
      <c r="N142" s="1884"/>
      <c r="O142" s="1884"/>
      <c r="P142" s="1884"/>
      <c r="Q142" s="1884"/>
      <c r="R142" s="1884"/>
      <c r="S142" s="1884"/>
      <c r="T142" s="1884"/>
      <c r="U142" s="1884"/>
      <c r="V142" s="1884"/>
      <c r="W142" s="1884"/>
      <c r="X142" s="1884"/>
      <c r="Y142" s="1884"/>
      <c r="Z142" s="1884"/>
      <c r="AA142" s="1884"/>
      <c r="AB142" s="1884"/>
    </row>
    <row r="143">
      <c r="A143" s="1886" t="s">
        <v>6903</v>
      </c>
      <c r="B143" s="1886">
        <v>3.0</v>
      </c>
      <c r="C143" s="1886" t="s">
        <v>6715</v>
      </c>
      <c r="D143" s="1886">
        <v>1.0</v>
      </c>
      <c r="E143" s="1886">
        <v>10000.0</v>
      </c>
      <c r="F143" s="1886">
        <v>0.0</v>
      </c>
      <c r="G143" s="1886">
        <v>10000.0</v>
      </c>
      <c r="H143" s="1886">
        <v>0.0</v>
      </c>
      <c r="I143" s="1887">
        <v>0.041666666666666664</v>
      </c>
      <c r="J143" s="1886">
        <v>6.0</v>
      </c>
      <c r="K143" s="1886" t="s">
        <v>6767</v>
      </c>
      <c r="L143" s="1886" t="s">
        <v>6904</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6905</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6906</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6907</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6908</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6909</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6910</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6911</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6912</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6913</v>
      </c>
      <c r="M152" s="1884"/>
      <c r="N152" s="1884"/>
      <c r="O152" s="1884"/>
      <c r="P152" s="1884"/>
      <c r="Q152" s="1884"/>
      <c r="R152" s="1884"/>
      <c r="S152" s="1884"/>
      <c r="T152" s="1884"/>
      <c r="U152" s="1884"/>
      <c r="V152" s="1884"/>
      <c r="W152" s="1884"/>
      <c r="X152" s="1884"/>
      <c r="Y152" s="1884"/>
      <c r="Z152" s="1884"/>
      <c r="AA152" s="1884"/>
      <c r="AB152" s="1884"/>
    </row>
    <row r="153">
      <c r="A153" s="1886" t="s">
        <v>6914</v>
      </c>
      <c r="B153" s="1886">
        <v>3.0</v>
      </c>
      <c r="C153" s="1886" t="s">
        <v>6715</v>
      </c>
      <c r="D153" s="1886">
        <v>1.0</v>
      </c>
      <c r="E153" s="1886">
        <v>0.0</v>
      </c>
      <c r="F153" s="1886">
        <v>10000.0</v>
      </c>
      <c r="G153" s="1886">
        <v>10000.0</v>
      </c>
      <c r="H153" s="1886">
        <v>0.0</v>
      </c>
      <c r="I153" s="1887">
        <v>0.041666666666666664</v>
      </c>
      <c r="J153" s="1886">
        <v>6.0</v>
      </c>
      <c r="K153" s="1886" t="s">
        <v>6765</v>
      </c>
      <c r="L153" s="1886" t="s">
        <v>6915</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6916</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6917</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6918</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6919</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6920</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6921</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6922</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6923</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6767</v>
      </c>
      <c r="L162" s="1883" t="s">
        <v>6924</v>
      </c>
      <c r="M162" s="1884"/>
      <c r="N162" s="1884"/>
      <c r="O162" s="1884"/>
      <c r="P162" s="1884"/>
      <c r="Q162" s="1884"/>
      <c r="R162" s="1884"/>
      <c r="S162" s="1884"/>
      <c r="T162" s="1884"/>
      <c r="U162" s="1884"/>
      <c r="V162" s="1884"/>
      <c r="W162" s="1884"/>
      <c r="X162" s="1884"/>
      <c r="Y162" s="1884"/>
      <c r="Z162" s="1884"/>
      <c r="AA162" s="1884"/>
      <c r="AB162" s="1884"/>
    </row>
    <row r="163">
      <c r="A163" s="1886" t="s">
        <v>6925</v>
      </c>
      <c r="B163" s="1886">
        <v>3.0</v>
      </c>
      <c r="C163" s="1886" t="s">
        <v>6715</v>
      </c>
      <c r="D163" s="1886">
        <v>1.0</v>
      </c>
      <c r="E163" s="1886">
        <v>10000.0</v>
      </c>
      <c r="F163" s="1886">
        <v>10000.0</v>
      </c>
      <c r="G163" s="1886">
        <v>10000.0</v>
      </c>
      <c r="H163" s="1886">
        <v>0.0</v>
      </c>
      <c r="I163" s="1887">
        <v>0.08333333333333333</v>
      </c>
      <c r="J163" s="1886">
        <v>10.0</v>
      </c>
      <c r="K163" s="1886" t="s">
        <v>6755</v>
      </c>
      <c r="L163" s="1886" t="s">
        <v>6926</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6759</v>
      </c>
      <c r="L164" s="1883" t="s">
        <v>6927</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6763</v>
      </c>
      <c r="L165" s="1886" t="s">
        <v>6928</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6767</v>
      </c>
      <c r="L166" s="1883" t="s">
        <v>6929</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6771</v>
      </c>
      <c r="L167" s="1886" t="s">
        <v>6930</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6775</v>
      </c>
      <c r="L168" s="1883" t="s">
        <v>6931</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6781</v>
      </c>
      <c r="L169" s="1886" t="s">
        <v>6932</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6886</v>
      </c>
      <c r="L170" s="1883" t="s">
        <v>6933</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6890</v>
      </c>
      <c r="L171" s="1886" t="s">
        <v>6934</v>
      </c>
      <c r="M171" s="1888"/>
      <c r="N171" s="1888"/>
      <c r="O171" s="1888"/>
      <c r="P171" s="1888"/>
      <c r="Q171" s="1888"/>
      <c r="R171" s="1888"/>
      <c r="S171" s="1888"/>
      <c r="T171" s="1888"/>
      <c r="U171" s="1888"/>
      <c r="V171" s="1888"/>
      <c r="W171" s="1888"/>
      <c r="X171" s="1888"/>
      <c r="Y171" s="1888"/>
      <c r="Z171" s="1888"/>
      <c r="AA171" s="1888"/>
      <c r="AB171" s="1888"/>
    </row>
    <row r="172">
      <c r="A172" s="1883" t="s">
        <v>6935</v>
      </c>
      <c r="B172" s="1883">
        <v>2.0</v>
      </c>
      <c r="C172" s="1883" t="s">
        <v>6715</v>
      </c>
      <c r="D172" s="1883">
        <v>1.0</v>
      </c>
      <c r="E172" s="1883">
        <v>1080000.0</v>
      </c>
      <c r="F172" s="1883">
        <v>1080000.0</v>
      </c>
      <c r="G172" s="1883">
        <v>1440000.0</v>
      </c>
      <c r="H172" s="1883">
        <v>0.0</v>
      </c>
      <c r="I172" s="1885">
        <v>0.16666666666666666</v>
      </c>
      <c r="J172" s="1883">
        <v>10.0</v>
      </c>
      <c r="K172" s="1883" t="s">
        <v>6775</v>
      </c>
      <c r="L172" s="1883" t="s">
        <v>6936</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6778</v>
      </c>
      <c r="L173" s="1886" t="s">
        <v>6937</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6938</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6781</v>
      </c>
      <c r="L175" s="1886" t="s">
        <v>6939</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6784</v>
      </c>
      <c r="L176" s="1883" t="s">
        <v>6940</v>
      </c>
      <c r="M176" s="1884"/>
      <c r="N176" s="1884"/>
      <c r="O176" s="1884"/>
      <c r="P176" s="1884"/>
      <c r="Q176" s="1884"/>
      <c r="R176" s="1884"/>
      <c r="S176" s="1884"/>
      <c r="T176" s="1884"/>
      <c r="U176" s="1884"/>
      <c r="V176" s="1884"/>
      <c r="W176" s="1884"/>
      <c r="X176" s="1884"/>
      <c r="Y176" s="1884"/>
      <c r="Z176" s="1884"/>
      <c r="AA176" s="1884"/>
      <c r="AB176" s="1884"/>
    </row>
    <row r="177">
      <c r="A177" s="1886" t="s">
        <v>6941</v>
      </c>
      <c r="B177" s="1886">
        <v>3.0</v>
      </c>
      <c r="C177" s="1886" t="s">
        <v>6715</v>
      </c>
      <c r="D177" s="1886">
        <v>1.0</v>
      </c>
      <c r="E177" s="1886">
        <v>720000.0</v>
      </c>
      <c r="F177" s="1886">
        <v>720000.0</v>
      </c>
      <c r="G177" s="1886">
        <v>720000.0</v>
      </c>
      <c r="H177" s="1886">
        <v>0.0</v>
      </c>
      <c r="I177" s="1887">
        <v>0.16666666666666666</v>
      </c>
      <c r="J177" s="1886">
        <v>10.0</v>
      </c>
      <c r="K177" s="1886" t="s">
        <v>6784</v>
      </c>
      <c r="L177" s="1886" t="s">
        <v>6942</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6886</v>
      </c>
      <c r="L178" s="1883" t="s">
        <v>6943</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6944</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6888</v>
      </c>
      <c r="L180" s="1883" t="s">
        <v>6945</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6946</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6890</v>
      </c>
      <c r="L182" s="1883" t="s">
        <v>6947</v>
      </c>
      <c r="M182" s="1884"/>
      <c r="N182" s="1884"/>
      <c r="O182" s="1884"/>
      <c r="P182" s="1884"/>
      <c r="Q182" s="1884"/>
      <c r="R182" s="1884"/>
      <c r="S182" s="1884"/>
      <c r="T182" s="1884"/>
      <c r="U182" s="1884"/>
      <c r="V182" s="1884"/>
      <c r="W182" s="1884"/>
      <c r="X182" s="1884"/>
      <c r="Y182" s="1884"/>
      <c r="Z182" s="1884"/>
      <c r="AA182" s="1884"/>
      <c r="AB182" s="1884"/>
    </row>
    <row r="183">
      <c r="A183" s="1886" t="s">
        <v>6948</v>
      </c>
      <c r="B183" s="1886">
        <v>2.0</v>
      </c>
      <c r="C183" s="1886" t="s">
        <v>6949</v>
      </c>
      <c r="D183" s="1886">
        <v>1.0</v>
      </c>
      <c r="E183" s="1886">
        <v>0.0</v>
      </c>
      <c r="F183" s="1886">
        <v>720000.0</v>
      </c>
      <c r="G183" s="1886">
        <v>720000.0</v>
      </c>
      <c r="H183" s="1886">
        <v>0.0</v>
      </c>
      <c r="I183" s="1887">
        <v>0.3333333333333333</v>
      </c>
      <c r="J183" s="1886">
        <v>8.0</v>
      </c>
      <c r="K183" s="1886" t="s">
        <v>6781</v>
      </c>
      <c r="L183" s="1886" t="s">
        <v>6950</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6784</v>
      </c>
      <c r="L184" s="1883" t="s">
        <v>6951</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6886</v>
      </c>
      <c r="L185" s="1886" t="s">
        <v>6952</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6888</v>
      </c>
      <c r="L186" s="1883" t="s">
        <v>6953</v>
      </c>
      <c r="M186" s="1884"/>
      <c r="N186" s="1884"/>
      <c r="O186" s="1884"/>
      <c r="P186" s="1884"/>
      <c r="Q186" s="1884"/>
      <c r="R186" s="1884"/>
      <c r="S186" s="1884"/>
      <c r="T186" s="1884"/>
      <c r="U186" s="1884"/>
      <c r="V186" s="1884"/>
      <c r="W186" s="1884"/>
      <c r="X186" s="1884"/>
      <c r="Y186" s="1884"/>
      <c r="Z186" s="1884"/>
      <c r="AA186" s="1884"/>
      <c r="AB186" s="1884"/>
    </row>
    <row r="187">
      <c r="A187" s="1886" t="s">
        <v>6954</v>
      </c>
      <c r="B187" s="1886">
        <v>2.0</v>
      </c>
      <c r="C187" s="1886" t="s">
        <v>6955</v>
      </c>
      <c r="D187" s="1886">
        <v>1.0</v>
      </c>
      <c r="E187" s="1886">
        <v>720000.0</v>
      </c>
      <c r="F187" s="1886">
        <v>720000.0</v>
      </c>
      <c r="G187" s="1886">
        <v>0.0</v>
      </c>
      <c r="H187" s="1886">
        <v>0.0</v>
      </c>
      <c r="I187" s="1887">
        <v>0.3333333333333333</v>
      </c>
      <c r="J187" s="1886">
        <v>8.0</v>
      </c>
      <c r="K187" s="1886" t="s">
        <v>6778</v>
      </c>
      <c r="L187" s="1886" t="s">
        <v>6956</v>
      </c>
      <c r="M187" s="1888"/>
      <c r="N187" s="1888"/>
      <c r="O187" s="1888"/>
      <c r="P187" s="1888"/>
      <c r="Q187" s="1888"/>
      <c r="R187" s="1888"/>
      <c r="S187" s="1888"/>
      <c r="T187" s="1888"/>
      <c r="U187" s="1888"/>
      <c r="V187" s="1888"/>
      <c r="W187" s="1888"/>
      <c r="X187" s="1888"/>
      <c r="Y187" s="1888"/>
      <c r="Z187" s="1888"/>
      <c r="AA187" s="1888"/>
      <c r="AB187" s="1888"/>
    </row>
    <row r="188">
      <c r="A188" s="1883" t="s">
        <v>6957</v>
      </c>
      <c r="B188" s="1883">
        <v>3.0</v>
      </c>
      <c r="C188" s="1883" t="s">
        <v>6715</v>
      </c>
      <c r="D188" s="1883">
        <v>1.0</v>
      </c>
      <c r="E188" s="1883">
        <v>1440000.0</v>
      </c>
      <c r="F188" s="1883">
        <v>1440000.0</v>
      </c>
      <c r="G188" s="1883">
        <v>1440000.0</v>
      </c>
      <c r="H188" s="1883">
        <v>0.0</v>
      </c>
      <c r="I188" s="1885">
        <v>0.3333333333333333</v>
      </c>
      <c r="J188" s="1883">
        <v>10.0</v>
      </c>
      <c r="K188" s="1883" t="s">
        <v>6781</v>
      </c>
      <c r="L188" s="1883" t="s">
        <v>6958</v>
      </c>
      <c r="M188" s="1884"/>
      <c r="N188" s="1884"/>
      <c r="O188" s="1884"/>
      <c r="P188" s="1884"/>
      <c r="Q188" s="1884"/>
      <c r="R188" s="1884"/>
      <c r="S188" s="1884"/>
      <c r="T188" s="1884"/>
      <c r="U188" s="1884"/>
      <c r="V188" s="1884"/>
      <c r="W188" s="1884"/>
      <c r="X188" s="1884"/>
      <c r="Y188" s="1884"/>
      <c r="Z188" s="1884"/>
      <c r="AA188" s="1884"/>
      <c r="AB188" s="1884"/>
    </row>
    <row r="189">
      <c r="A189" s="1886" t="s">
        <v>6959</v>
      </c>
      <c r="B189" s="1886">
        <v>3.0</v>
      </c>
      <c r="C189" s="1886" t="s">
        <v>6715</v>
      </c>
      <c r="D189" s="1886">
        <v>1.0</v>
      </c>
      <c r="E189" s="1886">
        <v>1440000.0</v>
      </c>
      <c r="F189" s="1886">
        <v>0.0</v>
      </c>
      <c r="G189" s="1886">
        <v>1440000.0</v>
      </c>
      <c r="H189" s="1886">
        <v>0.0</v>
      </c>
      <c r="I189" s="1887">
        <v>0.3333333333333333</v>
      </c>
      <c r="J189" s="1886">
        <v>10.0</v>
      </c>
      <c r="K189" s="1886" t="s">
        <v>6778</v>
      </c>
      <c r="L189" s="1886" t="s">
        <v>6960</v>
      </c>
      <c r="M189" s="1888"/>
      <c r="N189" s="1888"/>
      <c r="O189" s="1888"/>
      <c r="P189" s="1888"/>
      <c r="Q189" s="1888"/>
      <c r="R189" s="1888"/>
      <c r="S189" s="1888"/>
      <c r="T189" s="1888"/>
      <c r="U189" s="1888"/>
      <c r="V189" s="1888"/>
      <c r="W189" s="1888"/>
      <c r="X189" s="1888"/>
      <c r="Y189" s="1888"/>
      <c r="Z189" s="1888"/>
      <c r="AA189" s="1888"/>
      <c r="AB189" s="1888"/>
    </row>
    <row r="190">
      <c r="A190" s="1883" t="s">
        <v>6961</v>
      </c>
      <c r="B190" s="1883">
        <v>2.0</v>
      </c>
      <c r="C190" s="1883" t="s">
        <v>6715</v>
      </c>
      <c r="D190" s="1883">
        <v>1.0</v>
      </c>
      <c r="E190" s="1883">
        <v>1000.0</v>
      </c>
      <c r="F190" s="1883">
        <v>1000.0</v>
      </c>
      <c r="G190" s="1883">
        <v>1000.0</v>
      </c>
      <c r="H190" s="1883">
        <v>0.0</v>
      </c>
      <c r="I190" s="1885">
        <v>6.944444444444445E-4</v>
      </c>
      <c r="J190" s="1883">
        <v>5.0</v>
      </c>
      <c r="K190" s="1883" t="s">
        <v>6749</v>
      </c>
      <c r="L190" s="1883" t="s">
        <v>6962</v>
      </c>
      <c r="M190" s="1884"/>
      <c r="N190" s="1884"/>
      <c r="O190" s="1884"/>
      <c r="P190" s="1884"/>
      <c r="Q190" s="1884"/>
      <c r="R190" s="1884"/>
      <c r="S190" s="1884"/>
      <c r="T190" s="1884"/>
      <c r="U190" s="1884"/>
      <c r="V190" s="1884"/>
      <c r="W190" s="1884"/>
      <c r="X190" s="1884"/>
      <c r="Y190" s="1884"/>
      <c r="Z190" s="1884"/>
      <c r="AA190" s="1884"/>
      <c r="AB190" s="1884"/>
    </row>
    <row r="191">
      <c r="A191" s="1886" t="s">
        <v>6963</v>
      </c>
      <c r="B191" s="1886">
        <v>2.0</v>
      </c>
      <c r="C191" s="1886" t="s">
        <v>6715</v>
      </c>
      <c r="D191" s="1886">
        <v>1.0</v>
      </c>
      <c r="E191" s="1886">
        <v>400000.0</v>
      </c>
      <c r="F191" s="1886">
        <v>400000.0</v>
      </c>
      <c r="G191" s="1886">
        <v>0.0</v>
      </c>
      <c r="H191" s="1886">
        <v>0.0</v>
      </c>
      <c r="I191" s="1887">
        <v>0.16666666666666666</v>
      </c>
      <c r="J191" s="1886">
        <v>10.0</v>
      </c>
      <c r="K191" s="1886" t="s">
        <v>6771</v>
      </c>
      <c r="L191" s="1886" t="s">
        <v>6964</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6771</v>
      </c>
      <c r="L192" s="1883" t="s">
        <v>6965</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6771</v>
      </c>
      <c r="L193" s="1886" t="s">
        <v>6966</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6771</v>
      </c>
      <c r="L194" s="1883" t="s">
        <v>6967</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6771</v>
      </c>
      <c r="L195" s="1886" t="s">
        <v>6968</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6771</v>
      </c>
      <c r="L196" s="1883" t="s">
        <v>6969</v>
      </c>
      <c r="M196" s="1884"/>
      <c r="N196" s="1884"/>
      <c r="O196" s="1884"/>
      <c r="P196" s="1884"/>
      <c r="Q196" s="1884"/>
      <c r="R196" s="1884"/>
      <c r="S196" s="1884"/>
      <c r="T196" s="1884"/>
      <c r="U196" s="1884"/>
      <c r="V196" s="1884"/>
      <c r="W196" s="1884"/>
      <c r="X196" s="1884"/>
      <c r="Y196" s="1884"/>
      <c r="Z196" s="1884"/>
      <c r="AA196" s="1884"/>
      <c r="AB196" s="1884"/>
    </row>
    <row r="197">
      <c r="A197" s="1886" t="s">
        <v>6970</v>
      </c>
      <c r="B197" s="1886">
        <v>2.0</v>
      </c>
      <c r="C197" s="1886" t="s">
        <v>6715</v>
      </c>
      <c r="D197" s="1886">
        <v>1.0</v>
      </c>
      <c r="E197" s="1886">
        <v>0.0</v>
      </c>
      <c r="F197" s="1886">
        <v>20000.0</v>
      </c>
      <c r="G197" s="1886">
        <v>0.0</v>
      </c>
      <c r="H197" s="1886">
        <v>0.0</v>
      </c>
      <c r="I197" s="1887">
        <v>1.1574074074074075E-4</v>
      </c>
      <c r="J197" s="1886">
        <v>5.0</v>
      </c>
      <c r="K197" s="1886" t="s">
        <v>6749</v>
      </c>
      <c r="L197" s="1886" t="s">
        <v>6971</v>
      </c>
      <c r="M197" s="1888"/>
      <c r="N197" s="1888"/>
      <c r="O197" s="1888"/>
      <c r="P197" s="1888"/>
      <c r="Q197" s="1888"/>
      <c r="R197" s="1888"/>
      <c r="S197" s="1888"/>
      <c r="T197" s="1888"/>
      <c r="U197" s="1888"/>
      <c r="V197" s="1888"/>
      <c r="W197" s="1888"/>
      <c r="X197" s="1888"/>
      <c r="Y197" s="1888"/>
      <c r="Z197" s="1888"/>
      <c r="AA197" s="1888"/>
      <c r="AB197" s="1888"/>
    </row>
    <row r="198">
      <c r="A198" s="1883" t="s">
        <v>6972</v>
      </c>
      <c r="B198" s="1883">
        <v>2.0</v>
      </c>
      <c r="C198" s="1883" t="s">
        <v>6715</v>
      </c>
      <c r="D198" s="1883">
        <v>1.0</v>
      </c>
      <c r="E198" s="1883">
        <v>10000.0</v>
      </c>
      <c r="F198" s="1883">
        <v>0.0</v>
      </c>
      <c r="G198" s="1883">
        <v>0.0</v>
      </c>
      <c r="H198" s="1883">
        <v>0.0</v>
      </c>
      <c r="I198" s="1885">
        <v>1.1574074074074075E-4</v>
      </c>
      <c r="J198" s="1883">
        <v>5.0</v>
      </c>
      <c r="K198" s="1883" t="s">
        <v>6749</v>
      </c>
      <c r="L198" s="1883" t="s">
        <v>6973</v>
      </c>
      <c r="M198" s="1884"/>
      <c r="N198" s="1884"/>
      <c r="O198" s="1884"/>
      <c r="P198" s="1884"/>
      <c r="Q198" s="1884"/>
      <c r="R198" s="1884"/>
      <c r="S198" s="1884"/>
      <c r="T198" s="1884"/>
      <c r="U198" s="1884"/>
      <c r="V198" s="1884"/>
      <c r="W198" s="1884"/>
      <c r="X198" s="1884"/>
      <c r="Y198" s="1884"/>
      <c r="Z198" s="1884"/>
      <c r="AA198" s="1884"/>
      <c r="AB198" s="1884"/>
    </row>
    <row r="199">
      <c r="A199" s="1886" t="s">
        <v>6974</v>
      </c>
      <c r="B199" s="1886">
        <v>2.0</v>
      </c>
      <c r="C199" s="1888"/>
      <c r="D199" s="1886">
        <v>1.0</v>
      </c>
      <c r="E199" s="1886">
        <v>0.0</v>
      </c>
      <c r="F199" s="1886">
        <v>500.0</v>
      </c>
      <c r="G199" s="1886">
        <v>500.0</v>
      </c>
      <c r="H199" s="1886">
        <v>0.0</v>
      </c>
      <c r="I199" s="1887">
        <v>4.6296296296296294E-5</v>
      </c>
      <c r="J199" s="1886">
        <v>3.0</v>
      </c>
      <c r="K199" s="1888"/>
      <c r="L199" s="1886" t="s">
        <v>6975</v>
      </c>
      <c r="M199" s="1888"/>
      <c r="N199" s="1888"/>
      <c r="O199" s="1888"/>
      <c r="P199" s="1888"/>
      <c r="Q199" s="1888"/>
      <c r="R199" s="1888"/>
      <c r="S199" s="1888"/>
      <c r="T199" s="1888"/>
      <c r="U199" s="1888"/>
      <c r="V199" s="1888"/>
      <c r="W199" s="1888"/>
      <c r="X199" s="1888"/>
      <c r="Y199" s="1888"/>
      <c r="Z199" s="1888"/>
      <c r="AA199" s="1888"/>
      <c r="AB199" s="1888"/>
    </row>
    <row r="200">
      <c r="A200" s="1883" t="s">
        <v>6976</v>
      </c>
      <c r="B200" s="1883">
        <v>2.0</v>
      </c>
      <c r="C200" s="1884"/>
      <c r="D200" s="1883">
        <v>1.0</v>
      </c>
      <c r="E200" s="1883">
        <v>0.0</v>
      </c>
      <c r="F200" s="1883">
        <v>1000.0</v>
      </c>
      <c r="G200" s="1883">
        <v>3000.0</v>
      </c>
      <c r="H200" s="1883">
        <v>0.0</v>
      </c>
      <c r="I200" s="1885">
        <v>6.944444444444445E-4</v>
      </c>
      <c r="J200" s="1883">
        <v>6.0</v>
      </c>
      <c r="K200" s="1884"/>
      <c r="L200" s="1883" t="s">
        <v>6977</v>
      </c>
      <c r="M200" s="1884"/>
      <c r="N200" s="1884"/>
      <c r="O200" s="1884"/>
      <c r="P200" s="1884"/>
      <c r="Q200" s="1884"/>
      <c r="R200" s="1884"/>
      <c r="S200" s="1884"/>
      <c r="T200" s="1884"/>
      <c r="U200" s="1884"/>
      <c r="V200" s="1884"/>
      <c r="W200" s="1884"/>
      <c r="X200" s="1884"/>
      <c r="Y200" s="1884"/>
      <c r="Z200" s="1884"/>
      <c r="AA200" s="1884"/>
      <c r="AB200" s="1884"/>
    </row>
    <row r="201">
      <c r="A201" s="1886" t="s">
        <v>6978</v>
      </c>
      <c r="B201" s="1886">
        <v>2.0</v>
      </c>
      <c r="C201" s="1888"/>
      <c r="D201" s="1886">
        <v>1.0</v>
      </c>
      <c r="E201" s="1886">
        <v>0.0</v>
      </c>
      <c r="F201" s="1886">
        <v>10000.0</v>
      </c>
      <c r="G201" s="1886">
        <v>2000.0</v>
      </c>
      <c r="H201" s="1886">
        <v>0.0</v>
      </c>
      <c r="I201" s="1887">
        <v>0.006944444444444444</v>
      </c>
      <c r="J201" s="1886">
        <v>10.0</v>
      </c>
      <c r="K201" s="1888"/>
      <c r="L201" s="1886" t="s">
        <v>6979</v>
      </c>
      <c r="M201" s="1888"/>
      <c r="N201" s="1888"/>
      <c r="O201" s="1888"/>
      <c r="P201" s="1888"/>
      <c r="Q201" s="1888"/>
      <c r="R201" s="1888"/>
      <c r="S201" s="1888"/>
      <c r="T201" s="1888"/>
      <c r="U201" s="1888"/>
      <c r="V201" s="1888"/>
      <c r="W201" s="1888"/>
      <c r="X201" s="1888"/>
      <c r="Y201" s="1888"/>
      <c r="Z201" s="1888"/>
      <c r="AA201" s="1888"/>
      <c r="AB201" s="1888"/>
    </row>
    <row r="202">
      <c r="A202" s="1883" t="s">
        <v>6980</v>
      </c>
      <c r="B202" s="1883">
        <v>3.0</v>
      </c>
      <c r="C202" s="1884"/>
      <c r="D202" s="1883">
        <v>1.0</v>
      </c>
      <c r="E202" s="1883">
        <v>0.0</v>
      </c>
      <c r="F202" s="1883">
        <v>20000.0</v>
      </c>
      <c r="G202" s="1883">
        <v>10000.0</v>
      </c>
      <c r="H202" s="1883">
        <v>0.0</v>
      </c>
      <c r="I202" s="1885">
        <v>0.08333333333333333</v>
      </c>
      <c r="J202" s="1883">
        <v>12.0</v>
      </c>
      <c r="K202" s="1884"/>
      <c r="L202" s="1883" t="s">
        <v>6981</v>
      </c>
      <c r="M202" s="1884"/>
      <c r="N202" s="1884"/>
      <c r="O202" s="1884"/>
      <c r="P202" s="1884"/>
      <c r="Q202" s="1884"/>
      <c r="R202" s="1884"/>
      <c r="S202" s="1884"/>
      <c r="T202" s="1884"/>
      <c r="U202" s="1884"/>
      <c r="V202" s="1884"/>
      <c r="W202" s="1884"/>
      <c r="X202" s="1884"/>
      <c r="Y202" s="1884"/>
      <c r="Z202" s="1884"/>
      <c r="AA202" s="1884"/>
      <c r="AB202" s="1884"/>
    </row>
    <row r="203">
      <c r="A203" s="1886" t="s">
        <v>6982</v>
      </c>
      <c r="B203" s="1886">
        <v>3.0</v>
      </c>
      <c r="C203" s="1888"/>
      <c r="D203" s="1886">
        <v>1.0</v>
      </c>
      <c r="E203" s="1886">
        <v>10000.0</v>
      </c>
      <c r="F203" s="1886">
        <v>0.0</v>
      </c>
      <c r="G203" s="1886">
        <v>20000.0</v>
      </c>
      <c r="H203" s="1886">
        <v>0.0</v>
      </c>
      <c r="I203" s="1887">
        <v>0.16666666666666666</v>
      </c>
      <c r="J203" s="1886">
        <v>16.0</v>
      </c>
      <c r="K203" s="1888"/>
      <c r="L203" s="1886" t="s">
        <v>6981</v>
      </c>
      <c r="M203" s="1888"/>
      <c r="N203" s="1888"/>
      <c r="O203" s="1888"/>
      <c r="P203" s="1888"/>
      <c r="Q203" s="1888"/>
      <c r="R203" s="1888"/>
      <c r="S203" s="1888"/>
      <c r="T203" s="1888"/>
      <c r="U203" s="1888"/>
      <c r="V203" s="1888"/>
      <c r="W203" s="1888"/>
      <c r="X203" s="1888"/>
      <c r="Y203" s="1888"/>
      <c r="Z203" s="1888"/>
      <c r="AA203" s="1888"/>
      <c r="AB203" s="1888"/>
    </row>
    <row r="204">
      <c r="A204" s="1883" t="s">
        <v>6983</v>
      </c>
      <c r="B204" s="1883">
        <v>3.0</v>
      </c>
      <c r="C204" s="1884"/>
      <c r="D204" s="1883">
        <v>1.0</v>
      </c>
      <c r="E204" s="1883">
        <v>50000.0</v>
      </c>
      <c r="F204" s="1883">
        <v>25000.0</v>
      </c>
      <c r="G204" s="1883">
        <v>0.0</v>
      </c>
      <c r="H204" s="1883">
        <v>0.0</v>
      </c>
      <c r="I204" s="1885">
        <v>0.25</v>
      </c>
      <c r="J204" s="1883">
        <v>20.0</v>
      </c>
      <c r="K204" s="1884"/>
      <c r="L204" s="1883" t="s">
        <v>6984</v>
      </c>
      <c r="M204" s="1884"/>
      <c r="N204" s="1884"/>
      <c r="O204" s="1884"/>
      <c r="P204" s="1884"/>
      <c r="Q204" s="1884"/>
      <c r="R204" s="1884"/>
      <c r="S204" s="1884"/>
      <c r="T204" s="1884"/>
      <c r="U204" s="1884"/>
      <c r="V204" s="1884"/>
      <c r="W204" s="1884"/>
      <c r="X204" s="1884"/>
      <c r="Y204" s="1884"/>
      <c r="Z204" s="1884"/>
      <c r="AA204" s="1884"/>
      <c r="AB204" s="1884"/>
    </row>
    <row r="205">
      <c r="A205" s="1886" t="s">
        <v>6985</v>
      </c>
      <c r="B205" s="1886">
        <v>1.0</v>
      </c>
      <c r="C205" s="1888"/>
      <c r="D205" s="1886">
        <v>1.0</v>
      </c>
      <c r="E205" s="1886">
        <v>2000.0</v>
      </c>
      <c r="F205" s="1886">
        <v>0.0</v>
      </c>
      <c r="G205" s="1886">
        <v>0.0</v>
      </c>
      <c r="H205" s="1886">
        <v>0.0</v>
      </c>
      <c r="I205" s="1887">
        <v>0.004166666666666667</v>
      </c>
      <c r="J205" s="1886">
        <v>3.0</v>
      </c>
      <c r="K205" s="1886" t="s">
        <v>6761</v>
      </c>
      <c r="L205" s="1886" t="s">
        <v>6973</v>
      </c>
      <c r="M205" s="1888"/>
      <c r="N205" s="1888"/>
      <c r="O205" s="1888"/>
      <c r="P205" s="1888"/>
      <c r="Q205" s="1888"/>
      <c r="R205" s="1888"/>
      <c r="S205" s="1888"/>
      <c r="T205" s="1888"/>
      <c r="U205" s="1888"/>
      <c r="V205" s="1888"/>
      <c r="W205" s="1888"/>
      <c r="X205" s="1888"/>
      <c r="Y205" s="1888"/>
      <c r="Z205" s="1888"/>
      <c r="AA205" s="1888"/>
      <c r="AB205" s="1888"/>
    </row>
    <row r="206">
      <c r="A206" s="1883" t="s">
        <v>6986</v>
      </c>
      <c r="B206" s="1883">
        <v>1.0</v>
      </c>
      <c r="C206" s="1884"/>
      <c r="D206" s="1883">
        <v>1.0</v>
      </c>
      <c r="E206" s="1883">
        <v>2000.0</v>
      </c>
      <c r="F206" s="1883">
        <v>0.0</v>
      </c>
      <c r="G206" s="1883">
        <v>0.0</v>
      </c>
      <c r="H206" s="1883">
        <v>0.0</v>
      </c>
      <c r="I206" s="1885">
        <v>0.004166666666666667</v>
      </c>
      <c r="J206" s="1883">
        <v>3.0</v>
      </c>
      <c r="K206" s="1883" t="s">
        <v>6761</v>
      </c>
      <c r="L206" s="1883" t="s">
        <v>6973</v>
      </c>
      <c r="M206" s="1884"/>
      <c r="N206" s="1884"/>
      <c r="O206" s="1884"/>
      <c r="P206" s="1884"/>
      <c r="Q206" s="1884"/>
      <c r="R206" s="1884"/>
      <c r="S206" s="1884"/>
      <c r="T206" s="1884"/>
      <c r="U206" s="1884"/>
      <c r="V206" s="1884"/>
      <c r="W206" s="1884"/>
      <c r="X206" s="1884"/>
      <c r="Y206" s="1884"/>
      <c r="Z206" s="1884"/>
      <c r="AA206" s="1884"/>
      <c r="AB206" s="1884"/>
    </row>
    <row r="207">
      <c r="A207" s="1886" t="s">
        <v>6987</v>
      </c>
      <c r="B207" s="1886">
        <v>1.0</v>
      </c>
      <c r="C207" s="1888"/>
      <c r="D207" s="1886">
        <v>1.0</v>
      </c>
      <c r="E207" s="1886">
        <v>2000.0</v>
      </c>
      <c r="F207" s="1886">
        <v>0.0</v>
      </c>
      <c r="G207" s="1886">
        <v>0.0</v>
      </c>
      <c r="H207" s="1886">
        <v>0.0</v>
      </c>
      <c r="I207" s="1887">
        <v>0.0020833333333333333</v>
      </c>
      <c r="J207" s="1886">
        <v>3.0</v>
      </c>
      <c r="K207" s="1886" t="s">
        <v>6761</v>
      </c>
      <c r="L207" s="1886" t="s">
        <v>6973</v>
      </c>
      <c r="M207" s="1888"/>
      <c r="N207" s="1888"/>
      <c r="O207" s="1888"/>
      <c r="P207" s="1888"/>
      <c r="Q207" s="1888"/>
      <c r="R207" s="1888"/>
      <c r="S207" s="1888"/>
      <c r="T207" s="1888"/>
      <c r="U207" s="1888"/>
      <c r="V207" s="1888"/>
      <c r="W207" s="1888"/>
      <c r="X207" s="1888"/>
      <c r="Y207" s="1888"/>
      <c r="Z207" s="1888"/>
      <c r="AA207" s="1888"/>
      <c r="AB207" s="1888"/>
    </row>
    <row r="208">
      <c r="A208" s="1883" t="s">
        <v>6988</v>
      </c>
      <c r="B208" s="1883">
        <v>1.0</v>
      </c>
      <c r="C208" s="1884"/>
      <c r="D208" s="1883">
        <v>1.0</v>
      </c>
      <c r="E208" s="1883">
        <v>5000.0</v>
      </c>
      <c r="F208" s="1883">
        <v>0.0</v>
      </c>
      <c r="G208" s="1883">
        <v>0.0</v>
      </c>
      <c r="H208" s="1883">
        <v>0.0</v>
      </c>
      <c r="I208" s="1885">
        <v>0.0020833333333333333</v>
      </c>
      <c r="J208" s="1883">
        <v>3.0</v>
      </c>
      <c r="K208" s="1883" t="s">
        <v>6763</v>
      </c>
      <c r="L208" s="1883" t="s">
        <v>6973</v>
      </c>
      <c r="M208" s="1884"/>
      <c r="N208" s="1884"/>
      <c r="O208" s="1884"/>
      <c r="P208" s="1884"/>
      <c r="Q208" s="1884"/>
      <c r="R208" s="1884"/>
      <c r="S208" s="1884"/>
      <c r="T208" s="1884"/>
      <c r="U208" s="1884"/>
      <c r="V208" s="1884"/>
      <c r="W208" s="1884"/>
      <c r="X208" s="1884"/>
      <c r="Y208" s="1884"/>
      <c r="Z208" s="1884"/>
      <c r="AA208" s="1884"/>
      <c r="AB208" s="1884"/>
    </row>
    <row r="209">
      <c r="A209" s="1886" t="s">
        <v>6989</v>
      </c>
      <c r="B209" s="1886">
        <v>1.0</v>
      </c>
      <c r="C209" s="1888"/>
      <c r="D209" s="1886">
        <v>1.0</v>
      </c>
      <c r="E209" s="1886">
        <v>20000.0</v>
      </c>
      <c r="F209" s="1886">
        <v>0.0</v>
      </c>
      <c r="G209" s="1886">
        <v>0.0</v>
      </c>
      <c r="H209" s="1886">
        <v>0.0</v>
      </c>
      <c r="I209" s="1887">
        <v>0.006944444444444444</v>
      </c>
      <c r="J209" s="1886">
        <v>5.0</v>
      </c>
      <c r="K209" s="1886" t="s">
        <v>6769</v>
      </c>
      <c r="L209" s="1886" t="s">
        <v>6973</v>
      </c>
      <c r="M209" s="1888"/>
      <c r="N209" s="1888"/>
      <c r="O209" s="1888"/>
      <c r="P209" s="1888"/>
      <c r="Q209" s="1888"/>
      <c r="R209" s="1888"/>
      <c r="S209" s="1888"/>
      <c r="T209" s="1888"/>
      <c r="U209" s="1888"/>
      <c r="V209" s="1888"/>
      <c r="W209" s="1888"/>
      <c r="X209" s="1888"/>
      <c r="Y209" s="1888"/>
      <c r="Z209" s="1888"/>
      <c r="AA209" s="1888"/>
      <c r="AB209" s="1888"/>
    </row>
    <row r="210">
      <c r="A210" s="1883" t="s">
        <v>6990</v>
      </c>
      <c r="B210" s="1883">
        <v>1.0</v>
      </c>
      <c r="C210" s="1884"/>
      <c r="D210" s="1883">
        <v>1.0</v>
      </c>
      <c r="E210" s="1883">
        <v>20000.0</v>
      </c>
      <c r="F210" s="1883">
        <v>0.0</v>
      </c>
      <c r="G210" s="1883">
        <v>0.0</v>
      </c>
      <c r="H210" s="1883">
        <v>0.0</v>
      </c>
      <c r="I210" s="1885">
        <v>0.006944444444444444</v>
      </c>
      <c r="J210" s="1883">
        <v>5.0</v>
      </c>
      <c r="K210" s="1883" t="s">
        <v>6769</v>
      </c>
      <c r="L210" s="1883" t="s">
        <v>6973</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6991</v>
      </c>
      <c r="B1" s="12" t="s">
        <v>6705</v>
      </c>
      <c r="C1" s="12" t="s">
        <v>6992</v>
      </c>
      <c r="D1" s="12" t="s">
        <v>6993</v>
      </c>
      <c r="E1" s="12" t="s">
        <v>6994</v>
      </c>
      <c r="F1" s="12" t="s">
        <v>6995</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6162</v>
      </c>
      <c r="B2" s="14">
        <v>5.0</v>
      </c>
      <c r="C2" s="14" t="s">
        <v>6996</v>
      </c>
      <c r="D2" s="14">
        <v>24000.0</v>
      </c>
      <c r="E2" s="14">
        <v>1.0</v>
      </c>
    </row>
    <row r="3">
      <c r="A3" s="14" t="s">
        <v>6997</v>
      </c>
      <c r="B3" s="14">
        <v>1.0</v>
      </c>
      <c r="C3" s="14" t="s">
        <v>6998</v>
      </c>
      <c r="D3" s="14">
        <v>10000.0</v>
      </c>
      <c r="E3" s="14">
        <v>1.0</v>
      </c>
      <c r="F3" s="14" t="s">
        <v>6999</v>
      </c>
    </row>
    <row r="4">
      <c r="A4" s="14" t="s">
        <v>7000</v>
      </c>
      <c r="B4" s="14">
        <v>1.0</v>
      </c>
      <c r="C4" s="14" t="s">
        <v>6998</v>
      </c>
      <c r="D4" s="14">
        <v>8000.0</v>
      </c>
      <c r="E4" s="14">
        <v>2.0</v>
      </c>
      <c r="F4" s="14" t="s">
        <v>7001</v>
      </c>
    </row>
    <row r="5">
      <c r="A5" s="14" t="s">
        <v>7002</v>
      </c>
      <c r="B5" s="14">
        <v>1.0</v>
      </c>
      <c r="C5" s="14" t="s">
        <v>6998</v>
      </c>
      <c r="D5" s="14">
        <v>8000.0</v>
      </c>
      <c r="E5" s="14">
        <v>2.0</v>
      </c>
      <c r="F5" s="14" t="s">
        <v>7003</v>
      </c>
    </row>
    <row r="6">
      <c r="A6" s="14" t="s">
        <v>6177</v>
      </c>
      <c r="B6" s="14">
        <v>1.0</v>
      </c>
      <c r="C6" s="14" t="s">
        <v>7004</v>
      </c>
      <c r="D6" s="14">
        <v>80000.0</v>
      </c>
      <c r="E6" s="14">
        <v>2.0</v>
      </c>
    </row>
    <row r="7">
      <c r="A7" s="14" t="s">
        <v>7005</v>
      </c>
      <c r="B7" s="14">
        <v>1.0</v>
      </c>
      <c r="C7" s="14" t="s">
        <v>7006</v>
      </c>
      <c r="D7" s="14">
        <v>15000.0</v>
      </c>
      <c r="E7" s="14">
        <v>3.0</v>
      </c>
      <c r="F7" s="14" t="s">
        <v>7007</v>
      </c>
    </row>
    <row r="8">
      <c r="A8" s="14" t="s">
        <v>7008</v>
      </c>
      <c r="B8" s="14">
        <v>1.0</v>
      </c>
      <c r="C8" s="14" t="s">
        <v>7009</v>
      </c>
      <c r="D8" s="14">
        <v>16000.0</v>
      </c>
      <c r="E8" s="14">
        <v>3.0</v>
      </c>
      <c r="F8" s="14" t="s">
        <v>7010</v>
      </c>
    </row>
    <row r="9">
      <c r="A9" s="14" t="s">
        <v>7011</v>
      </c>
      <c r="B9" s="14">
        <v>2.0</v>
      </c>
      <c r="C9" s="14" t="s">
        <v>7012</v>
      </c>
      <c r="D9" s="14">
        <v>16000.0</v>
      </c>
      <c r="E9" s="14">
        <v>3.0</v>
      </c>
    </row>
    <row r="10">
      <c r="A10" s="14" t="s">
        <v>7013</v>
      </c>
      <c r="B10" s="14">
        <v>1.0</v>
      </c>
      <c r="C10" s="14" t="s">
        <v>7014</v>
      </c>
      <c r="D10" s="14">
        <v>30000.0</v>
      </c>
      <c r="E10" s="14">
        <v>4.0</v>
      </c>
      <c r="F10" s="14" t="s">
        <v>7015</v>
      </c>
    </row>
    <row r="11">
      <c r="A11" s="14" t="s">
        <v>7016</v>
      </c>
      <c r="B11" s="14">
        <v>1.0</v>
      </c>
      <c r="C11" s="14" t="s">
        <v>7014</v>
      </c>
      <c r="D11" s="14">
        <v>30000.0</v>
      </c>
      <c r="E11" s="14">
        <v>4.0</v>
      </c>
      <c r="F11" s="14" t="s">
        <v>7017</v>
      </c>
    </row>
    <row r="12">
      <c r="A12" s="14" t="s">
        <v>7018</v>
      </c>
      <c r="B12" s="14">
        <v>1.0</v>
      </c>
      <c r="C12" s="14" t="s">
        <v>7012</v>
      </c>
      <c r="D12" s="14">
        <v>80000.0</v>
      </c>
      <c r="E12" s="14">
        <v>4.0</v>
      </c>
    </row>
    <row r="13">
      <c r="A13" s="14" t="s">
        <v>7019</v>
      </c>
      <c r="B13" s="14">
        <v>1.0</v>
      </c>
      <c r="C13" s="14" t="s">
        <v>7012</v>
      </c>
      <c r="D13" s="14">
        <v>64000.0</v>
      </c>
      <c r="E13" s="14">
        <v>4.0</v>
      </c>
      <c r="F13" s="14" t="s">
        <v>7020</v>
      </c>
    </row>
    <row r="14">
      <c r="A14" s="14" t="s">
        <v>7021</v>
      </c>
      <c r="B14" s="14">
        <v>1.0</v>
      </c>
      <c r="C14" s="14" t="s">
        <v>7012</v>
      </c>
      <c r="D14" s="14">
        <v>35000.0</v>
      </c>
      <c r="E14" s="14">
        <v>5.0</v>
      </c>
      <c r="F14" s="14" t="s">
        <v>7022</v>
      </c>
    </row>
    <row r="15">
      <c r="A15" s="14" t="s">
        <v>7023</v>
      </c>
      <c r="B15" s="14">
        <v>1.0</v>
      </c>
      <c r="C15" s="14" t="s">
        <v>7012</v>
      </c>
      <c r="D15" s="14">
        <v>80000.0</v>
      </c>
      <c r="E15" s="14">
        <v>5.0</v>
      </c>
    </row>
    <row r="16">
      <c r="A16" s="14" t="s">
        <v>7024</v>
      </c>
      <c r="B16" s="14">
        <v>5.0</v>
      </c>
      <c r="C16" s="14" t="s">
        <v>7004</v>
      </c>
      <c r="D16" s="14">
        <v>80000.0</v>
      </c>
      <c r="E16" s="14">
        <v>5.0</v>
      </c>
    </row>
    <row r="17">
      <c r="A17" s="14" t="s">
        <v>7025</v>
      </c>
      <c r="B17" s="14">
        <v>1.0</v>
      </c>
      <c r="C17" s="14" t="s">
        <v>7012</v>
      </c>
      <c r="D17" s="14">
        <v>15000.0</v>
      </c>
      <c r="E17" s="14">
        <v>5.0</v>
      </c>
    </row>
    <row r="18">
      <c r="A18" s="14" t="s">
        <v>7026</v>
      </c>
      <c r="B18" s="14">
        <v>1.0</v>
      </c>
      <c r="C18" s="14" t="s">
        <v>7012</v>
      </c>
      <c r="D18" s="14">
        <v>35000.0</v>
      </c>
      <c r="E18" s="14">
        <v>6.0</v>
      </c>
      <c r="F18" s="14" t="s">
        <v>7027</v>
      </c>
    </row>
    <row r="19">
      <c r="A19" s="14" t="s">
        <v>7028</v>
      </c>
      <c r="B19" s="14">
        <v>1.0</v>
      </c>
      <c r="C19" s="14" t="s">
        <v>7012</v>
      </c>
      <c r="D19" s="14">
        <v>80000.0</v>
      </c>
      <c r="E19" s="14">
        <v>6.0</v>
      </c>
    </row>
    <row r="20">
      <c r="A20" s="14" t="s">
        <v>7029</v>
      </c>
      <c r="B20" s="14">
        <v>1.0</v>
      </c>
      <c r="C20" s="14" t="s">
        <v>7012</v>
      </c>
      <c r="D20" s="14">
        <v>80000.0</v>
      </c>
      <c r="E20" s="14">
        <v>6.0</v>
      </c>
      <c r="F20" s="14" t="s">
        <v>7030</v>
      </c>
    </row>
    <row r="21">
      <c r="A21" s="14" t="s">
        <v>7031</v>
      </c>
      <c r="B21" s="14">
        <v>5.0</v>
      </c>
      <c r="C21" s="14" t="s">
        <v>7032</v>
      </c>
      <c r="D21" s="14">
        <v>5000.0</v>
      </c>
      <c r="E21" s="14">
        <v>7.0</v>
      </c>
      <c r="F21" s="14" t="s">
        <v>7033</v>
      </c>
    </row>
    <row r="22">
      <c r="A22" s="14" t="s">
        <v>7034</v>
      </c>
      <c r="B22" s="14">
        <v>5.0</v>
      </c>
      <c r="C22" s="14" t="s">
        <v>7032</v>
      </c>
      <c r="D22" s="14">
        <v>5000.0</v>
      </c>
      <c r="E22" s="14">
        <v>7.0</v>
      </c>
      <c r="F22" s="14" t="s">
        <v>7033</v>
      </c>
    </row>
    <row r="23">
      <c r="A23" s="14" t="s">
        <v>7035</v>
      </c>
      <c r="B23" s="14">
        <v>5.0</v>
      </c>
      <c r="C23" s="14" t="s">
        <v>7032</v>
      </c>
      <c r="D23" s="14">
        <v>5000.0</v>
      </c>
      <c r="E23" s="14">
        <v>7.0</v>
      </c>
      <c r="F23" s="14" t="s">
        <v>7033</v>
      </c>
    </row>
    <row r="24">
      <c r="A24" s="14" t="s">
        <v>7036</v>
      </c>
      <c r="B24" s="14">
        <v>5.0</v>
      </c>
      <c r="C24" s="14" t="s">
        <v>7032</v>
      </c>
      <c r="D24" s="14">
        <v>5000.0</v>
      </c>
      <c r="E24" s="14">
        <v>7.0</v>
      </c>
      <c r="F24" s="14" t="s">
        <v>7033</v>
      </c>
    </row>
    <row r="25">
      <c r="A25" s="14" t="s">
        <v>7037</v>
      </c>
      <c r="B25" s="14">
        <v>5.0</v>
      </c>
      <c r="C25" s="14" t="s">
        <v>7032</v>
      </c>
      <c r="D25" s="14">
        <v>5000.0</v>
      </c>
      <c r="E25" s="14">
        <v>7.0</v>
      </c>
      <c r="F25" s="14" t="s">
        <v>7033</v>
      </c>
    </row>
    <row r="26">
      <c r="A26" s="14" t="s">
        <v>7038</v>
      </c>
      <c r="B26" s="14">
        <v>5.0</v>
      </c>
      <c r="C26" s="14" t="s">
        <v>7032</v>
      </c>
      <c r="D26" s="14">
        <v>5000.0</v>
      </c>
      <c r="E26" s="14">
        <v>7.0</v>
      </c>
      <c r="F26" s="14" t="s">
        <v>7033</v>
      </c>
    </row>
    <row r="27">
      <c r="A27" s="14" t="s">
        <v>7039</v>
      </c>
      <c r="B27" s="14">
        <v>1.0</v>
      </c>
      <c r="C27" s="14" t="s">
        <v>7032</v>
      </c>
      <c r="D27" s="14">
        <v>20000.0</v>
      </c>
      <c r="E27" s="14">
        <v>8.0</v>
      </c>
      <c r="F27" s="14" t="s">
        <v>7040</v>
      </c>
    </row>
    <row r="28">
      <c r="A28" s="14" t="s">
        <v>7041</v>
      </c>
      <c r="B28" s="14">
        <v>1.0</v>
      </c>
      <c r="C28" s="14" t="s">
        <v>7032</v>
      </c>
      <c r="D28" s="14">
        <v>20000.0</v>
      </c>
      <c r="E28" s="14">
        <v>8.0</v>
      </c>
      <c r="F28" s="14" t="s">
        <v>7040</v>
      </c>
    </row>
    <row r="29">
      <c r="A29" s="14" t="s">
        <v>7042</v>
      </c>
      <c r="B29" s="14">
        <v>1.0</v>
      </c>
      <c r="C29" s="14" t="s">
        <v>7032</v>
      </c>
      <c r="D29" s="14">
        <v>20000.0</v>
      </c>
      <c r="E29" s="14">
        <v>8.0</v>
      </c>
      <c r="F29" s="14" t="s">
        <v>7040</v>
      </c>
    </row>
    <row r="30">
      <c r="A30" s="14" t="s">
        <v>7043</v>
      </c>
      <c r="B30" s="14">
        <v>1.0</v>
      </c>
      <c r="C30" s="14" t="s">
        <v>7032</v>
      </c>
      <c r="D30" s="14">
        <v>20000.0</v>
      </c>
      <c r="E30" s="14">
        <v>8.0</v>
      </c>
      <c r="F30" s="14" t="s">
        <v>7040</v>
      </c>
    </row>
    <row r="31">
      <c r="A31" s="14" t="s">
        <v>7044</v>
      </c>
      <c r="B31" s="14">
        <v>1.0</v>
      </c>
      <c r="C31" s="14" t="s">
        <v>7032</v>
      </c>
      <c r="D31" s="14">
        <v>20000.0</v>
      </c>
      <c r="E31" s="14">
        <v>8.0</v>
      </c>
      <c r="F31" s="14" t="s">
        <v>7040</v>
      </c>
    </row>
    <row r="32">
      <c r="A32" s="14" t="s">
        <v>7045</v>
      </c>
      <c r="B32" s="14">
        <v>1.0</v>
      </c>
      <c r="C32" s="14" t="s">
        <v>7032</v>
      </c>
      <c r="D32" s="14">
        <v>20000.0</v>
      </c>
      <c r="E32" s="14">
        <v>8.0</v>
      </c>
      <c r="F32" s="14" t="s">
        <v>7040</v>
      </c>
    </row>
    <row r="33">
      <c r="A33" s="14" t="s">
        <v>7046</v>
      </c>
      <c r="B33" s="14">
        <v>1.0</v>
      </c>
      <c r="C33" s="14" t="s">
        <v>7032</v>
      </c>
      <c r="D33" s="14">
        <v>20000.0</v>
      </c>
      <c r="E33" s="14">
        <v>8.0</v>
      </c>
      <c r="F33" s="14" t="s">
        <v>7040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1"/>
      <c r="B1" s="1892" t="s">
        <v>7047</v>
      </c>
      <c r="D1" s="1893"/>
      <c r="E1" s="1892" t="s">
        <v>7048</v>
      </c>
      <c r="Y1" s="1892"/>
      <c r="Z1" s="1892"/>
      <c r="AA1" s="1892"/>
      <c r="AB1" s="1892"/>
      <c r="AC1" s="1892"/>
    </row>
    <row r="2" ht="42.0" customHeight="1">
      <c r="A2" s="1891" t="s">
        <v>6991</v>
      </c>
      <c r="B2" s="1894" t="s">
        <v>7049</v>
      </c>
      <c r="C2" s="1894" t="s">
        <v>7050</v>
      </c>
      <c r="E2" s="1895" t="s">
        <v>7051</v>
      </c>
      <c r="F2" s="1896" t="s">
        <v>7050</v>
      </c>
      <c r="G2" s="1897"/>
      <c r="H2" s="1895" t="s">
        <v>7052</v>
      </c>
      <c r="I2" s="1898" t="s">
        <v>7050</v>
      </c>
      <c r="J2" s="1897"/>
      <c r="K2" s="1895" t="s">
        <v>7053</v>
      </c>
      <c r="L2" s="1898" t="s">
        <v>7050</v>
      </c>
      <c r="M2" s="1897"/>
      <c r="N2" s="1899" t="s">
        <v>7054</v>
      </c>
      <c r="O2" s="1898" t="s">
        <v>7050</v>
      </c>
      <c r="P2" s="1897"/>
      <c r="Q2" s="1899" t="s">
        <v>7055</v>
      </c>
      <c r="R2" s="1900" t="s">
        <v>7050</v>
      </c>
      <c r="S2" s="1897"/>
      <c r="T2" s="1899" t="s">
        <v>7056</v>
      </c>
      <c r="U2" s="1898" t="s">
        <v>7050</v>
      </c>
      <c r="V2" s="1897"/>
      <c r="W2" s="1899" t="s">
        <v>7057</v>
      </c>
      <c r="X2" s="1898" t="s">
        <v>7050</v>
      </c>
      <c r="Y2" s="1901"/>
      <c r="Z2" s="1901"/>
      <c r="AA2" s="1901"/>
      <c r="AB2" s="1901"/>
      <c r="AC2" s="1901"/>
    </row>
    <row r="3">
      <c r="A3" s="1902" t="s">
        <v>7058</v>
      </c>
      <c r="B3">
        <f t="shared" ref="B3:B12" si="1">SUM(E3+H3+K3+N3+Q3+T3+W3)</f>
        <v>530</v>
      </c>
      <c r="C3" s="1903">
        <f t="shared" ref="C3:C12" si="2">(B3/B$14)</f>
        <v>0.1828216626</v>
      </c>
      <c r="E3" s="14">
        <v>206.0</v>
      </c>
      <c r="F3" s="1903">
        <f t="shared" ref="F3:F12" si="3">(E3/E$14)</f>
        <v>0.1816578483</v>
      </c>
      <c r="H3" s="14">
        <v>62.0</v>
      </c>
      <c r="I3" s="1903">
        <f t="shared" ref="I3:I12" si="4">(H3/H$14)</f>
        <v>0.1722222222</v>
      </c>
      <c r="K3" s="14">
        <v>84.0</v>
      </c>
      <c r="L3" s="1903">
        <f t="shared" ref="L3:L12" si="5">(K3/K$14)</f>
        <v>0.1810344828</v>
      </c>
      <c r="N3" s="14">
        <v>40.0</v>
      </c>
      <c r="O3" s="1903">
        <f t="shared" ref="O3:O12" si="6">(N3/N$14)</f>
        <v>0.206185567</v>
      </c>
      <c r="Q3" s="14">
        <v>65.0</v>
      </c>
      <c r="R3" s="1904">
        <f t="shared" ref="R3:R12" si="7">(Q3/Q$14)</f>
        <v>0.1800554017</v>
      </c>
      <c r="T3" s="14">
        <v>43.0</v>
      </c>
      <c r="U3" s="1903">
        <f t="shared" ref="U3:U12" si="8">(T3/T$14)</f>
        <v>0.1894273128</v>
      </c>
      <c r="W3" s="14">
        <v>30.0</v>
      </c>
      <c r="X3" s="1903">
        <f t="shared" ref="X3:X12" si="9">(W3/W$14)</f>
        <v>0.1886792453</v>
      </c>
    </row>
    <row r="4">
      <c r="A4" s="1902" t="s">
        <v>7059</v>
      </c>
      <c r="B4">
        <f t="shared" si="1"/>
        <v>166</v>
      </c>
      <c r="C4" s="1903">
        <f t="shared" si="2"/>
        <v>0.05726112453</v>
      </c>
      <c r="E4" s="14">
        <v>67.0</v>
      </c>
      <c r="F4" s="1903">
        <f t="shared" si="3"/>
        <v>0.05908289242</v>
      </c>
      <c r="H4" s="14">
        <v>20.0</v>
      </c>
      <c r="I4" s="1903">
        <f t="shared" si="4"/>
        <v>0.05555555556</v>
      </c>
      <c r="K4" s="14">
        <v>27.0</v>
      </c>
      <c r="L4" s="1903">
        <f t="shared" si="5"/>
        <v>0.05818965517</v>
      </c>
      <c r="N4" s="14">
        <v>11.0</v>
      </c>
      <c r="O4" s="1903">
        <f t="shared" si="6"/>
        <v>0.05670103093</v>
      </c>
      <c r="Q4" s="14">
        <v>20.0</v>
      </c>
      <c r="R4" s="1904">
        <f t="shared" si="7"/>
        <v>0.05540166205</v>
      </c>
      <c r="T4" s="14">
        <v>13.0</v>
      </c>
      <c r="U4" s="1903">
        <f t="shared" si="8"/>
        <v>0.05726872247</v>
      </c>
      <c r="W4" s="14">
        <v>8.0</v>
      </c>
      <c r="X4" s="1903">
        <f t="shared" si="9"/>
        <v>0.05031446541</v>
      </c>
    </row>
    <row r="5">
      <c r="A5" s="1902" t="s">
        <v>7060</v>
      </c>
      <c r="B5">
        <f t="shared" si="1"/>
        <v>272</v>
      </c>
      <c r="C5" s="1903">
        <f t="shared" si="2"/>
        <v>0.09382545705</v>
      </c>
      <c r="E5" s="14">
        <v>106.0</v>
      </c>
      <c r="F5" s="1903">
        <f t="shared" si="3"/>
        <v>0.09347442681</v>
      </c>
      <c r="H5" s="14">
        <v>25.0</v>
      </c>
      <c r="I5" s="1903">
        <f t="shared" si="4"/>
        <v>0.06944444444</v>
      </c>
      <c r="K5" s="14">
        <v>52.0</v>
      </c>
      <c r="L5" s="1903">
        <f t="shared" si="5"/>
        <v>0.1120689655</v>
      </c>
      <c r="N5" s="14">
        <v>15.0</v>
      </c>
      <c r="O5" s="1903">
        <f t="shared" si="6"/>
        <v>0.07731958763</v>
      </c>
      <c r="Q5" s="14">
        <v>33.0</v>
      </c>
      <c r="R5" s="1904">
        <f t="shared" si="7"/>
        <v>0.09141274238</v>
      </c>
      <c r="T5" s="14">
        <v>22.0</v>
      </c>
      <c r="U5" s="1903">
        <f t="shared" si="8"/>
        <v>0.09691629956</v>
      </c>
      <c r="W5" s="14">
        <v>19.0</v>
      </c>
      <c r="X5" s="1903">
        <f t="shared" si="9"/>
        <v>0.1194968553</v>
      </c>
    </row>
    <row r="6">
      <c r="A6" s="1902" t="s">
        <v>7061</v>
      </c>
      <c r="B6">
        <f t="shared" si="1"/>
        <v>91</v>
      </c>
      <c r="C6" s="1903">
        <f t="shared" si="2"/>
        <v>0.03139013453</v>
      </c>
      <c r="E6" s="14">
        <v>34.0</v>
      </c>
      <c r="F6" s="1903">
        <f t="shared" si="3"/>
        <v>0.02998236332</v>
      </c>
      <c r="H6" s="14">
        <v>12.0</v>
      </c>
      <c r="I6" s="1903">
        <f t="shared" si="4"/>
        <v>0.03333333333</v>
      </c>
      <c r="K6" s="14">
        <v>7.0</v>
      </c>
      <c r="L6" s="1903">
        <f t="shared" si="5"/>
        <v>0.0150862069</v>
      </c>
      <c r="N6" s="14">
        <v>7.0</v>
      </c>
      <c r="O6" s="1903">
        <f t="shared" si="6"/>
        <v>0.03608247423</v>
      </c>
      <c r="Q6" s="14">
        <v>16.0</v>
      </c>
      <c r="R6" s="1904">
        <f t="shared" si="7"/>
        <v>0.04432132964</v>
      </c>
      <c r="T6" s="14">
        <v>10.0</v>
      </c>
      <c r="U6" s="1903">
        <f t="shared" si="8"/>
        <v>0.04405286344</v>
      </c>
      <c r="W6" s="14">
        <v>5.0</v>
      </c>
      <c r="X6" s="1903">
        <f t="shared" si="9"/>
        <v>0.03144654088</v>
      </c>
    </row>
    <row r="7">
      <c r="A7" s="1902" t="s">
        <v>7062</v>
      </c>
      <c r="B7">
        <f t="shared" si="1"/>
        <v>65</v>
      </c>
      <c r="C7" s="1903">
        <f t="shared" si="2"/>
        <v>0.02242152466</v>
      </c>
      <c r="E7" s="14">
        <v>26.0</v>
      </c>
      <c r="F7" s="1903">
        <f t="shared" si="3"/>
        <v>0.02292768959</v>
      </c>
      <c r="H7" s="14">
        <v>7.0</v>
      </c>
      <c r="I7" s="1903">
        <f t="shared" si="4"/>
        <v>0.01944444444</v>
      </c>
      <c r="K7" s="14">
        <v>11.0</v>
      </c>
      <c r="L7" s="1903">
        <f t="shared" si="5"/>
        <v>0.02370689655</v>
      </c>
      <c r="N7" s="14">
        <v>6.0</v>
      </c>
      <c r="O7" s="1903">
        <f t="shared" si="6"/>
        <v>0.03092783505</v>
      </c>
      <c r="Q7" s="14">
        <v>7.0</v>
      </c>
      <c r="R7" s="1904">
        <f t="shared" si="7"/>
        <v>0.01939058172</v>
      </c>
      <c r="T7" s="14">
        <v>3.0</v>
      </c>
      <c r="U7" s="1903">
        <f t="shared" si="8"/>
        <v>0.01321585903</v>
      </c>
      <c r="W7" s="14">
        <v>5.0</v>
      </c>
      <c r="X7" s="1903">
        <f t="shared" si="9"/>
        <v>0.03144654088</v>
      </c>
    </row>
    <row r="8">
      <c r="A8" s="1902" t="s">
        <v>7063</v>
      </c>
      <c r="B8">
        <f t="shared" si="1"/>
        <v>28</v>
      </c>
      <c r="C8" s="1903">
        <f t="shared" si="2"/>
        <v>0.009658502932</v>
      </c>
      <c r="E8" s="14">
        <v>11.0</v>
      </c>
      <c r="F8" s="1903">
        <f t="shared" si="3"/>
        <v>0.009700176367</v>
      </c>
      <c r="H8" s="14">
        <v>6.0</v>
      </c>
      <c r="I8" s="1903">
        <f t="shared" si="4"/>
        <v>0.01666666667</v>
      </c>
      <c r="K8" s="14">
        <v>7.0</v>
      </c>
      <c r="L8" s="1903">
        <f t="shared" si="5"/>
        <v>0.0150862069</v>
      </c>
      <c r="N8" s="14">
        <v>2.0</v>
      </c>
      <c r="O8" s="1903">
        <f t="shared" si="6"/>
        <v>0.01030927835</v>
      </c>
      <c r="Q8" s="14">
        <v>2.0</v>
      </c>
      <c r="R8" s="1904">
        <f t="shared" si="7"/>
        <v>0.005540166205</v>
      </c>
      <c r="T8" s="14">
        <v>0.0</v>
      </c>
      <c r="U8" s="1903">
        <f t="shared" si="8"/>
        <v>0</v>
      </c>
      <c r="W8" s="14">
        <v>0.0</v>
      </c>
      <c r="X8" s="1903">
        <f t="shared" si="9"/>
        <v>0</v>
      </c>
    </row>
    <row r="9">
      <c r="A9" s="1902" t="s">
        <v>7064</v>
      </c>
      <c r="B9">
        <f t="shared" si="1"/>
        <v>71</v>
      </c>
      <c r="C9" s="1903">
        <f t="shared" si="2"/>
        <v>0.02449120386</v>
      </c>
      <c r="E9" s="14">
        <v>28.0</v>
      </c>
      <c r="F9" s="1903">
        <f t="shared" si="3"/>
        <v>0.02469135802</v>
      </c>
      <c r="H9" s="14">
        <v>9.0</v>
      </c>
      <c r="I9" s="1903">
        <f t="shared" si="4"/>
        <v>0.025</v>
      </c>
      <c r="K9" s="14">
        <v>9.0</v>
      </c>
      <c r="L9" s="1903">
        <f t="shared" si="5"/>
        <v>0.01939655172</v>
      </c>
      <c r="N9" s="14">
        <v>4.0</v>
      </c>
      <c r="O9" s="1903">
        <f t="shared" si="6"/>
        <v>0.0206185567</v>
      </c>
      <c r="Q9" s="14">
        <v>14.0</v>
      </c>
      <c r="R9" s="1904">
        <f t="shared" si="7"/>
        <v>0.03878116343</v>
      </c>
      <c r="T9" s="14">
        <v>5.0</v>
      </c>
      <c r="U9" s="1903">
        <f t="shared" si="8"/>
        <v>0.02202643172</v>
      </c>
      <c r="W9" s="14">
        <v>2.0</v>
      </c>
      <c r="X9" s="1903">
        <f t="shared" si="9"/>
        <v>0.01257861635</v>
      </c>
    </row>
    <row r="10">
      <c r="A10" s="1902" t="s">
        <v>7065</v>
      </c>
      <c r="B10">
        <f t="shared" si="1"/>
        <v>56</v>
      </c>
      <c r="C10" s="1903">
        <f t="shared" si="2"/>
        <v>0.01931700586</v>
      </c>
      <c r="E10" s="14">
        <v>25.0</v>
      </c>
      <c r="F10" s="1903">
        <f t="shared" si="3"/>
        <v>0.02204585538</v>
      </c>
      <c r="H10" s="14">
        <v>10.0</v>
      </c>
      <c r="I10" s="1903">
        <f t="shared" si="4"/>
        <v>0.02777777778</v>
      </c>
      <c r="K10" s="14">
        <v>7.0</v>
      </c>
      <c r="L10" s="1903">
        <f t="shared" si="5"/>
        <v>0.0150862069</v>
      </c>
      <c r="N10" s="14">
        <v>8.0</v>
      </c>
      <c r="O10" s="1903">
        <f t="shared" si="6"/>
        <v>0.0412371134</v>
      </c>
      <c r="Q10" s="14">
        <v>2.0</v>
      </c>
      <c r="R10" s="1904">
        <f t="shared" si="7"/>
        <v>0.005540166205</v>
      </c>
      <c r="T10" s="14">
        <v>4.0</v>
      </c>
      <c r="U10" s="1903">
        <f t="shared" si="8"/>
        <v>0.01762114537</v>
      </c>
      <c r="W10" s="14">
        <v>0.0</v>
      </c>
      <c r="X10" s="1903">
        <f t="shared" si="9"/>
        <v>0</v>
      </c>
    </row>
    <row r="11">
      <c r="A11" s="1902" t="s">
        <v>7066</v>
      </c>
      <c r="B11">
        <f t="shared" si="1"/>
        <v>246</v>
      </c>
      <c r="C11" s="1903">
        <f t="shared" si="2"/>
        <v>0.08485684719</v>
      </c>
      <c r="E11" s="14">
        <v>92.0</v>
      </c>
      <c r="F11" s="1903">
        <f t="shared" si="3"/>
        <v>0.0811287478</v>
      </c>
      <c r="H11" s="14">
        <v>24.0</v>
      </c>
      <c r="I11" s="1903">
        <f t="shared" si="4"/>
        <v>0.06666666667</v>
      </c>
      <c r="K11" s="14">
        <v>53.0</v>
      </c>
      <c r="L11" s="1903">
        <f t="shared" si="5"/>
        <v>0.1142241379</v>
      </c>
      <c r="N11" s="14">
        <v>14.0</v>
      </c>
      <c r="O11" s="1903">
        <f t="shared" si="6"/>
        <v>0.07216494845</v>
      </c>
      <c r="Q11" s="14">
        <v>25.0</v>
      </c>
      <c r="R11" s="1904">
        <f t="shared" si="7"/>
        <v>0.06925207756</v>
      </c>
      <c r="T11" s="14">
        <v>22.0</v>
      </c>
      <c r="U11" s="1903">
        <f t="shared" si="8"/>
        <v>0.09691629956</v>
      </c>
      <c r="W11" s="14">
        <v>16.0</v>
      </c>
      <c r="X11" s="1903">
        <f t="shared" si="9"/>
        <v>0.1006289308</v>
      </c>
    </row>
    <row r="12">
      <c r="A12" s="1902" t="s">
        <v>7067</v>
      </c>
      <c r="B12">
        <f t="shared" si="1"/>
        <v>1374</v>
      </c>
      <c r="C12" s="1903">
        <f t="shared" si="2"/>
        <v>0.4739565367</v>
      </c>
      <c r="E12" s="14">
        <v>539.0</v>
      </c>
      <c r="F12" s="1903">
        <f t="shared" si="3"/>
        <v>0.475308642</v>
      </c>
      <c r="H12" s="14">
        <v>185.0</v>
      </c>
      <c r="I12" s="1903">
        <f t="shared" si="4"/>
        <v>0.5138888889</v>
      </c>
      <c r="K12" s="14">
        <v>207.0</v>
      </c>
      <c r="L12" s="1903">
        <f t="shared" si="5"/>
        <v>0.4461206897</v>
      </c>
      <c r="N12" s="14">
        <v>87.0</v>
      </c>
      <c r="O12" s="1903">
        <f t="shared" si="6"/>
        <v>0.4484536082</v>
      </c>
      <c r="Q12" s="14">
        <v>177.0</v>
      </c>
      <c r="R12" s="1904">
        <f t="shared" si="7"/>
        <v>0.4903047091</v>
      </c>
      <c r="T12" s="14">
        <v>105.0</v>
      </c>
      <c r="U12" s="1903">
        <f t="shared" si="8"/>
        <v>0.4625550661</v>
      </c>
      <c r="W12" s="14">
        <v>74.0</v>
      </c>
      <c r="X12" s="1903">
        <f t="shared" si="9"/>
        <v>0.465408805</v>
      </c>
    </row>
    <row r="13">
      <c r="A13" s="1905"/>
      <c r="F13" s="1906"/>
      <c r="R13" s="1907"/>
    </row>
    <row r="14">
      <c r="A14" s="1902" t="s">
        <v>7068</v>
      </c>
      <c r="B14">
        <f t="shared" ref="B14:C14" si="10">SUM(B3:B12)</f>
        <v>2899</v>
      </c>
      <c r="C14" s="1903">
        <f t="shared" si="10"/>
        <v>1</v>
      </c>
      <c r="E14" s="14">
        <f>SUM(E3:E13)</f>
        <v>1134</v>
      </c>
      <c r="F14" s="1908">
        <f>SUM(F3:F12)</f>
        <v>1</v>
      </c>
      <c r="H14">
        <f t="shared" ref="H14:I14" si="11">SUM(H3:H12)</f>
        <v>360</v>
      </c>
      <c r="I14" s="1903">
        <f t="shared" si="11"/>
        <v>1</v>
      </c>
      <c r="K14">
        <f t="shared" ref="K14:L14" si="12">SUM(K3:K12)</f>
        <v>464</v>
      </c>
      <c r="L14" s="1903">
        <f t="shared" si="12"/>
        <v>1</v>
      </c>
      <c r="N14">
        <f t="shared" ref="N14:O14" si="13">SUM(N3:N12)</f>
        <v>194</v>
      </c>
      <c r="O14" s="1903">
        <f t="shared" si="13"/>
        <v>1</v>
      </c>
      <c r="Q14">
        <f t="shared" ref="Q14:R14" si="14">SUM(Q3:Q12)</f>
        <v>361</v>
      </c>
      <c r="R14" s="1904">
        <f t="shared" si="14"/>
        <v>1</v>
      </c>
      <c r="T14">
        <f t="shared" ref="T14:U14" si="15">SUM(T3:T12)</f>
        <v>227</v>
      </c>
      <c r="U14" s="1903">
        <f t="shared" si="15"/>
        <v>1</v>
      </c>
      <c r="W14">
        <f t="shared" ref="W14:X14" si="16">SUM(W3:W12)</f>
        <v>159</v>
      </c>
      <c r="X14" s="1903">
        <f t="shared" si="16"/>
        <v>1</v>
      </c>
    </row>
    <row r="15">
      <c r="R15" s="1907"/>
    </row>
    <row r="16">
      <c r="E16" s="14" t="s">
        <v>7069</v>
      </c>
      <c r="F16" s="14">
        <v>585.0</v>
      </c>
      <c r="H16" s="14" t="s">
        <v>7069</v>
      </c>
      <c r="I16" s="14">
        <v>16.0</v>
      </c>
      <c r="K16" s="14" t="s">
        <v>7069</v>
      </c>
      <c r="L16" s="14">
        <v>15.0</v>
      </c>
      <c r="N16" s="14" t="s">
        <v>7070</v>
      </c>
      <c r="O16" s="14" t="s">
        <v>7071</v>
      </c>
      <c r="R16" s="1907"/>
      <c r="T16" s="14" t="s">
        <v>7069</v>
      </c>
      <c r="U16" s="14">
        <v>22.0</v>
      </c>
      <c r="W16" s="14" t="s">
        <v>7069</v>
      </c>
      <c r="X16" s="14">
        <v>20.0</v>
      </c>
    </row>
    <row r="17">
      <c r="F17" s="14">
        <v>600.0</v>
      </c>
      <c r="I17" s="14">
        <v>35.0</v>
      </c>
      <c r="L17" s="14">
        <f>L16+17</f>
        <v>32</v>
      </c>
      <c r="O17" s="14" t="s">
        <v>7071</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7072</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7066</v>
      </c>
      <c r="I22" s="14">
        <v>105.0</v>
      </c>
      <c r="L22" s="14">
        <v>117.0</v>
      </c>
      <c r="O22" s="14">
        <v>137.0</v>
      </c>
      <c r="Q22" s="14" t="s">
        <v>7069</v>
      </c>
      <c r="R22" s="14" t="s">
        <v>7073</v>
      </c>
      <c r="U22" s="14">
        <v>120.0</v>
      </c>
      <c r="X22" s="14">
        <v>126.0</v>
      </c>
    </row>
    <row r="23">
      <c r="F23" s="14">
        <v>705.0</v>
      </c>
      <c r="H23" s="14" t="s">
        <v>7066</v>
      </c>
      <c r="I23" s="14">
        <v>106.0</v>
      </c>
      <c r="L23" s="14">
        <v>131.0</v>
      </c>
      <c r="O23" s="14">
        <v>154.0</v>
      </c>
      <c r="Q23" s="1909">
        <v>95.0</v>
      </c>
      <c r="U23" s="14">
        <v>138.0</v>
      </c>
      <c r="X23" s="14">
        <v>147.0</v>
      </c>
    </row>
    <row r="24">
      <c r="F24" s="14">
        <v>728.0</v>
      </c>
      <c r="H24" s="14" t="s">
        <v>7066</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7074</v>
      </c>
      <c r="U27" s="14">
        <v>208.0</v>
      </c>
    </row>
    <row r="28">
      <c r="E28" s="14" t="s">
        <v>7075</v>
      </c>
      <c r="F28" s="14">
        <v>783.0</v>
      </c>
      <c r="H28" s="14" t="s">
        <v>7066</v>
      </c>
      <c r="I28" s="14">
        <v>161.0</v>
      </c>
      <c r="L28" s="14">
        <v>227.0</v>
      </c>
      <c r="Q28" s="1909">
        <v>162.0</v>
      </c>
      <c r="U28" s="14">
        <v>225.0</v>
      </c>
    </row>
    <row r="29">
      <c r="E29" s="14" t="s">
        <v>7075</v>
      </c>
      <c r="F29" s="14">
        <v>790.0</v>
      </c>
      <c r="H29" s="14" t="s">
        <v>180</v>
      </c>
      <c r="I29" s="14">
        <v>163.0</v>
      </c>
      <c r="L29" s="14">
        <v>247.0</v>
      </c>
      <c r="Q29" s="1909" t="s">
        <v>7076</v>
      </c>
    </row>
    <row r="30">
      <c r="E30" s="14" t="s">
        <v>7066</v>
      </c>
      <c r="F30" s="14">
        <v>797.0</v>
      </c>
      <c r="H30" s="14" t="s">
        <v>7066</v>
      </c>
      <c r="I30" s="14">
        <v>169.0</v>
      </c>
      <c r="L30" s="14">
        <v>262.0</v>
      </c>
      <c r="Q30" s="1909" t="s">
        <v>7077</v>
      </c>
    </row>
    <row r="31">
      <c r="E31" s="14" t="s">
        <v>7066</v>
      </c>
      <c r="F31" s="14">
        <v>802.0</v>
      </c>
      <c r="H31" s="14" t="s">
        <v>7066</v>
      </c>
      <c r="I31" s="14">
        <v>174.0</v>
      </c>
      <c r="L31" s="14">
        <v>280.0</v>
      </c>
      <c r="Q31" s="1909" t="s">
        <v>7078</v>
      </c>
    </row>
    <row r="32">
      <c r="E32" s="14" t="s">
        <v>7066</v>
      </c>
      <c r="F32" s="14">
        <v>804.0</v>
      </c>
      <c r="H32" s="14" t="s">
        <v>7066</v>
      </c>
      <c r="I32" s="14">
        <v>176.0</v>
      </c>
      <c r="L32" s="1793">
        <v>284.0</v>
      </c>
      <c r="Q32" s="1909" t="s">
        <v>7079</v>
      </c>
    </row>
    <row r="33">
      <c r="E33" s="14" t="s">
        <v>7066</v>
      </c>
      <c r="F33" s="14">
        <v>806.0</v>
      </c>
      <c r="H33" s="14" t="s">
        <v>180</v>
      </c>
      <c r="I33" s="14">
        <v>184.0</v>
      </c>
      <c r="L33" s="14">
        <v>305.0</v>
      </c>
      <c r="Q33" s="1909">
        <v>237.0</v>
      </c>
    </row>
    <row r="34">
      <c r="E34" s="14" t="s">
        <v>180</v>
      </c>
      <c r="F34" s="14">
        <v>809.0</v>
      </c>
      <c r="H34" s="14" t="s">
        <v>180</v>
      </c>
      <c r="I34" s="14">
        <v>201.0</v>
      </c>
      <c r="L34" s="14">
        <v>324.0</v>
      </c>
      <c r="Q34" s="1909" t="s">
        <v>7080</v>
      </c>
    </row>
    <row r="35">
      <c r="E35" s="14" t="s">
        <v>180</v>
      </c>
      <c r="F35" s="14">
        <v>829.0</v>
      </c>
      <c r="H35" s="14" t="s">
        <v>7066</v>
      </c>
      <c r="I35" s="14">
        <v>217.0</v>
      </c>
      <c r="L35" s="14">
        <v>337.0</v>
      </c>
      <c r="Q35" s="1909" t="s">
        <v>7081</v>
      </c>
      <c r="R35" s="1907"/>
    </row>
    <row r="36">
      <c r="E36" s="14" t="s">
        <v>7066</v>
      </c>
      <c r="F36" s="14">
        <v>832.0</v>
      </c>
      <c r="H36" s="14" t="s">
        <v>180</v>
      </c>
      <c r="I36" s="14">
        <v>218.0</v>
      </c>
      <c r="L36" s="14">
        <v>356.0</v>
      </c>
      <c r="Q36" s="14">
        <v>292.0</v>
      </c>
      <c r="R36" s="1909">
        <v>1.0</v>
      </c>
    </row>
    <row r="37">
      <c r="E37" s="14" t="s">
        <v>7066</v>
      </c>
      <c r="F37" s="14">
        <v>840.0</v>
      </c>
      <c r="H37" s="14" t="s">
        <v>7066</v>
      </c>
      <c r="I37" s="14">
        <v>224.0</v>
      </c>
      <c r="L37" s="14">
        <v>367.0</v>
      </c>
      <c r="Q37" s="14">
        <v>307.0</v>
      </c>
      <c r="R37" s="1909">
        <v>2.0</v>
      </c>
    </row>
    <row r="38">
      <c r="E38" s="14" t="s">
        <v>7066</v>
      </c>
      <c r="F38" s="14">
        <v>846.0</v>
      </c>
      <c r="H38" s="14" t="s">
        <v>7066</v>
      </c>
      <c r="I38" s="14">
        <v>232.0</v>
      </c>
      <c r="L38" s="14">
        <v>385.0</v>
      </c>
      <c r="Q38" s="14">
        <v>328.0</v>
      </c>
      <c r="R38" s="1909">
        <v>2.0</v>
      </c>
    </row>
    <row r="39">
      <c r="E39" s="14" t="s">
        <v>7066</v>
      </c>
      <c r="F39" s="14">
        <v>847.0</v>
      </c>
      <c r="H39" s="14" t="s">
        <v>180</v>
      </c>
      <c r="I39" s="14">
        <v>240.0</v>
      </c>
      <c r="L39" s="14">
        <v>400.0</v>
      </c>
      <c r="R39" s="1907"/>
    </row>
    <row r="40">
      <c r="E40" s="14" t="s">
        <v>7066</v>
      </c>
      <c r="F40" s="14">
        <v>848.0</v>
      </c>
      <c r="H40" s="14" t="s">
        <v>7066</v>
      </c>
      <c r="I40" s="14">
        <v>245.0</v>
      </c>
      <c r="L40" s="14">
        <v>421.0</v>
      </c>
      <c r="R40" s="1907"/>
    </row>
    <row r="41">
      <c r="E41" s="14" t="s">
        <v>7066</v>
      </c>
      <c r="F41" s="14">
        <v>849.0</v>
      </c>
      <c r="H41" s="14" t="s">
        <v>180</v>
      </c>
      <c r="I41" s="14">
        <v>260.0</v>
      </c>
      <c r="L41" s="14">
        <v>440.0</v>
      </c>
      <c r="R41" s="1907"/>
    </row>
    <row r="42">
      <c r="E42" s="14" t="s">
        <v>180</v>
      </c>
      <c r="F42" s="14">
        <v>851.0</v>
      </c>
      <c r="H42" s="14" t="s">
        <v>7066</v>
      </c>
      <c r="I42" s="14">
        <v>270.0</v>
      </c>
      <c r="L42" s="14">
        <v>454.0</v>
      </c>
      <c r="R42" s="1907"/>
    </row>
    <row r="43">
      <c r="E43" s="14" t="s">
        <v>180</v>
      </c>
      <c r="F43" s="14">
        <v>868.0</v>
      </c>
      <c r="H43" s="14" t="s">
        <v>180</v>
      </c>
      <c r="I43" s="14">
        <v>275.0</v>
      </c>
      <c r="R43" s="1907"/>
    </row>
    <row r="44">
      <c r="E44" s="14" t="s">
        <v>7066</v>
      </c>
      <c r="F44" s="14">
        <v>878.0</v>
      </c>
      <c r="H44" s="14" t="s">
        <v>7082</v>
      </c>
      <c r="I44" s="14">
        <v>284.0</v>
      </c>
      <c r="R44" s="1907"/>
    </row>
    <row r="45">
      <c r="E45" s="14" t="s">
        <v>7066</v>
      </c>
      <c r="F45" s="14">
        <v>885.0</v>
      </c>
      <c r="H45" s="14" t="s">
        <v>180</v>
      </c>
      <c r="I45" s="14">
        <v>291.0</v>
      </c>
      <c r="R45" s="1907"/>
    </row>
    <row r="46">
      <c r="E46" s="14" t="s">
        <v>180</v>
      </c>
      <c r="F46" s="14">
        <v>891.0</v>
      </c>
      <c r="H46" s="14" t="s">
        <v>180</v>
      </c>
      <c r="I46" s="14">
        <v>311.0</v>
      </c>
      <c r="R46" s="1907"/>
    </row>
    <row r="47">
      <c r="E47" s="14" t="s">
        <v>180</v>
      </c>
      <c r="F47" s="14">
        <v>907.0</v>
      </c>
      <c r="H47" s="14" t="s">
        <v>180</v>
      </c>
      <c r="I47" s="14">
        <v>331.0</v>
      </c>
      <c r="R47" s="1907"/>
    </row>
    <row r="48">
      <c r="E48" s="14" t="s">
        <v>7066</v>
      </c>
      <c r="F48" s="14">
        <v>909.0</v>
      </c>
      <c r="H48" s="14" t="s">
        <v>7082</v>
      </c>
      <c r="I48" s="14">
        <v>342.0</v>
      </c>
      <c r="R48" s="1907"/>
    </row>
    <row r="49">
      <c r="E49" s="14" t="s">
        <v>180</v>
      </c>
      <c r="F49" s="14">
        <v>920.0</v>
      </c>
      <c r="H49" s="14" t="s">
        <v>7082</v>
      </c>
      <c r="I49" s="14">
        <v>346.0</v>
      </c>
      <c r="R49" s="1907"/>
    </row>
    <row r="50">
      <c r="E50" s="14" t="s">
        <v>7066</v>
      </c>
      <c r="F50" s="14">
        <v>929.0</v>
      </c>
      <c r="H50" s="14" t="s">
        <v>180</v>
      </c>
      <c r="I50" s="14">
        <v>350.0</v>
      </c>
      <c r="R50" s="1907"/>
    </row>
    <row r="51">
      <c r="E51" s="14" t="s">
        <v>180</v>
      </c>
      <c r="F51" s="14">
        <v>935.0</v>
      </c>
      <c r="R51" s="1907"/>
    </row>
    <row r="52">
      <c r="E52" s="14" t="s">
        <v>7066</v>
      </c>
      <c r="F52" s="14">
        <v>947.0</v>
      </c>
      <c r="R52" s="1907"/>
    </row>
    <row r="53">
      <c r="E53" s="14" t="s">
        <v>7066</v>
      </c>
      <c r="F53" s="14">
        <v>948.0</v>
      </c>
      <c r="R53" s="1907"/>
    </row>
    <row r="54">
      <c r="E54" s="14" t="s">
        <v>7066</v>
      </c>
      <c r="F54" s="14">
        <v>951.0</v>
      </c>
      <c r="R54" s="1907"/>
    </row>
    <row r="55">
      <c r="E55" s="14" t="s">
        <v>180</v>
      </c>
      <c r="F55" s="14">
        <v>955.0</v>
      </c>
      <c r="R55" s="1907"/>
    </row>
    <row r="56">
      <c r="E56" s="14" t="s">
        <v>7066</v>
      </c>
      <c r="F56" s="14">
        <v>958.0</v>
      </c>
      <c r="R56" s="1907"/>
    </row>
    <row r="57">
      <c r="E57" s="14" t="s">
        <v>180</v>
      </c>
      <c r="F57" s="14">
        <v>974.0</v>
      </c>
      <c r="R57" s="1907"/>
    </row>
    <row r="58">
      <c r="E58" s="14" t="s">
        <v>7066</v>
      </c>
      <c r="F58" s="14">
        <v>986.0</v>
      </c>
      <c r="R58" s="1907"/>
    </row>
    <row r="59">
      <c r="E59" s="14" t="s">
        <v>180</v>
      </c>
      <c r="F59" s="14">
        <v>999.0</v>
      </c>
      <c r="R59" s="1907"/>
    </row>
    <row r="60">
      <c r="E60" s="14" t="s">
        <v>180</v>
      </c>
      <c r="F60" s="14">
        <v>1016.0</v>
      </c>
      <c r="R60" s="1907"/>
    </row>
    <row r="61">
      <c r="E61" s="14" t="s">
        <v>7082</v>
      </c>
      <c r="F61" s="14">
        <v>1018.0</v>
      </c>
      <c r="R61" s="1907"/>
    </row>
    <row r="62">
      <c r="E62" s="14" t="s">
        <v>7082</v>
      </c>
      <c r="F62" s="14">
        <v>1022.0</v>
      </c>
      <c r="R62" s="1907"/>
    </row>
    <row r="63">
      <c r="E63" s="14" t="s">
        <v>180</v>
      </c>
      <c r="F63" s="14">
        <v>1032.0</v>
      </c>
      <c r="R63" s="1907"/>
    </row>
    <row r="64">
      <c r="E64" s="14" t="s">
        <v>7082</v>
      </c>
      <c r="F64" s="14">
        <v>1033.0</v>
      </c>
      <c r="R64" s="1907"/>
    </row>
    <row r="65">
      <c r="E65" s="14" t="s">
        <v>180</v>
      </c>
      <c r="F65" s="14">
        <v>1052.0</v>
      </c>
      <c r="R65" s="1907"/>
    </row>
    <row r="66">
      <c r="E66" s="14" t="s">
        <v>180</v>
      </c>
      <c r="F66" s="14">
        <v>1055.0</v>
      </c>
      <c r="R66" s="1907"/>
    </row>
    <row r="67">
      <c r="E67" s="14" t="s">
        <v>7082</v>
      </c>
      <c r="F67" s="14">
        <v>1058.0</v>
      </c>
      <c r="R67" s="1907"/>
    </row>
    <row r="68">
      <c r="E68" s="14" t="s">
        <v>7082</v>
      </c>
      <c r="F68" s="14">
        <v>1064.0</v>
      </c>
      <c r="R68" s="1907"/>
    </row>
    <row r="69">
      <c r="E69" s="14" t="s">
        <v>180</v>
      </c>
      <c r="F69" s="14">
        <v>1077.0</v>
      </c>
      <c r="R69" s="1907"/>
    </row>
    <row r="70">
      <c r="E70" s="14" t="s">
        <v>7082</v>
      </c>
      <c r="F70" s="14">
        <v>1083.0</v>
      </c>
      <c r="R70" s="1907"/>
    </row>
    <row r="71">
      <c r="E71" s="14" t="s">
        <v>7082</v>
      </c>
      <c r="F71" s="14">
        <v>1088.0</v>
      </c>
      <c r="R71" s="1907"/>
    </row>
    <row r="72">
      <c r="E72" s="14" t="s">
        <v>7082</v>
      </c>
      <c r="F72" s="14">
        <v>1090.0</v>
      </c>
      <c r="R72" s="1907"/>
    </row>
    <row r="73">
      <c r="E73" s="14" t="s">
        <v>7082</v>
      </c>
      <c r="F73" s="14">
        <v>1093.0</v>
      </c>
      <c r="R73" s="1907"/>
    </row>
    <row r="74">
      <c r="E74" s="14" t="s">
        <v>180</v>
      </c>
      <c r="F74" s="14">
        <v>1100.0</v>
      </c>
      <c r="R74" s="1907"/>
    </row>
    <row r="75">
      <c r="E75" s="14" t="s">
        <v>7082</v>
      </c>
      <c r="F75" s="14">
        <v>1104.0</v>
      </c>
      <c r="R75" s="1907"/>
    </row>
    <row r="76">
      <c r="E76" s="14" t="s">
        <v>7082</v>
      </c>
      <c r="F76" s="14">
        <v>1108.0</v>
      </c>
      <c r="R76" s="1907"/>
    </row>
    <row r="77">
      <c r="E77" s="14" t="s">
        <v>180</v>
      </c>
      <c r="F77" s="14">
        <v>1115.0</v>
      </c>
      <c r="R77" s="1907"/>
    </row>
    <row r="78">
      <c r="E78" s="14" t="s">
        <v>7082</v>
      </c>
      <c r="F78" s="14">
        <v>1118.0</v>
      </c>
      <c r="R78" s="1907"/>
    </row>
    <row r="79">
      <c r="E79" s="14" t="s">
        <v>180</v>
      </c>
      <c r="F79" s="14">
        <v>1132.0</v>
      </c>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7083</v>
      </c>
      <c r="B1" s="13" t="s">
        <v>6992</v>
      </c>
      <c r="C1" s="13" t="s">
        <v>7084</v>
      </c>
      <c r="D1" s="13" t="s">
        <v>7085</v>
      </c>
      <c r="E1" s="13" t="s">
        <v>7086</v>
      </c>
      <c r="F1" s="13" t="s">
        <v>7087</v>
      </c>
      <c r="G1" s="13" t="s">
        <v>7088</v>
      </c>
      <c r="H1" s="13" t="s">
        <v>7089</v>
      </c>
      <c r="I1" s="13" t="s">
        <v>7090</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7091</v>
      </c>
      <c r="B2" s="16" t="s">
        <v>7092</v>
      </c>
      <c r="C2" s="16">
        <v>20000.0</v>
      </c>
      <c r="D2" s="16" t="s">
        <v>7093</v>
      </c>
      <c r="E2" s="16">
        <v>8.0</v>
      </c>
      <c r="F2" s="16" t="s">
        <v>7094</v>
      </c>
      <c r="G2" s="16">
        <v>6.0</v>
      </c>
      <c r="H2" s="16" t="s">
        <v>7095</v>
      </c>
      <c r="I2" s="16">
        <v>8.0</v>
      </c>
      <c r="J2" s="16" t="s">
        <v>7096</v>
      </c>
    </row>
    <row r="3">
      <c r="A3" s="16" t="s">
        <v>7097</v>
      </c>
      <c r="B3" s="16" t="s">
        <v>7092</v>
      </c>
      <c r="C3" s="16">
        <v>15000.0</v>
      </c>
      <c r="D3" s="16" t="s">
        <v>7098</v>
      </c>
      <c r="E3" s="16">
        <v>8.0</v>
      </c>
      <c r="F3" s="16" t="s">
        <v>7099</v>
      </c>
      <c r="G3" s="16">
        <v>8.0</v>
      </c>
      <c r="H3" s="16" t="s">
        <v>7100</v>
      </c>
      <c r="I3" s="16">
        <v>6.0</v>
      </c>
      <c r="J3" s="16" t="s">
        <v>7101</v>
      </c>
    </row>
    <row r="4">
      <c r="A4" s="16" t="s">
        <v>7102</v>
      </c>
      <c r="B4" s="16" t="s">
        <v>7103</v>
      </c>
      <c r="C4" s="16">
        <v>15000.0</v>
      </c>
      <c r="D4" s="16" t="s">
        <v>7094</v>
      </c>
      <c r="E4" s="16">
        <v>8.0</v>
      </c>
      <c r="F4" s="16" t="s">
        <v>7100</v>
      </c>
      <c r="G4" s="16">
        <v>8.0</v>
      </c>
      <c r="H4" s="16" t="s">
        <v>7093</v>
      </c>
      <c r="I4" s="16">
        <v>6.0</v>
      </c>
      <c r="J4" s="16" t="s">
        <v>7104</v>
      </c>
    </row>
    <row r="5">
      <c r="A5" s="16" t="s">
        <v>7105</v>
      </c>
      <c r="B5" s="16" t="s">
        <v>7106</v>
      </c>
      <c r="C5" s="16">
        <v>30000.0</v>
      </c>
      <c r="D5" s="16" t="s">
        <v>7098</v>
      </c>
      <c r="E5" s="16">
        <v>20.0</v>
      </c>
      <c r="F5" s="16" t="s">
        <v>7099</v>
      </c>
      <c r="G5" s="16">
        <v>20.0</v>
      </c>
      <c r="H5" s="16" t="s">
        <v>7095</v>
      </c>
      <c r="I5" s="16">
        <v>20.0</v>
      </c>
      <c r="J5" s="16" t="s">
        <v>7107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7108</v>
      </c>
      <c r="B1" s="12" t="s">
        <v>7109</v>
      </c>
      <c r="C1" s="12" t="s">
        <v>7110</v>
      </c>
      <c r="D1" s="12" t="s">
        <v>7111</v>
      </c>
      <c r="E1" s="12" t="s">
        <v>7112</v>
      </c>
      <c r="F1" s="12" t="s">
        <v>7113</v>
      </c>
      <c r="H1" s="12" t="s">
        <v>7114</v>
      </c>
      <c r="I1" s="12" t="s">
        <v>7115</v>
      </c>
      <c r="J1" s="12" t="s">
        <v>7084</v>
      </c>
      <c r="L1" s="12" t="s">
        <v>7116</v>
      </c>
      <c r="R1" s="12" t="s">
        <v>7117</v>
      </c>
    </row>
    <row r="2">
      <c r="A2" s="14" t="s">
        <v>1161</v>
      </c>
      <c r="B2" s="14" t="s">
        <v>7118</v>
      </c>
      <c r="C2" s="14">
        <v>40.0</v>
      </c>
      <c r="D2" s="14" t="s">
        <v>7119</v>
      </c>
      <c r="E2" s="14">
        <v>30.0</v>
      </c>
      <c r="F2" s="14" t="s">
        <v>6708</v>
      </c>
      <c r="H2" s="14">
        <v>1.0</v>
      </c>
      <c r="I2" s="14">
        <v>800000.0</v>
      </c>
      <c r="J2" s="14">
        <v>0.0</v>
      </c>
      <c r="L2" s="16" t="s">
        <v>7120</v>
      </c>
      <c r="M2" s="1911" t="s">
        <v>7108</v>
      </c>
      <c r="N2" s="14" t="s">
        <v>60</v>
      </c>
      <c r="O2" s="16" t="s">
        <v>6991</v>
      </c>
      <c r="P2" s="12" t="s">
        <v>7121</v>
      </c>
      <c r="Q2">
        <f>countif(N3:N10000,"SR")</f>
        <v>36</v>
      </c>
      <c r="R2" s="16" t="s">
        <v>7120</v>
      </c>
      <c r="S2" s="1911" t="s">
        <v>7108</v>
      </c>
      <c r="T2" s="14" t="s">
        <v>60</v>
      </c>
      <c r="U2" s="16" t="s">
        <v>6991</v>
      </c>
      <c r="V2" s="12" t="s">
        <v>7121</v>
      </c>
      <c r="W2">
        <f>countif(T3:T10000,"SR")</f>
        <v>17</v>
      </c>
    </row>
    <row r="3">
      <c r="A3" s="14" t="s">
        <v>5363</v>
      </c>
      <c r="B3" s="14" t="s">
        <v>7118</v>
      </c>
      <c r="C3" s="14">
        <v>20.0</v>
      </c>
      <c r="D3" s="14" t="s">
        <v>7122</v>
      </c>
      <c r="E3" s="14">
        <v>50.0</v>
      </c>
      <c r="F3" s="14" t="s">
        <v>6707</v>
      </c>
      <c r="H3" s="14">
        <v>2.0</v>
      </c>
      <c r="I3" s="14">
        <v>1100000.0</v>
      </c>
      <c r="J3" s="14">
        <v>0.0</v>
      </c>
      <c r="L3" s="1912">
        <v>44626.0</v>
      </c>
      <c r="M3" s="16" t="s">
        <v>1161</v>
      </c>
      <c r="N3" s="14" t="s">
        <v>288</v>
      </c>
      <c r="O3" s="16" t="s">
        <v>7123</v>
      </c>
      <c r="P3" s="12" t="s">
        <v>7124</v>
      </c>
      <c r="Q3">
        <f>countif(N3:N10001,"SSR")</f>
        <v>9</v>
      </c>
      <c r="R3" s="1913">
        <v>44647.0</v>
      </c>
      <c r="S3" s="14" t="s">
        <v>1446</v>
      </c>
      <c r="T3" s="14" t="s">
        <v>180</v>
      </c>
      <c r="U3" s="14" t="s">
        <v>5484</v>
      </c>
      <c r="V3" s="12" t="s">
        <v>7124</v>
      </c>
      <c r="W3">
        <f>countif(T3:T10001,"SSR")</f>
        <v>4</v>
      </c>
    </row>
    <row r="4">
      <c r="A4" s="14" t="s">
        <v>386</v>
      </c>
      <c r="B4" s="14" t="s">
        <v>7119</v>
      </c>
      <c r="C4" s="14">
        <v>30.0</v>
      </c>
      <c r="D4" s="14" t="s">
        <v>7122</v>
      </c>
      <c r="E4" s="14">
        <v>40.0</v>
      </c>
      <c r="F4" s="14" t="s">
        <v>6707</v>
      </c>
      <c r="H4" s="14">
        <v>3.0</v>
      </c>
      <c r="I4" s="14">
        <v>1400000.0</v>
      </c>
      <c r="J4" s="14">
        <v>0.0</v>
      </c>
      <c r="L4" s="1912">
        <v>44626.0</v>
      </c>
      <c r="M4" s="16" t="s">
        <v>1161</v>
      </c>
      <c r="N4" s="14" t="s">
        <v>180</v>
      </c>
      <c r="O4" s="16" t="s">
        <v>5355</v>
      </c>
      <c r="P4" s="12" t="s">
        <v>7125</v>
      </c>
      <c r="Q4">
        <f>(Q3/(Q2+Q3))*100</f>
        <v>20</v>
      </c>
      <c r="R4" s="1913">
        <v>44647.0</v>
      </c>
      <c r="S4" s="14" t="s">
        <v>1446</v>
      </c>
      <c r="T4" s="14" t="s">
        <v>288</v>
      </c>
      <c r="U4" s="14" t="s">
        <v>7126</v>
      </c>
      <c r="V4" s="12" t="s">
        <v>7125</v>
      </c>
      <c r="W4">
        <f>(W3/(W2+W3))*100</f>
        <v>19.04761905</v>
      </c>
    </row>
    <row r="5">
      <c r="A5" s="14" t="s">
        <v>5289</v>
      </c>
      <c r="B5" s="14" t="s">
        <v>7118</v>
      </c>
      <c r="C5" s="14">
        <v>20.0</v>
      </c>
      <c r="D5" s="14" t="s">
        <v>7127</v>
      </c>
      <c r="E5" s="14">
        <v>50.0</v>
      </c>
      <c r="F5" s="14" t="s">
        <v>6708</v>
      </c>
      <c r="H5" s="14">
        <v>4.0</v>
      </c>
      <c r="I5" s="14">
        <v>1800000.0</v>
      </c>
      <c r="J5" s="14">
        <v>0.0</v>
      </c>
      <c r="L5" s="1912">
        <v>44626.0</v>
      </c>
      <c r="M5" s="16" t="s">
        <v>1161</v>
      </c>
      <c r="N5" s="14" t="s">
        <v>180</v>
      </c>
      <c r="O5" s="16" t="s">
        <v>5340</v>
      </c>
      <c r="R5" s="1913">
        <v>44647.0</v>
      </c>
      <c r="S5" s="14" t="s">
        <v>1446</v>
      </c>
      <c r="T5" s="14" t="s">
        <v>288</v>
      </c>
      <c r="U5" s="14" t="s">
        <v>7128</v>
      </c>
    </row>
    <row r="6">
      <c r="A6" s="14" t="s">
        <v>1446</v>
      </c>
      <c r="B6" s="14" t="s">
        <v>7127</v>
      </c>
      <c r="C6" s="14">
        <v>35.0</v>
      </c>
      <c r="D6" s="14" t="s">
        <v>7122</v>
      </c>
      <c r="E6" s="14">
        <v>35.0</v>
      </c>
      <c r="F6" s="14" t="s">
        <v>6706</v>
      </c>
      <c r="H6" s="14">
        <v>5.0</v>
      </c>
      <c r="I6" s="14">
        <v>2400000.0</v>
      </c>
      <c r="J6" s="14">
        <v>50000.0</v>
      </c>
      <c r="L6" s="1912">
        <v>44626.0</v>
      </c>
      <c r="M6" s="16" t="s">
        <v>1161</v>
      </c>
      <c r="N6" s="14" t="s">
        <v>288</v>
      </c>
      <c r="O6" s="16" t="s">
        <v>7123</v>
      </c>
      <c r="R6" s="1913">
        <v>44647.0</v>
      </c>
      <c r="S6" s="14" t="s">
        <v>1446</v>
      </c>
      <c r="T6" s="14" t="s">
        <v>288</v>
      </c>
      <c r="U6" s="14" t="s">
        <v>7129</v>
      </c>
    </row>
    <row r="7">
      <c r="A7" s="14" t="s">
        <v>3173</v>
      </c>
      <c r="B7" s="14" t="s">
        <v>7118</v>
      </c>
      <c r="C7" s="14">
        <v>40.0</v>
      </c>
      <c r="D7" s="14" t="s">
        <v>7119</v>
      </c>
      <c r="E7" s="14">
        <v>30.0</v>
      </c>
      <c r="F7" s="14" t="s">
        <v>6706</v>
      </c>
      <c r="H7" s="14">
        <v>6.0</v>
      </c>
      <c r="I7" s="14">
        <v>3000000.0</v>
      </c>
      <c r="J7" s="14">
        <v>50000.0</v>
      </c>
      <c r="L7" s="1912">
        <v>44626.0</v>
      </c>
      <c r="M7" s="16" t="s">
        <v>3173</v>
      </c>
      <c r="N7" s="14" t="s">
        <v>288</v>
      </c>
      <c r="O7" s="16" t="s">
        <v>7130</v>
      </c>
      <c r="R7" s="1913">
        <v>44649.0</v>
      </c>
      <c r="S7" s="14" t="s">
        <v>5363</v>
      </c>
      <c r="T7" s="14" t="s">
        <v>288</v>
      </c>
      <c r="U7" s="14" t="s">
        <v>7131</v>
      </c>
    </row>
    <row r="8">
      <c r="A8" s="14" t="s">
        <v>800</v>
      </c>
      <c r="B8" s="14" t="s">
        <v>7127</v>
      </c>
      <c r="C8" s="14">
        <v>40.0</v>
      </c>
      <c r="D8" s="14" t="s">
        <v>7119</v>
      </c>
      <c r="E8" s="14">
        <v>30.0</v>
      </c>
      <c r="F8" s="14" t="s">
        <v>6707</v>
      </c>
      <c r="H8" s="14">
        <v>7.0</v>
      </c>
      <c r="I8" s="14">
        <v>3600000.0</v>
      </c>
      <c r="J8" s="14">
        <v>50000.0</v>
      </c>
      <c r="L8" s="1912">
        <v>44626.0</v>
      </c>
      <c r="M8" s="16" t="s">
        <v>3173</v>
      </c>
      <c r="N8" s="14" t="s">
        <v>288</v>
      </c>
      <c r="O8" s="16" t="s">
        <v>7130</v>
      </c>
      <c r="R8" s="1913">
        <v>44649.0</v>
      </c>
      <c r="S8" s="14" t="s">
        <v>5289</v>
      </c>
      <c r="T8" s="14" t="s">
        <v>288</v>
      </c>
      <c r="U8" s="14" t="s">
        <v>7132</v>
      </c>
    </row>
    <row r="9">
      <c r="H9" s="14" t="s">
        <v>7133</v>
      </c>
      <c r="I9" s="14">
        <v>4200000.0</v>
      </c>
      <c r="J9" s="14">
        <v>50000.0</v>
      </c>
      <c r="L9" s="1912">
        <v>44626.0</v>
      </c>
      <c r="M9" s="16" t="s">
        <v>3173</v>
      </c>
      <c r="N9" s="14" t="s">
        <v>288</v>
      </c>
      <c r="O9" s="16" t="s">
        <v>7130</v>
      </c>
      <c r="R9" s="1913">
        <v>44650.0</v>
      </c>
      <c r="S9" s="14" t="s">
        <v>5363</v>
      </c>
      <c r="T9" s="14" t="s">
        <v>288</v>
      </c>
      <c r="U9" s="14" t="s">
        <v>7134</v>
      </c>
    </row>
    <row r="10">
      <c r="L10" s="1912">
        <v>44626.0</v>
      </c>
      <c r="M10" s="16" t="s">
        <v>3173</v>
      </c>
      <c r="N10" s="14" t="s">
        <v>288</v>
      </c>
      <c r="O10" s="16" t="s">
        <v>7135</v>
      </c>
      <c r="R10" s="1913">
        <v>44650.0</v>
      </c>
      <c r="S10" s="14" t="s">
        <v>5289</v>
      </c>
      <c r="T10" s="14" t="s">
        <v>288</v>
      </c>
      <c r="U10" s="14" t="s">
        <v>7136</v>
      </c>
    </row>
    <row r="11">
      <c r="L11" s="1913">
        <v>44627.0</v>
      </c>
      <c r="M11" s="14" t="s">
        <v>386</v>
      </c>
      <c r="N11" s="14" t="s">
        <v>288</v>
      </c>
      <c r="O11" s="14" t="s">
        <v>7137</v>
      </c>
      <c r="R11" s="1913">
        <v>44650.0</v>
      </c>
      <c r="S11" s="14" t="s">
        <v>5363</v>
      </c>
      <c r="T11" s="14" t="s">
        <v>288</v>
      </c>
      <c r="U11" s="14" t="s">
        <v>7131</v>
      </c>
    </row>
    <row r="12">
      <c r="L12" s="1913">
        <v>44627.0</v>
      </c>
      <c r="M12" s="14" t="s">
        <v>386</v>
      </c>
      <c r="N12" s="14" t="s">
        <v>288</v>
      </c>
      <c r="O12" s="14" t="s">
        <v>7137</v>
      </c>
      <c r="R12" s="1913">
        <v>44651.0</v>
      </c>
      <c r="S12" s="14" t="s">
        <v>5289</v>
      </c>
      <c r="T12" s="14" t="s">
        <v>180</v>
      </c>
      <c r="U12" s="14" t="s">
        <v>5302</v>
      </c>
    </row>
    <row r="13">
      <c r="L13" s="1913">
        <v>44627.0</v>
      </c>
      <c r="M13" s="14" t="s">
        <v>386</v>
      </c>
      <c r="N13" s="14" t="s">
        <v>288</v>
      </c>
      <c r="O13" s="14" t="s">
        <v>7137</v>
      </c>
      <c r="R13" s="1913">
        <v>44651.0</v>
      </c>
      <c r="S13" s="14" t="s">
        <v>5289</v>
      </c>
      <c r="T13" s="14" t="s">
        <v>288</v>
      </c>
      <c r="U13" s="14" t="s">
        <v>7138</v>
      </c>
    </row>
    <row r="14">
      <c r="L14" s="1913">
        <v>44627.0</v>
      </c>
      <c r="M14" s="14" t="s">
        <v>386</v>
      </c>
      <c r="N14" s="14" t="s">
        <v>288</v>
      </c>
      <c r="O14" s="14" t="s">
        <v>7139</v>
      </c>
      <c r="R14" s="1913">
        <v>44651.0</v>
      </c>
      <c r="S14" s="14" t="s">
        <v>3173</v>
      </c>
      <c r="T14" s="14" t="s">
        <v>180</v>
      </c>
      <c r="U14" s="14" t="s">
        <v>5270</v>
      </c>
    </row>
    <row r="15">
      <c r="L15" s="1913">
        <v>44630.0</v>
      </c>
      <c r="M15" s="14" t="s">
        <v>800</v>
      </c>
      <c r="N15" s="14" t="s">
        <v>288</v>
      </c>
      <c r="O15" s="14" t="s">
        <v>7140</v>
      </c>
      <c r="R15" s="1913">
        <v>44657.0</v>
      </c>
      <c r="S15" s="14" t="s">
        <v>1446</v>
      </c>
      <c r="T15" s="14" t="s">
        <v>288</v>
      </c>
      <c r="U15" s="14" t="s">
        <v>7141</v>
      </c>
    </row>
    <row r="16">
      <c r="L16" s="1913">
        <v>44630.0</v>
      </c>
      <c r="M16" s="14" t="s">
        <v>800</v>
      </c>
      <c r="N16" s="14" t="s">
        <v>180</v>
      </c>
      <c r="O16" s="14" t="s">
        <v>5393</v>
      </c>
      <c r="R16" s="1913">
        <v>44657.0</v>
      </c>
      <c r="S16" s="14" t="s">
        <v>1446</v>
      </c>
      <c r="T16" s="14" t="s">
        <v>288</v>
      </c>
      <c r="U16" s="14" t="s">
        <v>7126</v>
      </c>
    </row>
    <row r="17">
      <c r="L17" s="1913">
        <v>44630.0</v>
      </c>
      <c r="M17" s="14" t="s">
        <v>800</v>
      </c>
      <c r="N17" s="14" t="s">
        <v>180</v>
      </c>
      <c r="O17" s="14" t="s">
        <v>5421</v>
      </c>
      <c r="R17" s="1913">
        <v>44657.0</v>
      </c>
      <c r="S17" s="14" t="s">
        <v>1446</v>
      </c>
      <c r="T17" s="14" t="s">
        <v>180</v>
      </c>
      <c r="U17" s="14" t="s">
        <v>5484</v>
      </c>
    </row>
    <row r="18">
      <c r="L18" s="1913">
        <v>44630.0</v>
      </c>
      <c r="M18" s="14" t="s">
        <v>800</v>
      </c>
      <c r="N18" s="14" t="s">
        <v>288</v>
      </c>
      <c r="O18" s="14" t="s">
        <v>7142</v>
      </c>
      <c r="R18" s="1913">
        <v>44657.0</v>
      </c>
      <c r="S18" s="14" t="s">
        <v>1446</v>
      </c>
      <c r="T18" s="14" t="s">
        <v>288</v>
      </c>
      <c r="U18" s="14" t="s">
        <v>7128</v>
      </c>
    </row>
    <row r="19">
      <c r="L19" s="1913">
        <v>44631.0</v>
      </c>
      <c r="M19" s="14" t="s">
        <v>1446</v>
      </c>
      <c r="N19" s="14" t="s">
        <v>288</v>
      </c>
      <c r="O19" s="14" t="s">
        <v>7141</v>
      </c>
      <c r="R19" s="1913">
        <v>44657.0</v>
      </c>
      <c r="S19" s="14" t="s">
        <v>1161</v>
      </c>
      <c r="T19" s="14" t="s">
        <v>288</v>
      </c>
      <c r="U19" s="14" t="s">
        <v>7143</v>
      </c>
    </row>
    <row r="20">
      <c r="L20" s="1913">
        <v>44631.0</v>
      </c>
      <c r="M20" s="14" t="s">
        <v>1446</v>
      </c>
      <c r="N20" s="14" t="s">
        <v>180</v>
      </c>
      <c r="O20" s="14" t="s">
        <v>5515</v>
      </c>
      <c r="R20" s="1913">
        <v>44657.0</v>
      </c>
      <c r="S20" s="14" t="s">
        <v>5289</v>
      </c>
      <c r="T20" s="14" t="s">
        <v>288</v>
      </c>
      <c r="U20" s="14" t="s">
        <v>7136</v>
      </c>
    </row>
    <row r="21">
      <c r="L21" s="1913">
        <v>44631.0</v>
      </c>
      <c r="M21" s="14" t="s">
        <v>5289</v>
      </c>
      <c r="N21" s="14" t="s">
        <v>288</v>
      </c>
      <c r="O21" s="14" t="s">
        <v>7138</v>
      </c>
      <c r="R21" s="1913">
        <v>44657.0</v>
      </c>
      <c r="S21" s="14" t="s">
        <v>3173</v>
      </c>
      <c r="T21" s="14" t="s">
        <v>288</v>
      </c>
      <c r="U21" s="14" t="s">
        <v>7135</v>
      </c>
    </row>
    <row r="22">
      <c r="L22" s="1913">
        <v>44631.0</v>
      </c>
      <c r="M22" s="14" t="s">
        <v>5289</v>
      </c>
      <c r="N22" s="14" t="s">
        <v>288</v>
      </c>
      <c r="O22" s="14" t="s">
        <v>7138</v>
      </c>
      <c r="R22" s="1913">
        <v>44657.0</v>
      </c>
      <c r="S22" s="14" t="s">
        <v>3173</v>
      </c>
      <c r="T22" s="14" t="s">
        <v>288</v>
      </c>
      <c r="U22" s="14" t="s">
        <v>7135</v>
      </c>
    </row>
    <row r="23">
      <c r="L23" s="1913">
        <v>44637.0</v>
      </c>
      <c r="M23" s="14" t="s">
        <v>1446</v>
      </c>
      <c r="N23" s="14" t="s">
        <v>288</v>
      </c>
      <c r="O23" s="14" t="s">
        <v>7129</v>
      </c>
      <c r="R23" s="1913">
        <v>44657.0</v>
      </c>
      <c r="S23" s="14" t="s">
        <v>3173</v>
      </c>
      <c r="T23" s="14" t="s">
        <v>288</v>
      </c>
      <c r="U23" s="14" t="s">
        <v>7144</v>
      </c>
    </row>
    <row r="24">
      <c r="L24" s="1913">
        <v>44637.0</v>
      </c>
      <c r="M24" s="14" t="s">
        <v>1446</v>
      </c>
      <c r="N24" s="14" t="s">
        <v>180</v>
      </c>
      <c r="O24" s="14" t="s">
        <v>5521</v>
      </c>
      <c r="R24" s="1913"/>
    </row>
    <row r="25">
      <c r="L25" s="1913">
        <v>44637.0</v>
      </c>
      <c r="M25" s="14" t="s">
        <v>5289</v>
      </c>
      <c r="N25" s="14" t="s">
        <v>288</v>
      </c>
      <c r="O25" s="14" t="s">
        <v>7138</v>
      </c>
      <c r="R25" s="1913"/>
    </row>
    <row r="26">
      <c r="L26" s="1913">
        <v>44637.0</v>
      </c>
      <c r="M26" s="14" t="s">
        <v>5363</v>
      </c>
      <c r="N26" s="14" t="s">
        <v>288</v>
      </c>
      <c r="O26" s="14" t="s">
        <v>7145</v>
      </c>
      <c r="R26" s="1913"/>
    </row>
    <row r="27">
      <c r="L27" s="1913">
        <v>44637.0</v>
      </c>
      <c r="M27" s="14" t="s">
        <v>5363</v>
      </c>
      <c r="N27" s="14" t="s">
        <v>288</v>
      </c>
      <c r="O27" s="14" t="s">
        <v>7146</v>
      </c>
      <c r="R27" s="1913"/>
    </row>
    <row r="28">
      <c r="L28" s="1913">
        <v>44640.0</v>
      </c>
      <c r="M28" s="14" t="s">
        <v>5289</v>
      </c>
      <c r="N28" s="14" t="s">
        <v>288</v>
      </c>
      <c r="O28" s="14" t="s">
        <v>7138</v>
      </c>
      <c r="R28" s="1913"/>
    </row>
    <row r="29">
      <c r="L29" s="1913">
        <v>44640.0</v>
      </c>
      <c r="M29" s="14" t="s">
        <v>5363</v>
      </c>
      <c r="N29" s="14" t="s">
        <v>288</v>
      </c>
      <c r="O29" s="14" t="s">
        <v>7146</v>
      </c>
      <c r="R29" s="1913"/>
    </row>
    <row r="30">
      <c r="L30" s="1913">
        <v>44642.0</v>
      </c>
      <c r="M30" s="14" t="s">
        <v>1446</v>
      </c>
      <c r="N30" s="14" t="s">
        <v>288</v>
      </c>
      <c r="O30" s="14" t="s">
        <v>7147</v>
      </c>
      <c r="R30" s="1913"/>
    </row>
    <row r="31">
      <c r="L31" s="1913">
        <v>44646.0</v>
      </c>
      <c r="M31" s="14" t="s">
        <v>5289</v>
      </c>
      <c r="N31" s="14" t="s">
        <v>288</v>
      </c>
      <c r="O31" s="14" t="s">
        <v>7132</v>
      </c>
      <c r="R31" s="1913"/>
    </row>
    <row r="32">
      <c r="L32" s="1913">
        <v>44647.0</v>
      </c>
      <c r="M32" s="14" t="s">
        <v>1446</v>
      </c>
      <c r="N32" s="14" t="s">
        <v>288</v>
      </c>
      <c r="O32" s="14" t="s">
        <v>7147</v>
      </c>
      <c r="R32" s="1913"/>
    </row>
    <row r="33">
      <c r="L33" s="1913">
        <v>44647.0</v>
      </c>
      <c r="M33" s="14" t="s">
        <v>5289</v>
      </c>
      <c r="N33" s="14" t="s">
        <v>288</v>
      </c>
      <c r="O33" s="14" t="s">
        <v>7132</v>
      </c>
      <c r="R33" s="1913"/>
    </row>
    <row r="34">
      <c r="L34" s="1913">
        <v>44647.0</v>
      </c>
      <c r="M34" s="14" t="s">
        <v>5363</v>
      </c>
      <c r="N34" s="14" t="s">
        <v>288</v>
      </c>
      <c r="O34" s="14" t="s">
        <v>7146</v>
      </c>
      <c r="R34" s="1913"/>
    </row>
    <row r="35">
      <c r="L35" s="1913">
        <v>44649.0</v>
      </c>
      <c r="M35" s="14" t="s">
        <v>5363</v>
      </c>
      <c r="N35" s="14" t="s">
        <v>288</v>
      </c>
      <c r="O35" s="14" t="s">
        <v>7145</v>
      </c>
    </row>
    <row r="36">
      <c r="L36" s="1913">
        <v>44651.0</v>
      </c>
      <c r="M36" s="14" t="s">
        <v>1446</v>
      </c>
      <c r="N36" s="14" t="s">
        <v>288</v>
      </c>
      <c r="O36" s="14" t="s">
        <v>7148</v>
      </c>
    </row>
    <row r="37">
      <c r="L37" s="1913">
        <v>44655.0</v>
      </c>
      <c r="M37" s="14" t="s">
        <v>5289</v>
      </c>
      <c r="N37" s="14" t="s">
        <v>180</v>
      </c>
      <c r="O37" s="14" t="s">
        <v>1043</v>
      </c>
    </row>
    <row r="38">
      <c r="L38" s="1913">
        <v>44655.0</v>
      </c>
      <c r="M38" s="14" t="s">
        <v>5289</v>
      </c>
      <c r="N38" s="14" t="s">
        <v>180</v>
      </c>
      <c r="O38" s="14" t="s">
        <v>5308</v>
      </c>
    </row>
    <row r="39">
      <c r="L39" s="1913">
        <v>44655.0</v>
      </c>
      <c r="M39" s="14" t="s">
        <v>5289</v>
      </c>
      <c r="N39" s="14" t="s">
        <v>288</v>
      </c>
      <c r="O39" s="14" t="s">
        <v>7138</v>
      </c>
    </row>
    <row r="40">
      <c r="L40" s="1913">
        <v>44655.0</v>
      </c>
      <c r="M40" s="14" t="s">
        <v>5289</v>
      </c>
      <c r="N40" s="14" t="s">
        <v>180</v>
      </c>
      <c r="O40" s="14" t="s">
        <v>5308</v>
      </c>
    </row>
    <row r="41">
      <c r="L41" s="1913">
        <v>44655.0</v>
      </c>
      <c r="M41" s="14" t="s">
        <v>5363</v>
      </c>
      <c r="N41" s="14" t="s">
        <v>288</v>
      </c>
      <c r="O41" s="14" t="s">
        <v>7145</v>
      </c>
    </row>
    <row r="42">
      <c r="L42" s="1913">
        <v>44655.0</v>
      </c>
      <c r="M42" s="14" t="s">
        <v>5363</v>
      </c>
      <c r="N42" s="14" t="s">
        <v>288</v>
      </c>
      <c r="O42" s="14" t="s">
        <v>7131</v>
      </c>
    </row>
    <row r="43">
      <c r="L43" s="1913">
        <v>44655.0</v>
      </c>
      <c r="M43" s="14" t="s">
        <v>5363</v>
      </c>
      <c r="N43" s="14" t="s">
        <v>288</v>
      </c>
      <c r="O43" s="14" t="s">
        <v>7134</v>
      </c>
    </row>
    <row r="44">
      <c r="L44" s="1913">
        <v>44655.0</v>
      </c>
      <c r="M44" s="14" t="s">
        <v>5363</v>
      </c>
      <c r="N44" s="14" t="s">
        <v>288</v>
      </c>
      <c r="O44" s="14" t="s">
        <v>7134</v>
      </c>
    </row>
    <row r="45">
      <c r="L45" s="1913">
        <v>44655.0</v>
      </c>
      <c r="M45" s="14" t="s">
        <v>1446</v>
      </c>
      <c r="N45" s="14" t="s">
        <v>288</v>
      </c>
      <c r="O45" s="14" t="s">
        <v>7148</v>
      </c>
      <c r="R45" s="1913"/>
    </row>
    <row r="46">
      <c r="L46" s="1913">
        <v>44655.0</v>
      </c>
      <c r="M46" s="14" t="s">
        <v>1446</v>
      </c>
      <c r="N46" s="14" t="s">
        <v>288</v>
      </c>
      <c r="O46" s="14" t="s">
        <v>7129</v>
      </c>
    </row>
    <row r="47">
      <c r="L47" s="1913">
        <v>44655.0</v>
      </c>
      <c r="M47" s="14" t="s">
        <v>1446</v>
      </c>
      <c r="N47" s="14" t="s">
        <v>288</v>
      </c>
      <c r="O47" s="14" t="s">
        <v>7129</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7156</v>
      </c>
      <c r="G3" s="16" t="s">
        <v>7157</v>
      </c>
      <c r="H3" s="16" t="s">
        <v>7158</v>
      </c>
      <c r="I3" s="16" t="s">
        <v>7159</v>
      </c>
      <c r="J3" s="16" t="s">
        <v>7160</v>
      </c>
      <c r="K3" s="16" t="s">
        <v>7161</v>
      </c>
      <c r="L3" s="16" t="s">
        <v>7162</v>
      </c>
      <c r="M3" s="16" t="s">
        <v>7153</v>
      </c>
      <c r="N3" s="16" t="s">
        <v>7154</v>
      </c>
      <c r="O3" s="16" t="s">
        <v>7155</v>
      </c>
      <c r="P3" s="16" t="s">
        <v>7156</v>
      </c>
      <c r="Q3" s="16" t="s">
        <v>7157</v>
      </c>
      <c r="R3" s="16" t="s">
        <v>7158</v>
      </c>
      <c r="S3" s="16" t="s">
        <v>7159</v>
      </c>
      <c r="T3" s="16" t="s">
        <v>7160</v>
      </c>
      <c r="U3" s="16" t="s">
        <v>7161</v>
      </c>
      <c r="V3" s="16" t="s">
        <v>7162</v>
      </c>
      <c r="W3" s="15"/>
      <c r="X3" s="15"/>
      <c r="Y3" s="15"/>
      <c r="Z3" s="15"/>
    </row>
    <row r="4">
      <c r="A4" s="1914">
        <v>44531.0</v>
      </c>
      <c r="B4" s="16" t="s">
        <v>7163</v>
      </c>
      <c r="C4" s="16">
        <v>1.0</v>
      </c>
      <c r="D4" s="16">
        <v>3.0</v>
      </c>
      <c r="E4" s="16">
        <v>2.0</v>
      </c>
      <c r="F4" s="16">
        <v>0.0</v>
      </c>
      <c r="G4" s="16">
        <v>0.0</v>
      </c>
      <c r="H4" s="16">
        <v>0.0</v>
      </c>
      <c r="I4" s="16">
        <v>1.0</v>
      </c>
      <c r="J4" s="16">
        <v>0.0</v>
      </c>
      <c r="K4" s="16">
        <v>0.0</v>
      </c>
      <c r="L4" s="16" t="s">
        <v>7164</v>
      </c>
      <c r="M4" s="16">
        <v>0.0</v>
      </c>
      <c r="N4" s="16">
        <v>4.0</v>
      </c>
      <c r="O4" s="16">
        <v>3.0</v>
      </c>
      <c r="P4" s="16">
        <v>0.0</v>
      </c>
      <c r="Q4" s="16">
        <v>0.0</v>
      </c>
      <c r="R4" s="16">
        <v>2.0</v>
      </c>
      <c r="S4" s="16">
        <v>1.0</v>
      </c>
      <c r="T4" s="16">
        <v>1.0</v>
      </c>
      <c r="U4" s="16">
        <v>0.0</v>
      </c>
      <c r="V4" s="16" t="s">
        <v>7165</v>
      </c>
      <c r="W4" s="15"/>
      <c r="X4" s="15"/>
      <c r="Y4" s="15"/>
      <c r="Z4" s="15"/>
    </row>
    <row r="5">
      <c r="A5" s="1914">
        <v>44532.0</v>
      </c>
      <c r="B5" s="16" t="s">
        <v>7163</v>
      </c>
      <c r="C5" s="16">
        <v>1.0</v>
      </c>
      <c r="D5" s="16">
        <v>3.0</v>
      </c>
      <c r="E5" s="16">
        <v>2.0</v>
      </c>
      <c r="F5" s="16">
        <v>0.0</v>
      </c>
      <c r="G5" s="16">
        <v>1.0</v>
      </c>
      <c r="H5" s="16">
        <v>0.0</v>
      </c>
      <c r="I5" s="16">
        <v>0.0</v>
      </c>
      <c r="J5" s="16">
        <v>0.0</v>
      </c>
      <c r="K5" s="16">
        <v>0.0</v>
      </c>
      <c r="L5" s="16" t="s">
        <v>7166</v>
      </c>
      <c r="M5" s="15"/>
      <c r="N5" s="15"/>
      <c r="O5" s="15"/>
      <c r="P5" s="15"/>
      <c r="Q5" s="15"/>
      <c r="R5" s="15"/>
      <c r="S5" s="15"/>
      <c r="T5" s="15"/>
      <c r="U5" s="15"/>
      <c r="V5" s="15"/>
      <c r="W5" s="15"/>
      <c r="X5" s="15"/>
      <c r="Y5" s="15"/>
      <c r="Z5" s="15"/>
    </row>
    <row r="6">
      <c r="A6" s="1914">
        <v>44532.0</v>
      </c>
      <c r="B6" s="16" t="s">
        <v>7163</v>
      </c>
      <c r="C6" s="16">
        <v>2.0</v>
      </c>
      <c r="D6" s="16">
        <v>3.0</v>
      </c>
      <c r="E6" s="16">
        <v>2.0</v>
      </c>
      <c r="F6" s="16">
        <v>0.0</v>
      </c>
      <c r="G6" s="16">
        <v>0.0</v>
      </c>
      <c r="H6" s="16">
        <v>0.0</v>
      </c>
      <c r="I6" s="16">
        <v>0.0</v>
      </c>
      <c r="J6" s="16">
        <v>1.0</v>
      </c>
      <c r="K6" s="16">
        <v>0.0</v>
      </c>
      <c r="L6" s="16" t="s">
        <v>7167</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7163</v>
      </c>
      <c r="C13" s="16">
        <v>2.0</v>
      </c>
      <c r="D13" s="16">
        <v>4.0</v>
      </c>
      <c r="E13" s="16">
        <v>3.0</v>
      </c>
      <c r="F13" s="16">
        <v>0.0</v>
      </c>
      <c r="G13" s="16">
        <v>0.0</v>
      </c>
      <c r="H13" s="16">
        <v>0.0</v>
      </c>
      <c r="I13" s="16">
        <v>0.0</v>
      </c>
      <c r="J13" s="16">
        <v>0.0</v>
      </c>
      <c r="K13" s="16">
        <v>1.0</v>
      </c>
      <c r="L13" s="16" t="s">
        <v>7168</v>
      </c>
      <c r="M13" s="15"/>
      <c r="N13" s="15"/>
      <c r="O13" s="15"/>
      <c r="P13" s="15"/>
      <c r="Q13" s="15"/>
      <c r="R13" s="15"/>
      <c r="S13" s="15"/>
      <c r="T13" s="15"/>
      <c r="U13" s="15"/>
      <c r="V13" s="15"/>
      <c r="W13" s="15"/>
      <c r="X13" s="15"/>
      <c r="Y13" s="15"/>
      <c r="Z13" s="15"/>
    </row>
    <row r="14">
      <c r="A14" s="1914">
        <v>44626.0</v>
      </c>
      <c r="B14" s="16" t="s">
        <v>7163</v>
      </c>
      <c r="C14" s="16">
        <v>1.0</v>
      </c>
      <c r="D14" s="16">
        <v>3.0</v>
      </c>
      <c r="E14" s="16">
        <v>2.0</v>
      </c>
      <c r="F14" s="16">
        <v>0.0</v>
      </c>
      <c r="G14" s="16">
        <v>0.0</v>
      </c>
      <c r="H14" s="16">
        <v>0.0</v>
      </c>
      <c r="I14" s="16">
        <v>1.0</v>
      </c>
      <c r="J14" s="16">
        <v>0.0</v>
      </c>
      <c r="K14" s="16">
        <v>0.0</v>
      </c>
      <c r="L14" s="16" t="s">
        <v>7169</v>
      </c>
      <c r="M14" s="15"/>
      <c r="N14" s="15"/>
      <c r="O14" s="15"/>
      <c r="P14" s="15"/>
      <c r="Q14" s="15"/>
      <c r="R14" s="15"/>
      <c r="S14" s="15"/>
      <c r="T14" s="15"/>
      <c r="U14" s="15"/>
      <c r="V14" s="15"/>
      <c r="W14" s="15"/>
      <c r="X14" s="15"/>
      <c r="Y14" s="15"/>
      <c r="Z14" s="15"/>
    </row>
    <row r="15">
      <c r="A15" s="1914">
        <v>44627.0</v>
      </c>
      <c r="B15" s="16" t="s">
        <v>7170</v>
      </c>
      <c r="C15" s="16">
        <v>1.0</v>
      </c>
      <c r="D15" s="16">
        <v>3.0</v>
      </c>
      <c r="E15" s="16">
        <v>3.0</v>
      </c>
      <c r="F15" s="16">
        <v>0.0</v>
      </c>
      <c r="G15" s="16">
        <v>0.0</v>
      </c>
      <c r="H15" s="16">
        <v>0.0</v>
      </c>
      <c r="I15" s="16">
        <v>0.0</v>
      </c>
      <c r="J15" s="16">
        <v>0.0</v>
      </c>
      <c r="K15" s="16">
        <v>1.0</v>
      </c>
      <c r="L15" s="16" t="s">
        <v>7171</v>
      </c>
      <c r="M15" s="16">
        <v>0.0</v>
      </c>
      <c r="N15" s="16">
        <v>4.0</v>
      </c>
      <c r="O15" s="16">
        <v>3.0</v>
      </c>
      <c r="P15" s="16">
        <v>0.0</v>
      </c>
      <c r="Q15" s="16">
        <v>1.0</v>
      </c>
      <c r="R15" s="16">
        <v>1.0</v>
      </c>
      <c r="S15" s="16">
        <v>0.0</v>
      </c>
      <c r="T15" s="16">
        <v>1.0</v>
      </c>
      <c r="U15" s="16">
        <v>1.0</v>
      </c>
      <c r="V15" s="16" t="s">
        <v>7172</v>
      </c>
      <c r="W15" s="15"/>
      <c r="X15" s="15"/>
      <c r="Y15" s="15"/>
      <c r="Z15" s="15"/>
    </row>
    <row r="16">
      <c r="A16" s="1914">
        <v>44627.0</v>
      </c>
      <c r="B16" s="16" t="s">
        <v>7170</v>
      </c>
      <c r="C16" s="16">
        <v>1.0</v>
      </c>
      <c r="D16" s="16">
        <v>3.0</v>
      </c>
      <c r="E16" s="16">
        <v>3.0</v>
      </c>
      <c r="F16" s="14">
        <v>0.0</v>
      </c>
      <c r="G16" s="14">
        <v>0.0</v>
      </c>
      <c r="H16" s="14">
        <v>0.0</v>
      </c>
      <c r="I16" s="14">
        <v>0.0</v>
      </c>
      <c r="J16" s="16">
        <v>1.0</v>
      </c>
      <c r="K16" s="14">
        <v>0.0</v>
      </c>
      <c r="L16" s="14" t="s">
        <v>5665</v>
      </c>
      <c r="M16" s="14">
        <v>0.0</v>
      </c>
      <c r="N16" s="14">
        <v>4.0</v>
      </c>
      <c r="O16" s="16">
        <v>3.0</v>
      </c>
      <c r="P16" s="16">
        <v>1.0</v>
      </c>
      <c r="Q16" s="16">
        <v>0.0</v>
      </c>
      <c r="R16" s="16">
        <v>0.0</v>
      </c>
      <c r="S16" s="16">
        <v>1.0</v>
      </c>
      <c r="T16" s="16">
        <v>1.0</v>
      </c>
      <c r="U16" s="16">
        <v>0.0</v>
      </c>
      <c r="V16" s="16" t="s">
        <v>7173</v>
      </c>
      <c r="W16" s="15"/>
      <c r="X16" s="15"/>
      <c r="Y16" s="15"/>
      <c r="Z16" s="15"/>
    </row>
    <row r="17">
      <c r="A17" s="1914">
        <v>44629.0</v>
      </c>
      <c r="B17" s="16" t="s">
        <v>7163</v>
      </c>
      <c r="C17" s="16">
        <v>2.0</v>
      </c>
      <c r="D17" s="16">
        <v>4.0</v>
      </c>
      <c r="E17" s="16">
        <v>2.0</v>
      </c>
      <c r="F17" s="14">
        <v>0.0</v>
      </c>
      <c r="G17" s="14">
        <v>1.0</v>
      </c>
      <c r="H17" s="14">
        <v>0.0</v>
      </c>
      <c r="I17" s="14">
        <v>0.0</v>
      </c>
      <c r="J17" s="16">
        <v>0.0</v>
      </c>
      <c r="K17" s="14">
        <v>0.0</v>
      </c>
      <c r="L17" s="14" t="s">
        <v>7174</v>
      </c>
      <c r="M17" s="14">
        <v>0.0</v>
      </c>
      <c r="N17" s="14">
        <v>4.0</v>
      </c>
      <c r="O17" s="16">
        <v>3.0</v>
      </c>
      <c r="P17" s="16">
        <v>0.0</v>
      </c>
      <c r="Q17" s="16">
        <v>0.0</v>
      </c>
      <c r="R17" s="16">
        <v>2.0</v>
      </c>
      <c r="S17" s="16">
        <v>0.0</v>
      </c>
      <c r="T17" s="16">
        <v>2.0</v>
      </c>
      <c r="U17" s="16">
        <v>0.0</v>
      </c>
      <c r="V17" s="16" t="s">
        <v>7175</v>
      </c>
      <c r="W17" s="15"/>
      <c r="X17" s="15"/>
      <c r="Y17" s="15"/>
      <c r="Z17" s="15"/>
    </row>
    <row r="18">
      <c r="A18" s="1914">
        <v>44630.0</v>
      </c>
      <c r="B18" s="16" t="s">
        <v>7170</v>
      </c>
      <c r="C18" s="16">
        <v>2.0</v>
      </c>
      <c r="D18" s="16">
        <v>2.0</v>
      </c>
      <c r="E18" s="16">
        <v>2.0</v>
      </c>
      <c r="F18" s="14">
        <v>0.0</v>
      </c>
      <c r="G18" s="14">
        <v>1.0</v>
      </c>
      <c r="H18" s="14">
        <v>0.0</v>
      </c>
      <c r="I18" s="14">
        <v>0.0</v>
      </c>
      <c r="J18" s="16">
        <v>0.0</v>
      </c>
      <c r="K18" s="14">
        <v>0.0</v>
      </c>
      <c r="L18" s="14" t="s">
        <v>7176</v>
      </c>
      <c r="M18" s="14">
        <v>0.0</v>
      </c>
      <c r="N18" s="14">
        <v>4.0</v>
      </c>
      <c r="O18" s="16">
        <v>3.0</v>
      </c>
      <c r="P18" s="16">
        <v>0.0</v>
      </c>
      <c r="Q18" s="16">
        <v>1.0</v>
      </c>
      <c r="R18" s="16">
        <v>1.0</v>
      </c>
      <c r="S18" s="16">
        <v>2.0</v>
      </c>
      <c r="T18" s="16">
        <v>0.0</v>
      </c>
      <c r="U18" s="16">
        <v>0.0</v>
      </c>
      <c r="V18" s="16" t="s">
        <v>7177</v>
      </c>
      <c r="W18" s="15"/>
      <c r="X18" s="15"/>
      <c r="Y18" s="15"/>
      <c r="Z18" s="15"/>
    </row>
    <row r="19">
      <c r="A19" s="1914">
        <v>44630.0</v>
      </c>
      <c r="B19" s="16" t="s">
        <v>7170</v>
      </c>
      <c r="C19" s="16">
        <v>1.0</v>
      </c>
      <c r="D19" s="16">
        <v>2.0</v>
      </c>
      <c r="E19" s="16">
        <v>2.0</v>
      </c>
      <c r="F19" s="14">
        <v>0.0</v>
      </c>
      <c r="G19" s="14">
        <v>0.0</v>
      </c>
      <c r="H19" s="14">
        <v>0.0</v>
      </c>
      <c r="I19" s="14">
        <v>0.0</v>
      </c>
      <c r="J19" s="16">
        <v>0.0</v>
      </c>
      <c r="K19" s="16">
        <v>1.0</v>
      </c>
      <c r="L19" s="16" t="s">
        <v>7178</v>
      </c>
      <c r="M19" s="16">
        <v>0.0</v>
      </c>
      <c r="N19" s="16">
        <v>4.0</v>
      </c>
      <c r="O19" s="16">
        <v>3.0</v>
      </c>
      <c r="P19" s="16">
        <v>0.0</v>
      </c>
      <c r="Q19" s="16">
        <v>2.0</v>
      </c>
      <c r="R19" s="16">
        <v>0.0</v>
      </c>
      <c r="S19" s="16">
        <v>1.0</v>
      </c>
      <c r="T19" s="16">
        <v>0.0</v>
      </c>
      <c r="U19" s="16">
        <v>1.0</v>
      </c>
      <c r="V19" s="16" t="s">
        <v>7179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7180</v>
      </c>
      <c r="G3" s="16" t="s">
        <v>7181</v>
      </c>
      <c r="H3" s="16" t="s">
        <v>7182</v>
      </c>
      <c r="I3" s="16" t="s">
        <v>7183</v>
      </c>
      <c r="J3" s="16" t="s">
        <v>7184</v>
      </c>
      <c r="K3" s="16" t="s">
        <v>7185</v>
      </c>
      <c r="L3" s="16" t="s">
        <v>7162</v>
      </c>
      <c r="M3" s="16" t="s">
        <v>7153</v>
      </c>
      <c r="N3" s="16" t="s">
        <v>7154</v>
      </c>
      <c r="O3" s="16" t="s">
        <v>7155</v>
      </c>
      <c r="P3" s="16" t="s">
        <v>7180</v>
      </c>
      <c r="Q3" s="16" t="s">
        <v>7181</v>
      </c>
      <c r="R3" s="16" t="s">
        <v>7182</v>
      </c>
      <c r="S3" s="16" t="s">
        <v>7183</v>
      </c>
      <c r="T3" s="16" t="s">
        <v>7184</v>
      </c>
      <c r="U3" s="16" t="s">
        <v>7185</v>
      </c>
      <c r="V3" s="16" t="s">
        <v>7162</v>
      </c>
      <c r="W3" s="15"/>
      <c r="X3" s="15"/>
      <c r="Y3" s="15"/>
      <c r="Z3" s="15"/>
    </row>
    <row r="4">
      <c r="A4" s="1914">
        <v>44532.0</v>
      </c>
      <c r="B4" s="16" t="s">
        <v>7163</v>
      </c>
      <c r="C4" s="16">
        <v>1.0</v>
      </c>
      <c r="D4" s="16">
        <v>3.0</v>
      </c>
      <c r="E4" s="16">
        <v>2.0</v>
      </c>
      <c r="F4" s="16">
        <v>0.0</v>
      </c>
      <c r="G4" s="16">
        <v>0.0</v>
      </c>
      <c r="H4" s="16">
        <v>1.0</v>
      </c>
      <c r="I4" s="16">
        <v>0.0</v>
      </c>
      <c r="J4" s="16">
        <v>0.0</v>
      </c>
      <c r="K4" s="16">
        <v>0.0</v>
      </c>
      <c r="L4" s="16" t="s">
        <v>7186</v>
      </c>
      <c r="M4" s="16">
        <v>0.0</v>
      </c>
      <c r="N4" s="16">
        <v>4.0</v>
      </c>
      <c r="O4" s="16">
        <v>3.0</v>
      </c>
      <c r="P4" s="16">
        <v>0.0</v>
      </c>
      <c r="Q4" s="16">
        <v>1.0</v>
      </c>
      <c r="R4" s="16">
        <v>0.0</v>
      </c>
      <c r="S4" s="16">
        <v>1.0</v>
      </c>
      <c r="T4" s="16">
        <v>1.0</v>
      </c>
      <c r="U4" s="16">
        <v>1.0</v>
      </c>
      <c r="V4" s="16" t="s">
        <v>7187</v>
      </c>
      <c r="W4" s="15"/>
      <c r="X4" s="15"/>
      <c r="Y4" s="15"/>
      <c r="Z4" s="15"/>
    </row>
    <row r="5">
      <c r="A5" s="1914">
        <v>44532.0</v>
      </c>
      <c r="B5" s="16" t="s">
        <v>7163</v>
      </c>
      <c r="C5" s="16">
        <v>2.0</v>
      </c>
      <c r="D5" s="16">
        <v>4.0</v>
      </c>
      <c r="E5" s="16">
        <v>2.0</v>
      </c>
      <c r="F5" s="16">
        <v>0.0</v>
      </c>
      <c r="G5" s="16">
        <v>1.0</v>
      </c>
      <c r="H5" s="16">
        <v>0.0</v>
      </c>
      <c r="I5" s="16">
        <v>0.0</v>
      </c>
      <c r="J5" s="16">
        <v>0.0</v>
      </c>
      <c r="K5" s="16">
        <v>0.0</v>
      </c>
      <c r="L5" s="16" t="s">
        <v>7188</v>
      </c>
      <c r="M5" s="15"/>
      <c r="N5" s="15"/>
      <c r="O5" s="15"/>
      <c r="P5" s="15"/>
      <c r="Q5" s="15"/>
      <c r="R5" s="15"/>
      <c r="S5" s="15"/>
      <c r="T5" s="15"/>
      <c r="U5" s="15"/>
      <c r="V5" s="15"/>
      <c r="W5" s="15"/>
      <c r="X5" s="15"/>
      <c r="Y5" s="15"/>
      <c r="Z5" s="15"/>
    </row>
    <row r="6">
      <c r="A6" s="1914">
        <v>44532.0</v>
      </c>
      <c r="B6" s="16" t="s">
        <v>7163</v>
      </c>
      <c r="C6" s="16">
        <v>1.0</v>
      </c>
      <c r="D6" s="16">
        <v>3.0</v>
      </c>
      <c r="E6" s="16">
        <v>2.0</v>
      </c>
      <c r="F6" s="16">
        <v>0.0</v>
      </c>
      <c r="G6" s="16">
        <v>1.0</v>
      </c>
      <c r="H6" s="16">
        <v>0.0</v>
      </c>
      <c r="I6" s="16">
        <v>0.0</v>
      </c>
      <c r="J6" s="16">
        <v>0.0</v>
      </c>
      <c r="K6" s="16">
        <v>0.0</v>
      </c>
      <c r="L6" s="16" t="s">
        <v>7189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7163</v>
      </c>
      <c r="C18" s="16">
        <v>1.0</v>
      </c>
      <c r="D18" s="16">
        <v>3.0</v>
      </c>
      <c r="E18" s="16">
        <v>2.0</v>
      </c>
      <c r="F18" s="16">
        <v>0.0</v>
      </c>
      <c r="G18" s="16">
        <v>0.0</v>
      </c>
      <c r="H18" s="16">
        <v>0.0</v>
      </c>
      <c r="I18" s="16">
        <v>0.0</v>
      </c>
      <c r="J18" s="16">
        <v>0.0</v>
      </c>
      <c r="K18" s="16">
        <v>1.0</v>
      </c>
      <c r="L18" s="16" t="s">
        <v>7190</v>
      </c>
      <c r="M18" s="16">
        <v>0.0</v>
      </c>
      <c r="N18" s="16">
        <v>4.0</v>
      </c>
      <c r="O18" s="16">
        <v>3.0</v>
      </c>
      <c r="P18" s="16">
        <v>0.0</v>
      </c>
      <c r="Q18" s="16">
        <v>0.0</v>
      </c>
      <c r="R18" s="16">
        <v>3.0</v>
      </c>
      <c r="S18" s="16">
        <v>1.0</v>
      </c>
      <c r="T18" s="16">
        <v>0.0</v>
      </c>
      <c r="U18" s="16">
        <v>0.0</v>
      </c>
      <c r="V18" s="16" t="s">
        <v>7191</v>
      </c>
      <c r="W18" s="15"/>
      <c r="X18" s="15"/>
      <c r="Y18" s="15"/>
      <c r="Z18" s="15"/>
    </row>
    <row r="19">
      <c r="A19" s="1914">
        <v>44628.0</v>
      </c>
      <c r="B19" s="16" t="s">
        <v>7170</v>
      </c>
      <c r="C19" s="16">
        <v>2.0</v>
      </c>
      <c r="D19" s="16">
        <v>3.0</v>
      </c>
      <c r="E19" s="16">
        <v>3.0</v>
      </c>
      <c r="F19" s="16">
        <v>0.0</v>
      </c>
      <c r="G19" s="16">
        <v>0.0</v>
      </c>
      <c r="H19" s="16">
        <v>0.0</v>
      </c>
      <c r="I19" s="16">
        <v>1.0</v>
      </c>
      <c r="J19" s="16">
        <v>0.0</v>
      </c>
      <c r="K19" s="16">
        <v>0.0</v>
      </c>
      <c r="L19" s="16" t="s">
        <v>7192</v>
      </c>
      <c r="M19" s="16">
        <v>0.0</v>
      </c>
      <c r="N19" s="16">
        <v>4.0</v>
      </c>
      <c r="O19" s="16">
        <v>3.0</v>
      </c>
      <c r="P19" s="16">
        <v>1.0</v>
      </c>
      <c r="Q19" s="16">
        <v>0.0</v>
      </c>
      <c r="R19" s="16">
        <v>1.0</v>
      </c>
      <c r="S19" s="16">
        <v>0.0</v>
      </c>
      <c r="T19" s="16">
        <v>1.0</v>
      </c>
      <c r="U19" s="16">
        <v>1.0</v>
      </c>
      <c r="V19" s="16" t="s">
        <v>7193</v>
      </c>
      <c r="W19" s="15"/>
      <c r="X19" s="15"/>
      <c r="Y19" s="15"/>
      <c r="Z19" s="15"/>
    </row>
    <row r="20">
      <c r="A20" s="1914">
        <v>44628.0</v>
      </c>
      <c r="B20" s="16" t="s">
        <v>7170</v>
      </c>
      <c r="C20" s="16">
        <v>1.0</v>
      </c>
      <c r="D20" s="16">
        <v>2.0</v>
      </c>
      <c r="E20" s="16">
        <v>3.0</v>
      </c>
      <c r="F20" s="16">
        <v>0.0</v>
      </c>
      <c r="G20" s="16">
        <v>0.0</v>
      </c>
      <c r="H20" s="16">
        <v>0.0</v>
      </c>
      <c r="I20" s="16">
        <v>0.0</v>
      </c>
      <c r="J20" s="16">
        <v>0.0</v>
      </c>
      <c r="K20" s="16">
        <v>1.0</v>
      </c>
      <c r="L20" s="16" t="s">
        <v>7194</v>
      </c>
      <c r="M20" s="16">
        <v>0.0</v>
      </c>
      <c r="N20" s="16">
        <v>4.0</v>
      </c>
      <c r="O20" s="16">
        <v>3.0</v>
      </c>
      <c r="P20" s="16">
        <v>1.0</v>
      </c>
      <c r="Q20" s="16">
        <v>0.0</v>
      </c>
      <c r="R20" s="16">
        <v>0.0</v>
      </c>
      <c r="S20" s="16">
        <v>1.0</v>
      </c>
      <c r="T20" s="16">
        <v>1.0</v>
      </c>
      <c r="U20" s="16">
        <v>1.0</v>
      </c>
      <c r="V20" s="16" t="s">
        <v>7195</v>
      </c>
      <c r="W20" s="15"/>
      <c r="X20" s="15"/>
      <c r="Y20" s="15"/>
      <c r="Z20" s="15"/>
    </row>
    <row r="21">
      <c r="A21" s="1914">
        <v>44631.0</v>
      </c>
      <c r="B21" s="16" t="s">
        <v>7163</v>
      </c>
      <c r="C21" s="16">
        <v>1.0</v>
      </c>
      <c r="D21" s="16">
        <v>3.0</v>
      </c>
      <c r="E21" s="16">
        <v>2.0</v>
      </c>
      <c r="F21" s="16">
        <v>0.0</v>
      </c>
      <c r="G21" s="16">
        <v>0.0</v>
      </c>
      <c r="H21" s="16">
        <v>0.0</v>
      </c>
      <c r="I21" s="16">
        <v>0.0</v>
      </c>
      <c r="J21" s="16">
        <v>0.0</v>
      </c>
      <c r="K21" s="16">
        <v>1.0</v>
      </c>
      <c r="L21" s="16" t="s">
        <v>7188</v>
      </c>
      <c r="M21" s="16">
        <v>0.0</v>
      </c>
      <c r="N21" s="16">
        <v>4.0</v>
      </c>
      <c r="O21" s="16">
        <v>3.0</v>
      </c>
      <c r="P21" s="16">
        <v>0.0</v>
      </c>
      <c r="Q21" s="16">
        <v>0.0</v>
      </c>
      <c r="R21" s="16">
        <v>1.0</v>
      </c>
      <c r="S21" s="16">
        <v>2.0</v>
      </c>
      <c r="T21" s="16">
        <v>1.0</v>
      </c>
      <c r="U21" s="16">
        <v>0.0</v>
      </c>
      <c r="V21" s="16" t="s">
        <v>7196</v>
      </c>
      <c r="W21" s="15"/>
      <c r="X21" s="15"/>
      <c r="Y21" s="15"/>
      <c r="Z21" s="15"/>
    </row>
    <row r="22">
      <c r="A22" s="1914">
        <v>44631.0</v>
      </c>
      <c r="B22" s="16" t="s">
        <v>7163</v>
      </c>
      <c r="C22" s="16">
        <v>2.0</v>
      </c>
      <c r="D22" s="16">
        <v>4.0</v>
      </c>
      <c r="E22" s="16">
        <v>2.0</v>
      </c>
      <c r="F22" s="16">
        <v>0.0</v>
      </c>
      <c r="G22" s="16">
        <v>0.0</v>
      </c>
      <c r="H22" s="16">
        <v>0.0</v>
      </c>
      <c r="I22" s="16">
        <v>1.0</v>
      </c>
      <c r="J22" s="16">
        <v>0.0</v>
      </c>
      <c r="K22" s="16">
        <v>0.0</v>
      </c>
      <c r="L22" s="16" t="s">
        <v>7197</v>
      </c>
      <c r="M22" s="15"/>
      <c r="N22" s="15"/>
      <c r="O22" s="15"/>
      <c r="P22" s="15"/>
      <c r="Q22" s="15"/>
      <c r="R22" s="15"/>
      <c r="S22" s="15"/>
      <c r="T22" s="15"/>
      <c r="U22" s="15"/>
      <c r="V22" s="15"/>
      <c r="W22" s="15"/>
      <c r="X22" s="15"/>
      <c r="Y22" s="15"/>
      <c r="Z22" s="15"/>
    </row>
    <row r="23">
      <c r="A23" s="1914">
        <v>44631.0</v>
      </c>
      <c r="B23" s="16" t="s">
        <v>7163</v>
      </c>
      <c r="C23" s="16">
        <v>2.0</v>
      </c>
      <c r="D23" s="16">
        <v>2.0</v>
      </c>
      <c r="E23" s="16">
        <v>2.0</v>
      </c>
      <c r="F23" s="16">
        <v>0.0</v>
      </c>
      <c r="G23" s="16">
        <v>0.0</v>
      </c>
      <c r="H23" s="16">
        <v>0.0</v>
      </c>
      <c r="I23" s="16">
        <v>1.0</v>
      </c>
      <c r="J23" s="16">
        <v>0.0</v>
      </c>
      <c r="K23" s="16">
        <v>0.0</v>
      </c>
      <c r="L23" s="16" t="s">
        <v>5695</v>
      </c>
      <c r="M23" s="15"/>
      <c r="N23" s="15"/>
      <c r="O23" s="15"/>
      <c r="P23" s="15"/>
      <c r="Q23" s="15"/>
      <c r="R23" s="15"/>
      <c r="S23" s="15"/>
      <c r="T23" s="15"/>
      <c r="U23" s="15"/>
      <c r="V23" s="15"/>
      <c r="W23" s="15"/>
      <c r="X23" s="15"/>
      <c r="Y23" s="15"/>
      <c r="Z23" s="15"/>
    </row>
    <row r="24">
      <c r="A24" s="1914">
        <v>44631.0</v>
      </c>
      <c r="B24" s="16" t="s">
        <v>7170</v>
      </c>
      <c r="C24" s="16">
        <v>1.0</v>
      </c>
      <c r="D24" s="16">
        <v>3.0</v>
      </c>
      <c r="E24" s="16">
        <v>2.0</v>
      </c>
      <c r="F24" s="16">
        <v>0.0</v>
      </c>
      <c r="G24" s="16">
        <v>0.0</v>
      </c>
      <c r="H24" s="16">
        <v>0.0</v>
      </c>
      <c r="I24" s="16">
        <v>0.0</v>
      </c>
      <c r="J24" s="16">
        <v>0.0</v>
      </c>
      <c r="K24" s="16">
        <v>1.0</v>
      </c>
      <c r="L24" s="16" t="s">
        <v>7198</v>
      </c>
      <c r="M24" s="16">
        <v>0.0</v>
      </c>
      <c r="N24" s="16">
        <v>4.0</v>
      </c>
      <c r="O24" s="16">
        <v>3.0</v>
      </c>
      <c r="P24" s="16">
        <v>0.0</v>
      </c>
      <c r="Q24" s="16">
        <v>1.0</v>
      </c>
      <c r="R24" s="16">
        <v>2.0</v>
      </c>
      <c r="S24" s="16">
        <v>1.0</v>
      </c>
      <c r="T24" s="16">
        <v>0.0</v>
      </c>
      <c r="U24" s="16">
        <v>0.0</v>
      </c>
      <c r="V24" s="16" t="s">
        <v>7199</v>
      </c>
      <c r="W24" s="15"/>
      <c r="X24" s="15"/>
      <c r="Y24" s="15"/>
      <c r="Z24" s="15"/>
    </row>
    <row r="25">
      <c r="A25" s="1914">
        <v>44631.0</v>
      </c>
      <c r="B25" s="16" t="s">
        <v>7170</v>
      </c>
      <c r="C25" s="16">
        <v>1.0</v>
      </c>
      <c r="D25" s="16">
        <v>3.0</v>
      </c>
      <c r="E25" s="16">
        <v>3.0</v>
      </c>
      <c r="F25" s="16">
        <v>0.0</v>
      </c>
      <c r="G25" s="16">
        <v>0.0</v>
      </c>
      <c r="H25" s="16">
        <v>0.0</v>
      </c>
      <c r="I25" s="16">
        <v>1.0</v>
      </c>
      <c r="J25" s="16">
        <v>0.0</v>
      </c>
      <c r="K25" s="16">
        <v>0.0</v>
      </c>
      <c r="L25" s="16" t="s">
        <v>7186</v>
      </c>
      <c r="M25" s="16">
        <v>0.0</v>
      </c>
      <c r="N25" s="16">
        <v>4.0</v>
      </c>
      <c r="O25" s="16">
        <v>3.0</v>
      </c>
      <c r="P25" s="16">
        <v>0.0</v>
      </c>
      <c r="Q25" s="16">
        <v>1.0</v>
      </c>
      <c r="R25" s="16">
        <v>1.0</v>
      </c>
      <c r="S25" s="16">
        <v>0.0</v>
      </c>
      <c r="T25" s="16">
        <v>1.0</v>
      </c>
      <c r="U25" s="16">
        <v>1.0</v>
      </c>
      <c r="V25" s="16" t="s">
        <v>7200</v>
      </c>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7201</v>
      </c>
      <c r="G3" s="16" t="s">
        <v>7202</v>
      </c>
      <c r="H3" s="16" t="s">
        <v>7203</v>
      </c>
      <c r="I3" s="16" t="s">
        <v>7204</v>
      </c>
      <c r="J3" s="16" t="s">
        <v>7205</v>
      </c>
      <c r="K3" s="16" t="s">
        <v>7206</v>
      </c>
      <c r="L3" s="16" t="s">
        <v>7162</v>
      </c>
      <c r="M3" s="16" t="s">
        <v>7153</v>
      </c>
      <c r="N3" s="16" t="s">
        <v>7154</v>
      </c>
      <c r="O3" s="16" t="s">
        <v>7155</v>
      </c>
      <c r="P3" s="16" t="s">
        <v>7201</v>
      </c>
      <c r="Q3" s="16" t="s">
        <v>7202</v>
      </c>
      <c r="R3" s="16" t="s">
        <v>7203</v>
      </c>
      <c r="S3" s="16" t="s">
        <v>7204</v>
      </c>
      <c r="T3" s="16" t="s">
        <v>7205</v>
      </c>
      <c r="U3" s="16" t="s">
        <v>7206</v>
      </c>
      <c r="V3" s="16" t="s">
        <v>7162</v>
      </c>
      <c r="W3" s="15"/>
      <c r="X3" s="15"/>
      <c r="Y3" s="15"/>
      <c r="Z3" s="15"/>
    </row>
    <row r="4">
      <c r="A4" s="1915">
        <v>44530.0</v>
      </c>
      <c r="B4" s="16" t="s">
        <v>7163</v>
      </c>
      <c r="C4" s="16">
        <v>1.0</v>
      </c>
      <c r="D4" s="16">
        <v>3.0</v>
      </c>
      <c r="E4" s="16">
        <v>3.0</v>
      </c>
      <c r="F4" s="16">
        <v>0.0</v>
      </c>
      <c r="G4" s="16">
        <v>0.0</v>
      </c>
      <c r="H4" s="16">
        <v>0.0</v>
      </c>
      <c r="I4" s="16">
        <v>0.0</v>
      </c>
      <c r="J4" s="16">
        <v>0.0</v>
      </c>
      <c r="K4" s="16">
        <v>1.0</v>
      </c>
      <c r="L4" s="16" t="s">
        <v>7207</v>
      </c>
      <c r="M4" s="16">
        <v>0.0</v>
      </c>
      <c r="N4" s="16">
        <v>4.0</v>
      </c>
      <c r="O4" s="16">
        <v>3.0</v>
      </c>
      <c r="P4" s="16">
        <v>0.0</v>
      </c>
      <c r="Q4" s="16">
        <v>0.0</v>
      </c>
      <c r="R4" s="16">
        <v>0.0</v>
      </c>
      <c r="S4" s="16">
        <v>1.0</v>
      </c>
      <c r="T4" s="16">
        <v>2.0</v>
      </c>
      <c r="U4" s="16">
        <v>1.0</v>
      </c>
      <c r="V4" s="16" t="s">
        <v>7208</v>
      </c>
      <c r="W4" s="15"/>
      <c r="X4" s="15"/>
      <c r="Y4" s="15"/>
      <c r="Z4" s="15"/>
    </row>
    <row r="5">
      <c r="A5" s="1914">
        <v>44531.0</v>
      </c>
      <c r="B5" s="16" t="s">
        <v>7163</v>
      </c>
      <c r="C5" s="16">
        <v>1.0</v>
      </c>
      <c r="D5" s="16">
        <v>3.0</v>
      </c>
      <c r="E5" s="16">
        <v>2.0</v>
      </c>
      <c r="F5" s="16">
        <v>0.0</v>
      </c>
      <c r="G5" s="16">
        <v>0.0</v>
      </c>
      <c r="H5" s="16">
        <v>0.0</v>
      </c>
      <c r="I5" s="16">
        <v>0.0</v>
      </c>
      <c r="J5" s="16">
        <v>0.0</v>
      </c>
      <c r="K5" s="16">
        <v>1.0</v>
      </c>
      <c r="L5" s="16" t="s">
        <v>7164</v>
      </c>
      <c r="M5" s="15"/>
      <c r="N5" s="15"/>
      <c r="O5" s="15"/>
      <c r="P5" s="15"/>
      <c r="Q5" s="15"/>
      <c r="R5" s="15"/>
      <c r="S5" s="15"/>
      <c r="T5" s="15"/>
      <c r="U5" s="15"/>
      <c r="V5" s="15"/>
      <c r="W5" s="15"/>
      <c r="X5" s="15"/>
      <c r="Y5" s="15"/>
      <c r="Z5" s="15"/>
    </row>
    <row r="6">
      <c r="A6" s="1914">
        <v>44533.0</v>
      </c>
      <c r="B6" s="16" t="s">
        <v>7163</v>
      </c>
      <c r="C6" s="16">
        <v>2.0</v>
      </c>
      <c r="D6" s="16">
        <v>2.0</v>
      </c>
      <c r="E6" s="16">
        <v>2.0</v>
      </c>
      <c r="F6" s="16">
        <v>0.0</v>
      </c>
      <c r="G6" s="16">
        <v>0.0</v>
      </c>
      <c r="H6" s="16">
        <v>0.0</v>
      </c>
      <c r="I6" s="16">
        <v>0.0</v>
      </c>
      <c r="J6" s="16">
        <v>1.0</v>
      </c>
      <c r="K6" s="16">
        <v>0.0</v>
      </c>
      <c r="L6" s="16" t="s">
        <v>7209</v>
      </c>
      <c r="M6" s="16">
        <v>0.0</v>
      </c>
      <c r="N6" s="16">
        <v>4.0</v>
      </c>
      <c r="O6" s="16">
        <v>3.0</v>
      </c>
      <c r="P6" s="16">
        <v>1.0</v>
      </c>
      <c r="Q6" s="16">
        <v>0.0</v>
      </c>
      <c r="R6" s="16">
        <v>0.0</v>
      </c>
      <c r="S6" s="16">
        <v>0.0</v>
      </c>
      <c r="T6" s="16">
        <v>1.0</v>
      </c>
      <c r="U6" s="16">
        <v>2.0</v>
      </c>
      <c r="V6" s="16" t="s">
        <v>7210</v>
      </c>
      <c r="W6" s="15"/>
      <c r="X6" s="15"/>
      <c r="Y6" s="15"/>
      <c r="Z6" s="15"/>
    </row>
    <row r="7">
      <c r="A7" s="1914">
        <v>44533.0</v>
      </c>
      <c r="B7" s="16" t="s">
        <v>7163</v>
      </c>
      <c r="C7" s="16">
        <v>1.0</v>
      </c>
      <c r="D7" s="16">
        <v>2.0</v>
      </c>
      <c r="E7" s="16">
        <v>2.0</v>
      </c>
      <c r="F7" s="16">
        <v>0.0</v>
      </c>
      <c r="G7" s="16">
        <v>0.0</v>
      </c>
      <c r="H7" s="16">
        <v>0.0</v>
      </c>
      <c r="I7" s="16">
        <v>1.0</v>
      </c>
      <c r="J7" s="16">
        <v>0.0</v>
      </c>
      <c r="K7" s="16">
        <v>0.0</v>
      </c>
      <c r="L7" s="16" t="s">
        <v>7211</v>
      </c>
      <c r="M7" s="15"/>
      <c r="N7" s="15"/>
      <c r="O7" s="15"/>
      <c r="P7" s="15"/>
      <c r="Q7" s="15"/>
      <c r="R7" s="15"/>
      <c r="S7" s="15"/>
      <c r="T7" s="15"/>
      <c r="U7" s="15"/>
      <c r="V7" s="15"/>
      <c r="W7" s="15"/>
      <c r="X7" s="15"/>
      <c r="Y7" s="15"/>
      <c r="Z7" s="15"/>
    </row>
    <row r="8">
      <c r="A8" s="1914">
        <v>44533.0</v>
      </c>
      <c r="B8" s="16" t="s">
        <v>7163</v>
      </c>
      <c r="C8" s="16">
        <v>1.0</v>
      </c>
      <c r="D8" s="16">
        <v>3.0</v>
      </c>
      <c r="E8" s="16">
        <v>2.0</v>
      </c>
      <c r="F8" s="16">
        <v>0.0</v>
      </c>
      <c r="G8" s="16">
        <v>1.0</v>
      </c>
      <c r="H8" s="16">
        <v>0.0</v>
      </c>
      <c r="I8" s="16">
        <v>0.0</v>
      </c>
      <c r="J8" s="16">
        <v>0.0</v>
      </c>
      <c r="K8" s="16">
        <v>0.0</v>
      </c>
      <c r="L8" s="16" t="s">
        <v>7212</v>
      </c>
      <c r="M8" s="15"/>
      <c r="N8" s="15"/>
      <c r="O8" s="15"/>
      <c r="P8" s="15"/>
      <c r="Q8" s="15"/>
      <c r="R8" s="15"/>
      <c r="S8" s="15"/>
      <c r="T8" s="15"/>
      <c r="U8" s="15"/>
      <c r="V8" s="15"/>
      <c r="W8" s="15"/>
      <c r="X8" s="15"/>
      <c r="Y8" s="15"/>
      <c r="Z8" s="15"/>
    </row>
    <row r="9">
      <c r="A9" s="1914">
        <v>44534.0</v>
      </c>
      <c r="B9" s="16" t="s">
        <v>7163</v>
      </c>
      <c r="C9" s="16">
        <v>1.0</v>
      </c>
      <c r="D9" s="16">
        <v>2.0</v>
      </c>
      <c r="E9" s="16">
        <v>3.0</v>
      </c>
      <c r="F9" s="16">
        <v>0.0</v>
      </c>
      <c r="G9" s="16">
        <v>1.0</v>
      </c>
      <c r="H9" s="16">
        <v>0.0</v>
      </c>
      <c r="I9" s="16">
        <v>0.0</v>
      </c>
      <c r="J9" s="16">
        <v>0.0</v>
      </c>
      <c r="K9" s="16">
        <v>0.0</v>
      </c>
      <c r="L9" s="16" t="s">
        <v>7207</v>
      </c>
      <c r="M9" s="15"/>
      <c r="N9" s="15"/>
      <c r="O9" s="15"/>
      <c r="P9" s="15"/>
      <c r="Q9" s="15"/>
      <c r="R9" s="15"/>
      <c r="S9" s="15"/>
      <c r="T9" s="15"/>
      <c r="U9" s="15"/>
      <c r="V9" s="15"/>
      <c r="W9" s="15"/>
      <c r="X9" s="15"/>
      <c r="Y9" s="15"/>
      <c r="Z9" s="15"/>
    </row>
    <row r="10">
      <c r="A10" s="1914">
        <v>44534.0</v>
      </c>
      <c r="B10" s="16" t="s">
        <v>7163</v>
      </c>
      <c r="C10" s="16">
        <v>1.0</v>
      </c>
      <c r="D10" s="16">
        <v>2.0</v>
      </c>
      <c r="E10" s="16">
        <v>3.0</v>
      </c>
      <c r="F10" s="16">
        <v>0.0</v>
      </c>
      <c r="G10" s="16">
        <v>0.0</v>
      </c>
      <c r="H10" s="16">
        <v>0.0</v>
      </c>
      <c r="I10" s="16">
        <v>1.0</v>
      </c>
      <c r="J10" s="16">
        <v>0.0</v>
      </c>
      <c r="K10" s="16">
        <v>0.0</v>
      </c>
      <c r="L10" s="16" t="s">
        <v>7213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7163</v>
      </c>
      <c r="C21" s="16">
        <v>1.0</v>
      </c>
      <c r="D21" s="16">
        <v>2.0</v>
      </c>
      <c r="E21" s="16">
        <v>3.0</v>
      </c>
      <c r="F21" s="16">
        <v>0.0</v>
      </c>
      <c r="G21" s="16">
        <v>1.0</v>
      </c>
      <c r="H21" s="16">
        <v>0.0</v>
      </c>
      <c r="I21" s="16">
        <v>0.0</v>
      </c>
      <c r="J21" s="16">
        <v>0.0</v>
      </c>
      <c r="K21" s="16">
        <v>0.0</v>
      </c>
      <c r="L21" s="16" t="s">
        <v>7207</v>
      </c>
      <c r="M21" s="16">
        <v>0.0</v>
      </c>
      <c r="N21" s="16">
        <v>4.0</v>
      </c>
      <c r="O21" s="16">
        <v>3.0</v>
      </c>
      <c r="P21" s="16">
        <v>0.0</v>
      </c>
      <c r="Q21" s="16">
        <v>0.0</v>
      </c>
      <c r="R21" s="16">
        <v>0.0</v>
      </c>
      <c r="S21" s="16">
        <v>1.0</v>
      </c>
      <c r="T21" s="16">
        <v>1.0</v>
      </c>
      <c r="U21" s="16">
        <v>2.0</v>
      </c>
      <c r="V21" s="16" t="s">
        <v>7214</v>
      </c>
      <c r="W21" s="15"/>
      <c r="X21" s="15"/>
      <c r="Y21" s="15"/>
      <c r="Z21" s="15"/>
    </row>
    <row r="22">
      <c r="A22" s="1914">
        <v>44629.0</v>
      </c>
      <c r="B22" s="16" t="s">
        <v>7215</v>
      </c>
      <c r="C22" s="16">
        <v>1.0</v>
      </c>
      <c r="D22" s="16">
        <v>4.0</v>
      </c>
      <c r="E22" s="16">
        <v>2.0</v>
      </c>
      <c r="F22" s="16">
        <v>1.0</v>
      </c>
      <c r="G22" s="16">
        <v>0.0</v>
      </c>
      <c r="H22" s="16">
        <v>0.0</v>
      </c>
      <c r="I22" s="16">
        <v>0.0</v>
      </c>
      <c r="J22" s="16">
        <v>0.0</v>
      </c>
      <c r="K22" s="16">
        <v>0.0</v>
      </c>
      <c r="L22" s="16" t="s">
        <v>7164</v>
      </c>
      <c r="M22" s="16">
        <v>0.0</v>
      </c>
      <c r="N22" s="16">
        <v>4.0</v>
      </c>
      <c r="O22" s="16">
        <v>3.0</v>
      </c>
      <c r="P22" s="16">
        <v>1.0</v>
      </c>
      <c r="Q22" s="16">
        <v>1.0</v>
      </c>
      <c r="R22" s="16">
        <v>2.0</v>
      </c>
      <c r="S22" s="16">
        <v>0.0</v>
      </c>
      <c r="T22" s="16">
        <v>0.0</v>
      </c>
      <c r="U22" s="16">
        <v>0.0</v>
      </c>
      <c r="V22" s="16" t="s">
        <v>7216</v>
      </c>
      <c r="W22" s="15"/>
      <c r="X22" s="15"/>
      <c r="Y22" s="15"/>
      <c r="Z22" s="15"/>
    </row>
    <row r="23">
      <c r="A23" s="1914">
        <v>44629.0</v>
      </c>
      <c r="B23" s="16" t="s">
        <v>7170</v>
      </c>
      <c r="C23" s="16">
        <v>1.0</v>
      </c>
      <c r="D23" s="16">
        <v>3.0</v>
      </c>
      <c r="E23" s="16">
        <v>2.0</v>
      </c>
      <c r="F23" s="16">
        <v>0.0</v>
      </c>
      <c r="G23" s="16">
        <v>1.0</v>
      </c>
      <c r="H23" s="16">
        <v>0.0</v>
      </c>
      <c r="I23" s="16">
        <v>0.0</v>
      </c>
      <c r="J23" s="16">
        <v>0.0</v>
      </c>
      <c r="K23" s="16">
        <v>0.0</v>
      </c>
      <c r="L23" s="16" t="s">
        <v>7217</v>
      </c>
      <c r="M23" s="16">
        <v>0.0</v>
      </c>
      <c r="N23" s="16">
        <v>4.0</v>
      </c>
      <c r="O23" s="16">
        <v>3.0</v>
      </c>
      <c r="P23" s="16">
        <v>0.0</v>
      </c>
      <c r="Q23" s="16">
        <v>0.0</v>
      </c>
      <c r="R23" s="16">
        <v>1.0</v>
      </c>
      <c r="S23" s="16">
        <v>0.0</v>
      </c>
      <c r="T23" s="16">
        <v>2.0</v>
      </c>
      <c r="U23" s="16">
        <v>1.0</v>
      </c>
      <c r="V23" s="16" t="s">
        <v>7218</v>
      </c>
      <c r="W23" s="15"/>
      <c r="X23" s="15"/>
      <c r="Y23" s="15"/>
      <c r="Z23" s="15"/>
    </row>
    <row r="24">
      <c r="A24" s="1914">
        <v>44629.0</v>
      </c>
      <c r="B24" s="16" t="s">
        <v>7170</v>
      </c>
      <c r="C24" s="16">
        <v>2.0</v>
      </c>
      <c r="D24" s="16">
        <v>3.0</v>
      </c>
      <c r="E24" s="16">
        <v>3.0</v>
      </c>
      <c r="F24" s="16">
        <v>0.0</v>
      </c>
      <c r="G24" s="16">
        <v>0.0</v>
      </c>
      <c r="H24" s="16">
        <v>0.0</v>
      </c>
      <c r="I24" s="16">
        <v>1.0</v>
      </c>
      <c r="J24" s="16">
        <v>0.0</v>
      </c>
      <c r="K24" s="16">
        <v>0.0</v>
      </c>
      <c r="L24" s="16" t="s">
        <v>7166</v>
      </c>
      <c r="M24" s="16">
        <v>0.0</v>
      </c>
      <c r="N24" s="16">
        <v>4.0</v>
      </c>
      <c r="O24" s="16">
        <v>3.0</v>
      </c>
      <c r="P24" s="16">
        <v>1.0</v>
      </c>
      <c r="Q24" s="16">
        <v>0.0</v>
      </c>
      <c r="R24" s="16">
        <v>1.0</v>
      </c>
      <c r="S24" s="16">
        <v>0.0</v>
      </c>
      <c r="T24" s="16">
        <v>1.0</v>
      </c>
      <c r="U24" s="16">
        <v>0.0</v>
      </c>
      <c r="V24" s="16" t="s">
        <v>7219</v>
      </c>
      <c r="W24" s="15"/>
      <c r="X24" s="15"/>
      <c r="Y24" s="15"/>
      <c r="Z24" s="15"/>
    </row>
    <row r="25">
      <c r="A25" s="1914">
        <v>44632.0</v>
      </c>
      <c r="B25" s="16" t="s">
        <v>7163</v>
      </c>
      <c r="C25" s="16">
        <v>1.0</v>
      </c>
      <c r="D25" s="16">
        <v>3.0</v>
      </c>
      <c r="E25" s="16">
        <v>2.0</v>
      </c>
      <c r="F25" s="16">
        <v>0.0</v>
      </c>
      <c r="G25" s="16">
        <v>1.0</v>
      </c>
      <c r="H25" s="16">
        <v>0.0</v>
      </c>
      <c r="I25" s="16">
        <v>0.0</v>
      </c>
      <c r="J25" s="16">
        <v>0.0</v>
      </c>
      <c r="K25" s="16">
        <v>0.0</v>
      </c>
      <c r="L25" s="16" t="s">
        <v>7220</v>
      </c>
      <c r="M25" s="16">
        <v>0.0</v>
      </c>
      <c r="N25" s="16">
        <v>4.0</v>
      </c>
      <c r="O25" s="16">
        <v>3.0</v>
      </c>
      <c r="P25" s="16">
        <v>1.0</v>
      </c>
      <c r="Q25" s="16">
        <v>1.0</v>
      </c>
      <c r="R25" s="16">
        <v>1.0</v>
      </c>
      <c r="S25" s="16">
        <v>0.0</v>
      </c>
      <c r="T25" s="16">
        <v>0.0</v>
      </c>
      <c r="U25" s="16">
        <v>1.0</v>
      </c>
      <c r="V25" s="16" t="s">
        <v>7221</v>
      </c>
      <c r="W25" s="15"/>
      <c r="X25" s="15"/>
      <c r="Y25" s="15"/>
      <c r="Z25" s="15"/>
    </row>
    <row r="26">
      <c r="A26" s="1914">
        <v>44632.0</v>
      </c>
      <c r="B26" s="16" t="s">
        <v>7163</v>
      </c>
      <c r="C26" s="16">
        <v>2.0</v>
      </c>
      <c r="D26" s="16">
        <v>4.0</v>
      </c>
      <c r="E26" s="16">
        <v>2.0</v>
      </c>
      <c r="F26" s="16">
        <v>1.0</v>
      </c>
      <c r="G26" s="16">
        <v>0.0</v>
      </c>
      <c r="H26" s="16">
        <v>0.0</v>
      </c>
      <c r="I26" s="16">
        <v>0.0</v>
      </c>
      <c r="J26" s="16">
        <v>0.0</v>
      </c>
      <c r="K26" s="16">
        <v>0.0</v>
      </c>
      <c r="L26" s="16" t="s">
        <v>7169</v>
      </c>
      <c r="M26" s="15"/>
      <c r="N26" s="15"/>
      <c r="O26" s="15"/>
      <c r="P26" s="15"/>
      <c r="Q26" s="15"/>
      <c r="R26" s="15"/>
      <c r="S26" s="15"/>
      <c r="T26" s="15"/>
      <c r="U26" s="15"/>
      <c r="V26" s="15"/>
      <c r="W26" s="15"/>
      <c r="X26" s="15"/>
      <c r="Y26" s="15"/>
      <c r="Z26" s="15"/>
    </row>
    <row r="27">
      <c r="A27" s="1914">
        <v>44632.0</v>
      </c>
      <c r="B27" s="16" t="s">
        <v>7163</v>
      </c>
      <c r="C27" s="16">
        <v>1.0</v>
      </c>
      <c r="D27" s="16">
        <v>2.0</v>
      </c>
      <c r="E27" s="16">
        <v>2.0</v>
      </c>
      <c r="F27" s="16">
        <v>0.0</v>
      </c>
      <c r="G27" s="16">
        <v>1.0</v>
      </c>
      <c r="H27" s="16">
        <v>0.0</v>
      </c>
      <c r="I27" s="16">
        <v>0.0</v>
      </c>
      <c r="J27" s="16">
        <v>0.0</v>
      </c>
      <c r="K27" s="16">
        <v>0.0</v>
      </c>
      <c r="L27" s="16" t="s">
        <v>7222</v>
      </c>
      <c r="M27" s="15"/>
      <c r="N27" s="15"/>
      <c r="O27" s="15"/>
      <c r="P27" s="15"/>
      <c r="Q27" s="15"/>
      <c r="R27" s="15"/>
      <c r="S27" s="15"/>
      <c r="T27" s="15"/>
      <c r="U27" s="15"/>
      <c r="V27" s="15"/>
      <c r="W27" s="15"/>
      <c r="X27" s="15"/>
      <c r="Y27" s="15"/>
      <c r="Z27" s="15"/>
    </row>
    <row r="28">
      <c r="A28" s="1914">
        <v>44632.0</v>
      </c>
      <c r="B28" s="16" t="s">
        <v>7170</v>
      </c>
      <c r="C28" s="16">
        <v>1.0</v>
      </c>
      <c r="D28" s="16">
        <v>3.0</v>
      </c>
      <c r="E28" s="16">
        <v>3.0</v>
      </c>
      <c r="F28" s="16">
        <v>0.0</v>
      </c>
      <c r="G28" s="16">
        <v>1.0</v>
      </c>
      <c r="H28" s="16">
        <v>0.0</v>
      </c>
      <c r="I28" s="16">
        <v>0.0</v>
      </c>
      <c r="J28" s="16">
        <v>0.0</v>
      </c>
      <c r="K28" s="16">
        <v>0.0</v>
      </c>
      <c r="L28" s="16" t="s">
        <v>5835</v>
      </c>
      <c r="M28" s="16">
        <v>0.0</v>
      </c>
      <c r="N28" s="16">
        <v>4.0</v>
      </c>
      <c r="O28" s="16">
        <v>3.0</v>
      </c>
      <c r="P28" s="16">
        <v>0.0</v>
      </c>
      <c r="Q28" s="16">
        <v>4.0</v>
      </c>
      <c r="R28" s="16">
        <v>0.0</v>
      </c>
      <c r="S28" s="16">
        <v>0.0</v>
      </c>
      <c r="T28" s="16">
        <v>0.0</v>
      </c>
      <c r="U28" s="16">
        <v>0.0</v>
      </c>
      <c r="V28" s="16" t="s">
        <v>7223</v>
      </c>
      <c r="W28" s="15"/>
      <c r="X28" s="15"/>
      <c r="Y28" s="15"/>
      <c r="Z28" s="15"/>
    </row>
    <row r="29">
      <c r="A29" s="1914">
        <v>44632.0</v>
      </c>
      <c r="B29" s="16" t="s">
        <v>7170</v>
      </c>
      <c r="C29" s="16">
        <v>1.0</v>
      </c>
      <c r="D29" s="16">
        <v>4.0</v>
      </c>
      <c r="E29" s="16">
        <v>2.0</v>
      </c>
      <c r="F29" s="16">
        <v>1.0</v>
      </c>
      <c r="G29" s="16">
        <v>0.0</v>
      </c>
      <c r="H29" s="16">
        <v>0.0</v>
      </c>
      <c r="I29" s="16">
        <v>0.0</v>
      </c>
      <c r="J29" s="16">
        <v>0.0</v>
      </c>
      <c r="K29" s="16">
        <v>0.0</v>
      </c>
      <c r="L29" s="16" t="s">
        <v>7224</v>
      </c>
      <c r="M29" s="16">
        <v>0.0</v>
      </c>
      <c r="N29" s="16">
        <v>4.0</v>
      </c>
      <c r="O29" s="16">
        <v>3.0</v>
      </c>
      <c r="P29" s="16">
        <v>2.0</v>
      </c>
      <c r="Q29" s="16">
        <v>0.0</v>
      </c>
      <c r="R29" s="16">
        <v>0.0</v>
      </c>
      <c r="S29" s="16">
        <v>1.0</v>
      </c>
      <c r="T29" s="16">
        <v>1.0</v>
      </c>
      <c r="U29" s="16">
        <v>0.0</v>
      </c>
      <c r="V29" s="16" t="s">
        <v>7225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7120</v>
      </c>
      <c r="B2" s="16" t="s">
        <v>7150</v>
      </c>
      <c r="C2" s="16" t="s">
        <v>7151</v>
      </c>
      <c r="O2" s="16" t="s">
        <v>7152</v>
      </c>
      <c r="AA2" s="15"/>
      <c r="AB2" s="15"/>
      <c r="AC2" s="15"/>
      <c r="AD2" s="15"/>
    </row>
    <row r="3">
      <c r="A3" s="15"/>
      <c r="B3" s="15"/>
      <c r="C3" s="16" t="s">
        <v>7153</v>
      </c>
      <c r="D3" s="16" t="s">
        <v>7154</v>
      </c>
      <c r="E3" s="16" t="s">
        <v>7155</v>
      </c>
      <c r="F3" s="16" t="s">
        <v>7226</v>
      </c>
      <c r="G3" s="16" t="s">
        <v>7227</v>
      </c>
      <c r="H3" s="16" t="s">
        <v>7228</v>
      </c>
      <c r="I3" s="16" t="s">
        <v>7229</v>
      </c>
      <c r="J3" s="16" t="s">
        <v>7230</v>
      </c>
      <c r="K3" s="16" t="s">
        <v>7231</v>
      </c>
      <c r="L3" s="16" t="s">
        <v>7232</v>
      </c>
      <c r="M3" s="16" t="s">
        <v>7233</v>
      </c>
      <c r="N3" s="16" t="s">
        <v>7162</v>
      </c>
      <c r="O3" s="16" t="s">
        <v>7153</v>
      </c>
      <c r="P3" s="16" t="s">
        <v>7154</v>
      </c>
      <c r="Q3" s="16" t="s">
        <v>7155</v>
      </c>
      <c r="R3" s="16" t="s">
        <v>7226</v>
      </c>
      <c r="S3" s="16" t="s">
        <v>7227</v>
      </c>
      <c r="T3" s="16" t="s">
        <v>7228</v>
      </c>
      <c r="U3" s="16" t="s">
        <v>7229</v>
      </c>
      <c r="V3" s="16" t="s">
        <v>7230</v>
      </c>
      <c r="W3" s="16" t="s">
        <v>7231</v>
      </c>
      <c r="X3" s="16" t="s">
        <v>7232</v>
      </c>
      <c r="Y3" s="16" t="s">
        <v>7233</v>
      </c>
      <c r="Z3" s="16" t="s">
        <v>7162</v>
      </c>
      <c r="AA3" s="15"/>
      <c r="AB3" s="15"/>
      <c r="AC3" s="15"/>
      <c r="AD3" s="15"/>
    </row>
    <row r="4">
      <c r="A4" s="1913">
        <v>44534.0</v>
      </c>
      <c r="B4" s="14" t="s">
        <v>7163</v>
      </c>
      <c r="C4" s="14">
        <v>1.0</v>
      </c>
      <c r="D4" s="14">
        <v>4.0</v>
      </c>
      <c r="E4" s="14">
        <v>3.0</v>
      </c>
      <c r="F4" s="14">
        <v>1.0</v>
      </c>
      <c r="G4" s="14">
        <v>0.0</v>
      </c>
      <c r="H4" s="14">
        <v>0.0</v>
      </c>
      <c r="I4" s="14">
        <v>0.0</v>
      </c>
      <c r="J4" s="14">
        <v>0.0</v>
      </c>
      <c r="K4" s="14">
        <v>0.0</v>
      </c>
      <c r="L4" s="14">
        <v>0.0</v>
      </c>
      <c r="M4" s="14">
        <v>0.0</v>
      </c>
      <c r="N4" s="14" t="s">
        <v>5421</v>
      </c>
      <c r="O4" s="16">
        <v>0.0</v>
      </c>
      <c r="P4" s="16">
        <v>4.0</v>
      </c>
      <c r="Q4" s="16">
        <v>3.0</v>
      </c>
      <c r="R4" s="16">
        <v>0.0</v>
      </c>
      <c r="S4" s="16">
        <v>1.0</v>
      </c>
      <c r="T4" s="16">
        <v>1.0</v>
      </c>
      <c r="U4" s="16">
        <v>0.0</v>
      </c>
      <c r="V4" s="16">
        <v>2.0</v>
      </c>
      <c r="W4" s="16">
        <v>0.0</v>
      </c>
      <c r="X4" s="16">
        <v>0.0</v>
      </c>
      <c r="Y4" s="16">
        <v>0.0</v>
      </c>
      <c r="Z4" s="16" t="s">
        <v>7234</v>
      </c>
      <c r="AA4" s="15"/>
      <c r="AB4" s="15"/>
      <c r="AC4" s="15"/>
      <c r="AD4" s="15"/>
    </row>
    <row r="5">
      <c r="A5" s="1913">
        <v>44535.0</v>
      </c>
      <c r="B5" s="14" t="s">
        <v>7163</v>
      </c>
      <c r="C5" s="16">
        <v>2.0</v>
      </c>
      <c r="D5" s="16">
        <v>3.0</v>
      </c>
      <c r="E5" s="16">
        <v>2.0</v>
      </c>
      <c r="F5" s="16">
        <v>1.0</v>
      </c>
      <c r="G5" s="16">
        <v>0.0</v>
      </c>
      <c r="H5" s="16">
        <v>0.0</v>
      </c>
      <c r="I5" s="16">
        <v>0.0</v>
      </c>
      <c r="J5" s="16">
        <v>0.0</v>
      </c>
      <c r="K5" s="16">
        <v>0.0</v>
      </c>
      <c r="L5" s="16">
        <v>0.0</v>
      </c>
      <c r="M5" s="16">
        <v>0.0</v>
      </c>
      <c r="N5" s="16" t="s">
        <v>7235</v>
      </c>
      <c r="O5" s="16">
        <v>0.0</v>
      </c>
      <c r="P5" s="16">
        <v>4.0</v>
      </c>
      <c r="Q5" s="16">
        <v>3.0</v>
      </c>
      <c r="R5" s="16">
        <v>1.0</v>
      </c>
      <c r="S5" s="16">
        <v>0.0</v>
      </c>
      <c r="T5" s="16">
        <v>0.0</v>
      </c>
      <c r="U5" s="16">
        <v>0.0</v>
      </c>
      <c r="V5" s="16">
        <v>3.0</v>
      </c>
      <c r="W5" s="16">
        <v>0.0</v>
      </c>
      <c r="X5" s="16">
        <v>0.0</v>
      </c>
      <c r="Y5" s="16">
        <v>0.0</v>
      </c>
      <c r="Z5" s="16" t="s">
        <v>7236</v>
      </c>
      <c r="AA5" s="15"/>
      <c r="AB5" s="15"/>
      <c r="AC5" s="15"/>
      <c r="AD5" s="15"/>
    </row>
    <row r="6">
      <c r="A6" s="1913">
        <v>44535.0</v>
      </c>
      <c r="B6" s="14" t="s">
        <v>7163</v>
      </c>
      <c r="C6" s="16">
        <v>1.0</v>
      </c>
      <c r="D6" s="16">
        <v>3.0</v>
      </c>
      <c r="E6" s="16">
        <v>3.0</v>
      </c>
      <c r="F6" s="16">
        <v>1.0</v>
      </c>
      <c r="G6" s="16">
        <v>0.0</v>
      </c>
      <c r="H6" s="16">
        <v>0.0</v>
      </c>
      <c r="I6" s="16">
        <v>0.0</v>
      </c>
      <c r="J6" s="16">
        <v>0.0</v>
      </c>
      <c r="K6" s="16">
        <v>0.0</v>
      </c>
      <c r="L6" s="16">
        <v>0.0</v>
      </c>
      <c r="M6" s="16">
        <v>0.0</v>
      </c>
      <c r="N6" s="16" t="s">
        <v>7123</v>
      </c>
      <c r="O6" s="16">
        <v>0.0</v>
      </c>
      <c r="P6" s="16">
        <v>4.0</v>
      </c>
      <c r="Q6" s="16">
        <v>3.0</v>
      </c>
      <c r="R6" s="16">
        <v>0.0</v>
      </c>
      <c r="S6" s="16">
        <v>3.0</v>
      </c>
      <c r="T6" s="16">
        <v>0.0</v>
      </c>
      <c r="U6" s="16">
        <v>0.0</v>
      </c>
      <c r="V6" s="16">
        <v>0.0</v>
      </c>
      <c r="W6" s="16">
        <v>1.0</v>
      </c>
      <c r="X6" s="16">
        <v>0.0</v>
      </c>
      <c r="Y6" s="16">
        <v>0.0</v>
      </c>
      <c r="Z6" s="16" t="s">
        <v>7237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7163</v>
      </c>
      <c r="C26" s="16">
        <v>1.0</v>
      </c>
      <c r="D26" s="16">
        <v>4.0</v>
      </c>
      <c r="E26" s="16">
        <v>3.0</v>
      </c>
      <c r="F26" s="16">
        <v>0.0</v>
      </c>
      <c r="G26" s="16">
        <v>1.0</v>
      </c>
      <c r="H26" s="16">
        <v>0.0</v>
      </c>
      <c r="I26" s="16">
        <v>0.0</v>
      </c>
      <c r="J26" s="16">
        <v>0.0</v>
      </c>
      <c r="K26" s="16">
        <v>0.0</v>
      </c>
      <c r="L26" s="16">
        <v>0.0</v>
      </c>
      <c r="M26" s="16">
        <v>0.0</v>
      </c>
      <c r="N26" s="16" t="s">
        <v>7235</v>
      </c>
      <c r="O26" s="15"/>
      <c r="P26" s="15"/>
      <c r="Q26" s="15"/>
      <c r="R26" s="15"/>
      <c r="S26" s="15"/>
      <c r="T26" s="15"/>
      <c r="U26" s="15"/>
      <c r="V26" s="15"/>
      <c r="W26" s="15"/>
      <c r="X26" s="15"/>
      <c r="Y26" s="15"/>
      <c r="Z26" s="15"/>
      <c r="AA26" s="15"/>
      <c r="AB26" s="15"/>
      <c r="AC26" s="15"/>
      <c r="AD26" s="15"/>
    </row>
    <row r="27">
      <c r="A27" s="1914">
        <v>44626.0</v>
      </c>
      <c r="B27" s="16" t="s">
        <v>7215</v>
      </c>
      <c r="C27" s="16">
        <v>1.0</v>
      </c>
      <c r="D27" s="16">
        <v>4.0</v>
      </c>
      <c r="E27" s="16">
        <v>2.0</v>
      </c>
      <c r="F27" s="16">
        <v>0.0</v>
      </c>
      <c r="G27" s="16">
        <v>0.0</v>
      </c>
      <c r="H27" s="16">
        <v>0.0</v>
      </c>
      <c r="I27" s="16">
        <v>0.0</v>
      </c>
      <c r="J27" s="16">
        <v>0.0</v>
      </c>
      <c r="K27" s="16">
        <v>0.0</v>
      </c>
      <c r="L27" s="16">
        <v>0.0</v>
      </c>
      <c r="M27" s="16">
        <v>1.0</v>
      </c>
      <c r="N27" s="16" t="s">
        <v>7138</v>
      </c>
      <c r="O27" s="16">
        <v>0.0</v>
      </c>
      <c r="P27" s="16">
        <v>4.0</v>
      </c>
      <c r="Q27" s="16">
        <v>3.0</v>
      </c>
      <c r="R27" s="16">
        <v>1.0</v>
      </c>
      <c r="S27" s="16">
        <v>3.0</v>
      </c>
      <c r="T27" s="16">
        <v>0.0</v>
      </c>
      <c r="U27" s="16">
        <v>0.0</v>
      </c>
      <c r="V27" s="16">
        <v>0.0</v>
      </c>
      <c r="W27" s="16">
        <v>0.0</v>
      </c>
      <c r="X27" s="16">
        <v>0.0</v>
      </c>
      <c r="Y27" s="16">
        <v>0.0</v>
      </c>
      <c r="Z27" s="16" t="s">
        <v>7238</v>
      </c>
      <c r="AA27" s="15"/>
      <c r="AB27" s="15"/>
      <c r="AC27" s="15"/>
      <c r="AD27" s="15"/>
    </row>
    <row r="28">
      <c r="A28" s="1914">
        <v>44626.0</v>
      </c>
      <c r="B28" s="16" t="s">
        <v>7215</v>
      </c>
      <c r="C28" s="16">
        <v>1.0</v>
      </c>
      <c r="D28" s="16">
        <v>3.0</v>
      </c>
      <c r="E28" s="16">
        <v>3.0</v>
      </c>
      <c r="F28" s="16">
        <v>0.0</v>
      </c>
      <c r="G28" s="16">
        <v>0.0</v>
      </c>
      <c r="H28" s="16">
        <v>0.0</v>
      </c>
      <c r="I28" s="16">
        <v>0.0</v>
      </c>
      <c r="J28" s="16">
        <v>0.0</v>
      </c>
      <c r="K28" s="16">
        <v>0.0</v>
      </c>
      <c r="L28" s="16">
        <v>0.0</v>
      </c>
      <c r="M28" s="16">
        <v>1.0</v>
      </c>
      <c r="N28" s="16" t="s">
        <v>7137</v>
      </c>
      <c r="O28" s="16">
        <v>0.0</v>
      </c>
      <c r="P28" s="16">
        <v>4.0</v>
      </c>
      <c r="Q28" s="16">
        <v>3.0</v>
      </c>
      <c r="R28" s="16">
        <v>0.0</v>
      </c>
      <c r="S28" s="16">
        <v>1.0</v>
      </c>
      <c r="T28" s="16">
        <v>0.0</v>
      </c>
      <c r="U28" s="16">
        <v>0.0</v>
      </c>
      <c r="V28" s="16">
        <v>1.0</v>
      </c>
      <c r="W28" s="16">
        <v>1.0</v>
      </c>
      <c r="X28" s="16">
        <v>0.0</v>
      </c>
      <c r="Y28" s="16">
        <v>1.0</v>
      </c>
      <c r="Z28" s="16" t="s">
        <v>7239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7120</v>
      </c>
      <c r="B1" s="14" t="s">
        <v>7150</v>
      </c>
      <c r="C1" s="14" t="s">
        <v>7240</v>
      </c>
      <c r="D1" s="14" t="s">
        <v>6286</v>
      </c>
      <c r="E1" s="14" t="s">
        <v>6991</v>
      </c>
    </row>
    <row r="2">
      <c r="A2" s="1912">
        <v>44626.0</v>
      </c>
      <c r="B2" s="16" t="s">
        <v>7163</v>
      </c>
      <c r="C2" s="14" t="s">
        <v>317</v>
      </c>
      <c r="D2" s="16" t="s">
        <v>7241</v>
      </c>
      <c r="E2" s="16" t="s">
        <v>6055</v>
      </c>
    </row>
    <row r="3">
      <c r="A3" s="1912">
        <v>44626.0</v>
      </c>
      <c r="B3" s="16" t="s">
        <v>7163</v>
      </c>
      <c r="C3" s="14" t="s">
        <v>245</v>
      </c>
      <c r="D3" s="14" t="s">
        <v>7242</v>
      </c>
      <c r="E3" s="16" t="s">
        <v>5490</v>
      </c>
    </row>
    <row r="4">
      <c r="A4" s="1912">
        <v>44626.0</v>
      </c>
      <c r="B4" s="16" t="s">
        <v>7163</v>
      </c>
      <c r="C4" s="14" t="s">
        <v>6221</v>
      </c>
      <c r="D4" s="14" t="s">
        <v>7242</v>
      </c>
      <c r="E4" s="16" t="s">
        <v>5608</v>
      </c>
    </row>
    <row r="5">
      <c r="A5" s="1912">
        <v>44626.0</v>
      </c>
      <c r="B5" s="14" t="s">
        <v>7170</v>
      </c>
      <c r="C5" s="14" t="s">
        <v>317</v>
      </c>
      <c r="D5" s="14" t="s">
        <v>7241</v>
      </c>
      <c r="E5" s="14" t="s">
        <v>6049</v>
      </c>
    </row>
    <row r="6">
      <c r="A6" s="1912">
        <v>44626.0</v>
      </c>
      <c r="B6" s="14" t="s">
        <v>7163</v>
      </c>
      <c r="C6" s="14" t="s">
        <v>7243</v>
      </c>
      <c r="D6" s="14" t="s">
        <v>7244</v>
      </c>
      <c r="E6" s="14" t="s">
        <v>5875</v>
      </c>
    </row>
    <row r="7">
      <c r="A7" s="1912">
        <v>44626.0</v>
      </c>
      <c r="B7" s="14" t="s">
        <v>7163</v>
      </c>
      <c r="C7" s="14" t="s">
        <v>245</v>
      </c>
      <c r="D7" s="14" t="s">
        <v>7245</v>
      </c>
      <c r="E7" s="14" t="s">
        <v>5515</v>
      </c>
    </row>
    <row r="8">
      <c r="A8" s="1912">
        <v>44626.0</v>
      </c>
      <c r="B8" s="14" t="s">
        <v>7163</v>
      </c>
      <c r="C8" s="14" t="s">
        <v>245</v>
      </c>
      <c r="D8" s="14" t="s">
        <v>7245</v>
      </c>
      <c r="E8" s="14" t="s">
        <v>5257</v>
      </c>
    </row>
    <row r="9">
      <c r="A9" s="1912">
        <v>44626.0</v>
      </c>
      <c r="B9" s="14" t="s">
        <v>7163</v>
      </c>
      <c r="C9" s="14" t="s">
        <v>245</v>
      </c>
      <c r="D9" s="14" t="s">
        <v>7245</v>
      </c>
      <c r="E9" s="14" t="s">
        <v>5270</v>
      </c>
    </row>
    <row r="10">
      <c r="A10" s="1912">
        <v>44626.0</v>
      </c>
      <c r="B10" s="14" t="s">
        <v>7163</v>
      </c>
      <c r="C10" s="14" t="s">
        <v>6221</v>
      </c>
      <c r="D10" s="14" t="s">
        <v>7245</v>
      </c>
      <c r="E10" s="14" t="s">
        <v>5659</v>
      </c>
    </row>
    <row r="11">
      <c r="A11" s="1912">
        <v>44626.0</v>
      </c>
      <c r="B11" s="14" t="s">
        <v>7163</v>
      </c>
      <c r="C11" s="14" t="s">
        <v>6221</v>
      </c>
      <c r="D11" s="14" t="s">
        <v>7245</v>
      </c>
      <c r="E11" s="14" t="s">
        <v>5677</v>
      </c>
    </row>
    <row r="12">
      <c r="A12" s="1912">
        <v>44626.0</v>
      </c>
      <c r="B12" s="14" t="s">
        <v>7163</v>
      </c>
      <c r="C12" s="14" t="s">
        <v>6221</v>
      </c>
      <c r="D12" s="14" t="s">
        <v>7245</v>
      </c>
      <c r="E12" s="14" t="s">
        <v>5578</v>
      </c>
    </row>
    <row r="13">
      <c r="A13" s="1912">
        <v>44626.0</v>
      </c>
      <c r="B13" s="14" t="s">
        <v>7163</v>
      </c>
      <c r="C13" s="14" t="s">
        <v>7243</v>
      </c>
      <c r="D13" s="14" t="s">
        <v>7245</v>
      </c>
      <c r="E13" s="14" t="s">
        <v>5804</v>
      </c>
    </row>
    <row r="14">
      <c r="A14" s="1912">
        <v>44626.0</v>
      </c>
      <c r="B14" s="14" t="s">
        <v>7163</v>
      </c>
      <c r="C14" s="14" t="s">
        <v>7243</v>
      </c>
      <c r="D14" s="14" t="s">
        <v>7245</v>
      </c>
      <c r="E14" s="14" t="s">
        <v>5875</v>
      </c>
    </row>
    <row r="15">
      <c r="A15" s="1912">
        <v>44626.0</v>
      </c>
      <c r="B15" s="14" t="s">
        <v>7163</v>
      </c>
      <c r="C15" s="14" t="s">
        <v>7243</v>
      </c>
      <c r="D15" s="14" t="s">
        <v>7245</v>
      </c>
      <c r="E15" s="14" t="s">
        <v>5881</v>
      </c>
    </row>
    <row r="16">
      <c r="A16" s="1912">
        <v>44627.0</v>
      </c>
      <c r="B16" s="14" t="s">
        <v>7170</v>
      </c>
      <c r="C16" s="14" t="s">
        <v>7243</v>
      </c>
      <c r="D16" s="14" t="s">
        <v>7244</v>
      </c>
      <c r="E16" s="14" t="s">
        <v>7246</v>
      </c>
    </row>
    <row r="17">
      <c r="A17" s="1912">
        <v>44627.0</v>
      </c>
      <c r="B17" s="14" t="s">
        <v>7215</v>
      </c>
      <c r="C17" s="14" t="s">
        <v>7243</v>
      </c>
      <c r="D17" s="14" t="s">
        <v>7244</v>
      </c>
      <c r="E17" s="14" t="s">
        <v>7247</v>
      </c>
    </row>
    <row r="18">
      <c r="A18" s="1912">
        <v>44627.0</v>
      </c>
      <c r="B18" s="14" t="s">
        <v>7170</v>
      </c>
      <c r="C18" s="14" t="s">
        <v>245</v>
      </c>
      <c r="D18" s="14" t="s">
        <v>7245</v>
      </c>
      <c r="E18" s="14" t="s">
        <v>5355</v>
      </c>
    </row>
    <row r="19">
      <c r="A19" s="1912">
        <v>44627.0</v>
      </c>
      <c r="B19" s="14" t="s">
        <v>7170</v>
      </c>
      <c r="C19" s="14" t="s">
        <v>245</v>
      </c>
      <c r="D19" s="14" t="s">
        <v>7245</v>
      </c>
      <c r="E19" s="14" t="s">
        <v>5355</v>
      </c>
    </row>
    <row r="20">
      <c r="A20" s="1912">
        <v>44627.0</v>
      </c>
      <c r="B20" s="14" t="s">
        <v>7170</v>
      </c>
      <c r="C20" s="14" t="s">
        <v>245</v>
      </c>
      <c r="D20" s="14" t="s">
        <v>7245</v>
      </c>
      <c r="E20" s="14" t="s">
        <v>5257</v>
      </c>
    </row>
    <row r="21">
      <c r="A21" s="1912">
        <v>44627.0</v>
      </c>
      <c r="B21" s="14" t="s">
        <v>7170</v>
      </c>
      <c r="C21" s="14" t="s">
        <v>6221</v>
      </c>
      <c r="D21" s="14" t="s">
        <v>7245</v>
      </c>
      <c r="E21" s="14" t="s">
        <v>5626</v>
      </c>
    </row>
    <row r="22">
      <c r="A22" s="1912">
        <v>44627.0</v>
      </c>
      <c r="B22" s="14" t="s">
        <v>7170</v>
      </c>
      <c r="C22" s="14" t="s">
        <v>6221</v>
      </c>
      <c r="D22" s="14" t="s">
        <v>7245</v>
      </c>
      <c r="E22" s="14" t="s">
        <v>5632</v>
      </c>
    </row>
    <row r="23">
      <c r="A23" s="1912">
        <v>44627.0</v>
      </c>
      <c r="B23" s="14" t="s">
        <v>7170</v>
      </c>
      <c r="C23" s="14" t="s">
        <v>6221</v>
      </c>
      <c r="D23" s="14" t="s">
        <v>7245</v>
      </c>
      <c r="E23" s="14" t="s">
        <v>5665</v>
      </c>
    </row>
    <row r="24">
      <c r="A24" s="1912">
        <v>44627.0</v>
      </c>
      <c r="B24" s="14" t="s">
        <v>7170</v>
      </c>
      <c r="C24" s="14" t="s">
        <v>7243</v>
      </c>
      <c r="D24" s="14" t="s">
        <v>7245</v>
      </c>
      <c r="E24" s="14" t="s">
        <v>5747</v>
      </c>
    </row>
    <row r="25">
      <c r="A25" s="1912">
        <v>44627.0</v>
      </c>
      <c r="B25" s="14" t="s">
        <v>7170</v>
      </c>
      <c r="C25" s="14" t="s">
        <v>7243</v>
      </c>
      <c r="D25" s="14" t="s">
        <v>7245</v>
      </c>
      <c r="E25" s="14" t="s">
        <v>5841</v>
      </c>
    </row>
    <row r="26">
      <c r="A26" s="1912">
        <v>44627.0</v>
      </c>
      <c r="B26" s="14" t="s">
        <v>7170</v>
      </c>
      <c r="C26" s="14" t="s">
        <v>7243</v>
      </c>
      <c r="D26" s="14" t="s">
        <v>7245</v>
      </c>
      <c r="E26" s="14" t="s">
        <v>7246</v>
      </c>
    </row>
    <row r="27">
      <c r="A27" s="1913">
        <v>44631.0</v>
      </c>
      <c r="B27" s="16" t="s">
        <v>7163</v>
      </c>
      <c r="C27" s="14" t="s">
        <v>317</v>
      </c>
      <c r="D27" s="16" t="s">
        <v>7241</v>
      </c>
      <c r="E27" s="16" t="s">
        <v>7248</v>
      </c>
    </row>
    <row r="28">
      <c r="A28" s="1913">
        <v>44632.0</v>
      </c>
      <c r="B28" s="16" t="s">
        <v>7170</v>
      </c>
      <c r="C28" s="14" t="s">
        <v>317</v>
      </c>
      <c r="D28" s="16" t="s">
        <v>7241</v>
      </c>
      <c r="E28" s="16" t="s">
        <v>5968</v>
      </c>
    </row>
    <row r="29">
      <c r="A29" s="1913">
        <v>44632.0</v>
      </c>
      <c r="B29" s="16" t="s">
        <v>7163</v>
      </c>
      <c r="C29" s="14" t="s">
        <v>317</v>
      </c>
      <c r="D29" s="16" t="s">
        <v>7244</v>
      </c>
      <c r="E29" s="16" t="s">
        <v>6016</v>
      </c>
    </row>
    <row r="30">
      <c r="A30" s="1913">
        <v>44633.0</v>
      </c>
      <c r="B30" s="14" t="s">
        <v>7163</v>
      </c>
      <c r="C30" s="14" t="s">
        <v>245</v>
      </c>
      <c r="D30" s="14" t="s">
        <v>7245</v>
      </c>
      <c r="E30" s="14" t="s">
        <v>5515</v>
      </c>
    </row>
    <row r="31">
      <c r="A31" s="1913">
        <v>44633.0</v>
      </c>
      <c r="B31" s="14" t="s">
        <v>7163</v>
      </c>
      <c r="C31" s="14" t="s">
        <v>245</v>
      </c>
      <c r="D31" s="14" t="s">
        <v>7245</v>
      </c>
      <c r="E31" s="14" t="s">
        <v>5490</v>
      </c>
    </row>
    <row r="32">
      <c r="A32" s="1913">
        <v>44633.0</v>
      </c>
      <c r="B32" s="14" t="s">
        <v>7163</v>
      </c>
      <c r="C32" s="14" t="s">
        <v>245</v>
      </c>
      <c r="D32" s="14" t="s">
        <v>7245</v>
      </c>
      <c r="E32" s="14" t="s">
        <v>5339</v>
      </c>
    </row>
    <row r="33">
      <c r="A33" s="1913">
        <v>44633.0</v>
      </c>
      <c r="B33" s="14" t="s">
        <v>7163</v>
      </c>
      <c r="C33" s="14" t="s">
        <v>6221</v>
      </c>
      <c r="D33" s="14" t="s">
        <v>7245</v>
      </c>
      <c r="E33" s="14" t="s">
        <v>5671</v>
      </c>
    </row>
    <row r="34">
      <c r="A34" s="1913">
        <v>44633.0</v>
      </c>
      <c r="B34" s="14" t="s">
        <v>7163</v>
      </c>
      <c r="C34" s="14" t="s">
        <v>6221</v>
      </c>
      <c r="D34" s="14" t="s">
        <v>7245</v>
      </c>
      <c r="E34" s="14" t="s">
        <v>5632</v>
      </c>
    </row>
    <row r="35">
      <c r="A35" s="1913">
        <v>44633.0</v>
      </c>
      <c r="B35" s="14" t="s">
        <v>7163</v>
      </c>
      <c r="C35" s="14" t="s">
        <v>6221</v>
      </c>
      <c r="D35" s="14" t="s">
        <v>7245</v>
      </c>
      <c r="E35" s="14" t="s">
        <v>5707</v>
      </c>
    </row>
    <row r="36">
      <c r="A36" s="1913">
        <v>44633.0</v>
      </c>
      <c r="B36" s="14" t="s">
        <v>7163</v>
      </c>
      <c r="C36" s="14" t="s">
        <v>7243</v>
      </c>
      <c r="D36" s="14" t="s">
        <v>7245</v>
      </c>
      <c r="E36" s="14" t="s">
        <v>5835</v>
      </c>
    </row>
    <row r="37">
      <c r="A37" s="1913">
        <v>44633.0</v>
      </c>
      <c r="B37" s="14" t="s">
        <v>7163</v>
      </c>
      <c r="C37" s="14" t="s">
        <v>7243</v>
      </c>
      <c r="D37" s="14" t="s">
        <v>7245</v>
      </c>
      <c r="E37" s="14" t="s">
        <v>5835</v>
      </c>
    </row>
    <row r="38">
      <c r="A38" s="1913">
        <v>44633.0</v>
      </c>
      <c r="B38" s="14" t="s">
        <v>7163</v>
      </c>
      <c r="C38" s="14" t="s">
        <v>7243</v>
      </c>
      <c r="D38" s="14" t="s">
        <v>7245</v>
      </c>
      <c r="E38" s="14" t="s">
        <v>5887</v>
      </c>
    </row>
    <row r="39">
      <c r="A39" s="1913">
        <v>44634.0</v>
      </c>
      <c r="B39" s="14" t="s">
        <v>7170</v>
      </c>
      <c r="C39" s="14" t="s">
        <v>245</v>
      </c>
      <c r="D39" s="14" t="s">
        <v>7245</v>
      </c>
      <c r="E39" s="14" t="s">
        <v>5355</v>
      </c>
    </row>
    <row r="40">
      <c r="A40" s="1913">
        <v>44634.0</v>
      </c>
      <c r="B40" s="14" t="s">
        <v>7170</v>
      </c>
      <c r="C40" s="14" t="s">
        <v>245</v>
      </c>
      <c r="D40" s="14" t="s">
        <v>7245</v>
      </c>
      <c r="E40" s="14" t="s">
        <v>5484</v>
      </c>
    </row>
    <row r="41">
      <c r="A41" s="1913">
        <v>44634.0</v>
      </c>
      <c r="B41" s="14" t="s">
        <v>7170</v>
      </c>
      <c r="C41" s="14" t="s">
        <v>245</v>
      </c>
      <c r="D41" s="14" t="s">
        <v>7245</v>
      </c>
      <c r="E41" s="14" t="s">
        <v>5302</v>
      </c>
    </row>
    <row r="42">
      <c r="A42" s="1913">
        <v>44634.0</v>
      </c>
      <c r="B42" s="14" t="s">
        <v>7170</v>
      </c>
      <c r="C42" s="14" t="s">
        <v>6221</v>
      </c>
      <c r="D42" s="14" t="s">
        <v>7245</v>
      </c>
      <c r="E42" s="14" t="s">
        <v>5602</v>
      </c>
    </row>
    <row r="43">
      <c r="A43" s="1913">
        <v>44634.0</v>
      </c>
      <c r="B43" s="14" t="s">
        <v>7170</v>
      </c>
      <c r="C43" s="14" t="s">
        <v>6221</v>
      </c>
      <c r="D43" s="14" t="s">
        <v>7245</v>
      </c>
      <c r="E43" s="14" t="s">
        <v>5608</v>
      </c>
    </row>
    <row r="44">
      <c r="A44" s="1913">
        <v>44634.0</v>
      </c>
      <c r="B44" s="14" t="s">
        <v>7170</v>
      </c>
      <c r="C44" s="14" t="s">
        <v>6221</v>
      </c>
      <c r="D44" s="14" t="s">
        <v>7245</v>
      </c>
      <c r="E44" s="14" t="s">
        <v>5653</v>
      </c>
    </row>
    <row r="45">
      <c r="A45" s="1913">
        <v>44634.0</v>
      </c>
      <c r="B45" s="14" t="s">
        <v>7170</v>
      </c>
      <c r="C45" s="14" t="s">
        <v>7243</v>
      </c>
      <c r="D45" s="14" t="s">
        <v>7245</v>
      </c>
      <c r="E45" s="14" t="s">
        <v>5734</v>
      </c>
    </row>
    <row r="46">
      <c r="A46" s="1913">
        <v>44634.0</v>
      </c>
      <c r="B46" s="14" t="s">
        <v>7170</v>
      </c>
      <c r="C46" s="14" t="s">
        <v>7243</v>
      </c>
      <c r="D46" s="14" t="s">
        <v>7245</v>
      </c>
      <c r="E46" s="14" t="s">
        <v>5849</v>
      </c>
    </row>
    <row r="47">
      <c r="A47" s="1913">
        <v>44634.0</v>
      </c>
      <c r="B47" s="14" t="s">
        <v>7170</v>
      </c>
      <c r="C47" s="14" t="s">
        <v>7243</v>
      </c>
      <c r="D47" s="14" t="s">
        <v>7245</v>
      </c>
      <c r="E47" s="14" t="s">
        <v>5753</v>
      </c>
    </row>
    <row r="48">
      <c r="A48" s="1913">
        <v>44634.0</v>
      </c>
      <c r="B48" s="14" t="s">
        <v>7170</v>
      </c>
      <c r="C48" s="14" t="s">
        <v>245</v>
      </c>
      <c r="D48" s="14" t="s">
        <v>7244</v>
      </c>
      <c r="E48" s="14" t="s">
        <v>5270</v>
      </c>
    </row>
    <row r="49">
      <c r="A49" s="1913">
        <v>44634.0</v>
      </c>
      <c r="B49" s="14" t="s">
        <v>7215</v>
      </c>
      <c r="C49" s="14" t="s">
        <v>245</v>
      </c>
      <c r="D49" s="14" t="s">
        <v>7244</v>
      </c>
      <c r="E49" s="14" t="s">
        <v>5302</v>
      </c>
    </row>
    <row r="50">
      <c r="A50" s="1913">
        <v>44639.0</v>
      </c>
      <c r="B50" s="16" t="s">
        <v>7170</v>
      </c>
      <c r="C50" s="14" t="s">
        <v>317</v>
      </c>
      <c r="D50" s="16" t="s">
        <v>7244</v>
      </c>
      <c r="E50" s="16" t="s">
        <v>5968</v>
      </c>
    </row>
    <row r="51">
      <c r="A51" s="1913">
        <v>44639.0</v>
      </c>
      <c r="B51" s="16" t="s">
        <v>7215</v>
      </c>
      <c r="C51" s="14" t="s">
        <v>317</v>
      </c>
      <c r="D51" s="16" t="s">
        <v>7244</v>
      </c>
      <c r="E51" s="16" t="s">
        <v>5899</v>
      </c>
    </row>
    <row r="52">
      <c r="A52" s="1912">
        <v>44640.0</v>
      </c>
      <c r="B52" s="16" t="s">
        <v>7163</v>
      </c>
      <c r="C52" s="14" t="s">
        <v>7243</v>
      </c>
      <c r="D52" s="14" t="s">
        <v>7242</v>
      </c>
      <c r="E52" s="16" t="s">
        <v>5875</v>
      </c>
    </row>
    <row r="53">
      <c r="A53" s="1916">
        <v>44640.0</v>
      </c>
      <c r="B53" s="1917" t="s">
        <v>7163</v>
      </c>
      <c r="C53" s="1918" t="s">
        <v>245</v>
      </c>
      <c r="D53" s="1918" t="s">
        <v>7242</v>
      </c>
      <c r="E53" s="1919" t="s">
        <v>5484</v>
      </c>
    </row>
    <row r="54">
      <c r="A54" s="1913">
        <v>44640.0</v>
      </c>
      <c r="B54" s="16" t="s">
        <v>7163</v>
      </c>
      <c r="C54" s="14" t="s">
        <v>317</v>
      </c>
      <c r="D54" s="16" t="s">
        <v>7241</v>
      </c>
      <c r="E54" s="16" t="s">
        <v>5962</v>
      </c>
    </row>
    <row r="55">
      <c r="A55" s="1913">
        <v>44640.0</v>
      </c>
      <c r="B55" s="16" t="s">
        <v>7170</v>
      </c>
      <c r="C55" s="14" t="s">
        <v>317</v>
      </c>
      <c r="D55" s="16" t="s">
        <v>7241</v>
      </c>
      <c r="E55" s="16" t="s">
        <v>6055</v>
      </c>
    </row>
    <row r="56">
      <c r="A56" s="1913">
        <v>44641.0</v>
      </c>
      <c r="B56" s="14" t="s">
        <v>7163</v>
      </c>
      <c r="C56" s="14" t="s">
        <v>245</v>
      </c>
      <c r="D56" s="14" t="s">
        <v>7245</v>
      </c>
      <c r="E56" s="14" t="s">
        <v>5369</v>
      </c>
    </row>
    <row r="57">
      <c r="A57" s="1913">
        <v>44641.0</v>
      </c>
      <c r="B57" s="14" t="s">
        <v>7163</v>
      </c>
      <c r="C57" s="14" t="s">
        <v>245</v>
      </c>
      <c r="D57" s="14" t="s">
        <v>7245</v>
      </c>
      <c r="E57" s="14" t="s">
        <v>5515</v>
      </c>
    </row>
    <row r="58">
      <c r="A58" s="1913">
        <v>44641.0</v>
      </c>
      <c r="B58" s="14" t="s">
        <v>7163</v>
      </c>
      <c r="C58" s="14" t="s">
        <v>245</v>
      </c>
      <c r="D58" s="14" t="s">
        <v>7245</v>
      </c>
      <c r="E58" s="14" t="s">
        <v>1043</v>
      </c>
    </row>
    <row r="59">
      <c r="A59" s="1913">
        <v>44641.0</v>
      </c>
      <c r="B59" s="14" t="s">
        <v>7163</v>
      </c>
      <c r="C59" s="14" t="s">
        <v>6221</v>
      </c>
      <c r="D59" s="14" t="s">
        <v>7245</v>
      </c>
      <c r="E59" s="14" t="s">
        <v>5713</v>
      </c>
    </row>
    <row r="60">
      <c r="A60" s="1913">
        <v>44641.0</v>
      </c>
      <c r="B60" s="14" t="s">
        <v>7163</v>
      </c>
      <c r="C60" s="14" t="s">
        <v>6221</v>
      </c>
      <c r="D60" s="14" t="s">
        <v>7245</v>
      </c>
      <c r="E60" s="14" t="s">
        <v>5722</v>
      </c>
    </row>
    <row r="61">
      <c r="A61" s="1913">
        <v>44641.0</v>
      </c>
      <c r="B61" s="14" t="s">
        <v>7163</v>
      </c>
      <c r="C61" s="14" t="s">
        <v>6221</v>
      </c>
      <c r="D61" s="14" t="s">
        <v>7245</v>
      </c>
      <c r="E61" s="14" t="s">
        <v>5707</v>
      </c>
    </row>
    <row r="62">
      <c r="A62" s="1913">
        <v>44641.0</v>
      </c>
      <c r="B62" s="14" t="s">
        <v>7163</v>
      </c>
      <c r="C62" s="14" t="s">
        <v>7243</v>
      </c>
      <c r="D62" s="14" t="s">
        <v>7245</v>
      </c>
      <c r="E62" s="14" t="s">
        <v>5802</v>
      </c>
    </row>
    <row r="63">
      <c r="A63" s="1913">
        <v>44641.0</v>
      </c>
      <c r="B63" s="14" t="s">
        <v>7163</v>
      </c>
      <c r="C63" s="14" t="s">
        <v>7243</v>
      </c>
      <c r="D63" s="14" t="s">
        <v>7245</v>
      </c>
      <c r="E63" s="14" t="s">
        <v>5734</v>
      </c>
    </row>
    <row r="64">
      <c r="A64" s="1913">
        <v>44641.0</v>
      </c>
      <c r="B64" s="14" t="s">
        <v>7163</v>
      </c>
      <c r="C64" s="14" t="s">
        <v>7243</v>
      </c>
      <c r="D64" s="14" t="s">
        <v>7245</v>
      </c>
      <c r="E64" s="14" t="s">
        <v>5740</v>
      </c>
    </row>
    <row r="65">
      <c r="A65" s="1913">
        <v>44641.0</v>
      </c>
      <c r="B65" s="14" t="s">
        <v>7170</v>
      </c>
      <c r="C65" s="14" t="s">
        <v>245</v>
      </c>
      <c r="D65" s="14" t="s">
        <v>7245</v>
      </c>
      <c r="E65" s="14" t="s">
        <v>5355</v>
      </c>
    </row>
    <row r="66">
      <c r="A66" s="1913">
        <v>44641.0</v>
      </c>
      <c r="B66" s="14" t="s">
        <v>7170</v>
      </c>
      <c r="C66" s="14" t="s">
        <v>245</v>
      </c>
      <c r="D66" s="14" t="s">
        <v>7245</v>
      </c>
      <c r="E66" s="14" t="s">
        <v>5484</v>
      </c>
    </row>
    <row r="67">
      <c r="A67" s="1913">
        <v>44641.0</v>
      </c>
      <c r="B67" s="14" t="s">
        <v>7170</v>
      </c>
      <c r="C67" s="14" t="s">
        <v>245</v>
      </c>
      <c r="D67" s="14" t="s">
        <v>7245</v>
      </c>
      <c r="E67" s="14" t="s">
        <v>5421</v>
      </c>
    </row>
    <row r="68">
      <c r="A68" s="1913">
        <v>44641.0</v>
      </c>
      <c r="B68" s="14" t="s">
        <v>7170</v>
      </c>
      <c r="C68" s="14" t="s">
        <v>6221</v>
      </c>
      <c r="D68" s="14" t="s">
        <v>7245</v>
      </c>
      <c r="E68" s="14" t="s">
        <v>5614</v>
      </c>
    </row>
    <row r="69">
      <c r="A69" s="1913">
        <v>44641.0</v>
      </c>
      <c r="B69" s="14" t="s">
        <v>7170</v>
      </c>
      <c r="C69" s="14" t="s">
        <v>6221</v>
      </c>
      <c r="D69" s="14" t="s">
        <v>7245</v>
      </c>
      <c r="E69" s="14" t="s">
        <v>5677</v>
      </c>
    </row>
    <row r="70">
      <c r="A70" s="1913">
        <v>44641.0</v>
      </c>
      <c r="B70" s="14" t="s">
        <v>7170</v>
      </c>
      <c r="C70" s="14" t="s">
        <v>6221</v>
      </c>
      <c r="D70" s="14" t="s">
        <v>7245</v>
      </c>
      <c r="E70" s="14" t="s">
        <v>5632</v>
      </c>
    </row>
    <row r="71">
      <c r="A71" s="1913">
        <v>44641.0</v>
      </c>
      <c r="B71" s="14" t="s">
        <v>7170</v>
      </c>
      <c r="C71" s="14" t="s">
        <v>7243</v>
      </c>
      <c r="D71" s="14" t="s">
        <v>7245</v>
      </c>
      <c r="E71" s="14" t="s">
        <v>5790</v>
      </c>
    </row>
    <row r="72">
      <c r="A72" s="1913">
        <v>44641.0</v>
      </c>
      <c r="B72" s="14" t="s">
        <v>7170</v>
      </c>
      <c r="C72" s="14" t="s">
        <v>7243</v>
      </c>
      <c r="D72" s="14" t="s">
        <v>7245</v>
      </c>
      <c r="E72" s="14" t="s">
        <v>7247</v>
      </c>
    </row>
    <row r="73">
      <c r="A73" s="1913">
        <v>44641.0</v>
      </c>
      <c r="B73" s="14" t="s">
        <v>7170</v>
      </c>
      <c r="C73" s="14" t="s">
        <v>7243</v>
      </c>
      <c r="D73" s="14" t="s">
        <v>7245</v>
      </c>
      <c r="E73" s="14" t="s">
        <v>5804</v>
      </c>
    </row>
    <row r="74">
      <c r="A74" s="1912">
        <v>44647.0</v>
      </c>
      <c r="B74" s="16" t="s">
        <v>7163</v>
      </c>
      <c r="C74" s="14" t="s">
        <v>317</v>
      </c>
      <c r="D74" s="14" t="s">
        <v>7242</v>
      </c>
      <c r="E74" s="16" t="s">
        <v>5962</v>
      </c>
    </row>
    <row r="75">
      <c r="A75" s="1913">
        <v>44647.0</v>
      </c>
      <c r="B75" s="16" t="s">
        <v>7163</v>
      </c>
      <c r="C75" s="14" t="s">
        <v>317</v>
      </c>
      <c r="D75" s="16" t="s">
        <v>7241</v>
      </c>
      <c r="E75" s="16" t="s">
        <v>6081</v>
      </c>
    </row>
    <row r="76">
      <c r="A76" s="1913">
        <v>44647.0</v>
      </c>
      <c r="B76" s="16" t="s">
        <v>7170</v>
      </c>
      <c r="C76" s="14" t="s">
        <v>317</v>
      </c>
      <c r="D76" s="16" t="s">
        <v>7241</v>
      </c>
      <c r="E76" s="16" t="s">
        <v>6061</v>
      </c>
    </row>
    <row r="77">
      <c r="A77" s="1913">
        <v>44649.0</v>
      </c>
      <c r="B77" s="14" t="s">
        <v>7163</v>
      </c>
      <c r="C77" s="14" t="s">
        <v>245</v>
      </c>
      <c r="D77" s="14" t="s">
        <v>7245</v>
      </c>
      <c r="E77" s="14" t="s">
        <v>1043</v>
      </c>
    </row>
    <row r="78">
      <c r="A78" s="1913">
        <v>44649.0</v>
      </c>
      <c r="B78" s="14" t="s">
        <v>7163</v>
      </c>
      <c r="C78" s="14" t="s">
        <v>245</v>
      </c>
      <c r="D78" s="14" t="s">
        <v>7245</v>
      </c>
      <c r="E78" s="14" t="s">
        <v>5387</v>
      </c>
    </row>
    <row r="79">
      <c r="A79" s="1913">
        <v>44649.0</v>
      </c>
      <c r="B79" s="14" t="s">
        <v>7163</v>
      </c>
      <c r="C79" s="14" t="s">
        <v>245</v>
      </c>
      <c r="D79" s="14" t="s">
        <v>7245</v>
      </c>
      <c r="E79" s="14" t="s">
        <v>1043</v>
      </c>
    </row>
    <row r="80">
      <c r="A80" s="1913">
        <v>44649.0</v>
      </c>
      <c r="B80" s="14" t="s">
        <v>7163</v>
      </c>
      <c r="C80" s="14" t="s">
        <v>6221</v>
      </c>
      <c r="D80" s="14" t="s">
        <v>7245</v>
      </c>
      <c r="E80" s="14" t="s">
        <v>5665</v>
      </c>
    </row>
    <row r="81">
      <c r="A81" s="1913">
        <v>44649.0</v>
      </c>
      <c r="B81" s="14" t="s">
        <v>7163</v>
      </c>
      <c r="C81" s="14" t="s">
        <v>6221</v>
      </c>
      <c r="D81" s="14" t="s">
        <v>7245</v>
      </c>
      <c r="E81" s="14" t="s">
        <v>5632</v>
      </c>
    </row>
    <row r="82">
      <c r="A82" s="1913">
        <v>44649.0</v>
      </c>
      <c r="B82" s="14" t="s">
        <v>7163</v>
      </c>
      <c r="C82" s="14" t="s">
        <v>6221</v>
      </c>
      <c r="D82" s="14" t="s">
        <v>7245</v>
      </c>
      <c r="E82" s="14" t="s">
        <v>5653</v>
      </c>
    </row>
    <row r="83">
      <c r="A83" s="1913">
        <v>44649.0</v>
      </c>
      <c r="B83" s="14" t="s">
        <v>7163</v>
      </c>
      <c r="C83" s="14" t="s">
        <v>7243</v>
      </c>
      <c r="D83" s="14" t="s">
        <v>7245</v>
      </c>
      <c r="E83" s="14" t="s">
        <v>5804</v>
      </c>
    </row>
    <row r="84">
      <c r="A84" s="1913">
        <v>44649.0</v>
      </c>
      <c r="B84" s="14" t="s">
        <v>7163</v>
      </c>
      <c r="C84" s="14" t="s">
        <v>7243</v>
      </c>
      <c r="D84" s="14" t="s">
        <v>7245</v>
      </c>
      <c r="E84" s="14" t="s">
        <v>5740</v>
      </c>
    </row>
    <row r="85">
      <c r="A85" s="1913">
        <v>44649.0</v>
      </c>
      <c r="B85" s="14" t="s">
        <v>7163</v>
      </c>
      <c r="C85" s="14" t="s">
        <v>7243</v>
      </c>
      <c r="D85" s="14" t="s">
        <v>7245</v>
      </c>
      <c r="E85" s="14" t="s">
        <v>5741</v>
      </c>
    </row>
    <row r="86">
      <c r="A86" s="1913">
        <v>44649.0</v>
      </c>
      <c r="B86" s="14" t="s">
        <v>7170</v>
      </c>
      <c r="C86" s="14" t="s">
        <v>245</v>
      </c>
      <c r="D86" s="14" t="s">
        <v>7245</v>
      </c>
      <c r="E86" s="14" t="s">
        <v>5400</v>
      </c>
    </row>
    <row r="87">
      <c r="A87" s="1913">
        <v>44649.0</v>
      </c>
      <c r="B87" s="14" t="s">
        <v>7170</v>
      </c>
      <c r="C87" s="14" t="s">
        <v>245</v>
      </c>
      <c r="D87" s="14" t="s">
        <v>7245</v>
      </c>
      <c r="E87" s="14" t="s">
        <v>5515</v>
      </c>
    </row>
    <row r="88">
      <c r="A88" s="1913">
        <v>44649.0</v>
      </c>
      <c r="B88" s="14" t="s">
        <v>7170</v>
      </c>
      <c r="C88" s="14" t="s">
        <v>245</v>
      </c>
      <c r="D88" s="14" t="s">
        <v>7245</v>
      </c>
      <c r="E88" s="14" t="s">
        <v>5347</v>
      </c>
    </row>
    <row r="89">
      <c r="A89" s="1913">
        <v>44649.0</v>
      </c>
      <c r="B89" s="14" t="s">
        <v>7170</v>
      </c>
      <c r="C89" s="14" t="s">
        <v>6221</v>
      </c>
      <c r="D89" s="14" t="s">
        <v>7245</v>
      </c>
      <c r="E89" s="14" t="s">
        <v>5653</v>
      </c>
    </row>
    <row r="90">
      <c r="A90" s="1913">
        <v>44649.0</v>
      </c>
      <c r="B90" s="14" t="s">
        <v>7170</v>
      </c>
      <c r="C90" s="14" t="s">
        <v>6221</v>
      </c>
      <c r="D90" s="14" t="s">
        <v>7245</v>
      </c>
      <c r="E90" s="14" t="s">
        <v>5659</v>
      </c>
    </row>
    <row r="91">
      <c r="A91" s="1913">
        <v>44649.0</v>
      </c>
      <c r="B91" s="14" t="s">
        <v>7170</v>
      </c>
      <c r="C91" s="14" t="s">
        <v>6221</v>
      </c>
      <c r="D91" s="14" t="s">
        <v>7245</v>
      </c>
      <c r="E91" s="14" t="s">
        <v>5554</v>
      </c>
    </row>
    <row r="92">
      <c r="A92" s="1913">
        <v>44649.0</v>
      </c>
      <c r="B92" s="14" t="s">
        <v>7170</v>
      </c>
      <c r="C92" s="14" t="s">
        <v>7243</v>
      </c>
      <c r="D92" s="14" t="s">
        <v>7245</v>
      </c>
      <c r="E92" s="14" t="s">
        <v>5849</v>
      </c>
    </row>
    <row r="93">
      <c r="A93" s="1913">
        <v>44649.0</v>
      </c>
      <c r="B93" s="14" t="s">
        <v>7170</v>
      </c>
      <c r="C93" s="14" t="s">
        <v>7243</v>
      </c>
      <c r="D93" s="14" t="s">
        <v>7245</v>
      </c>
      <c r="E93" s="14" t="s">
        <v>5740</v>
      </c>
    </row>
    <row r="94">
      <c r="A94" s="1913">
        <v>44649.0</v>
      </c>
      <c r="B94" s="14" t="s">
        <v>7170</v>
      </c>
      <c r="C94" s="14" t="s">
        <v>7243</v>
      </c>
      <c r="D94" s="14" t="s">
        <v>7245</v>
      </c>
      <c r="E94" s="14" t="s">
        <v>5849</v>
      </c>
    </row>
    <row r="95">
      <c r="A95" s="1913">
        <v>44651.0</v>
      </c>
      <c r="B95" s="16" t="s">
        <v>7170</v>
      </c>
      <c r="C95" s="14" t="s">
        <v>317</v>
      </c>
      <c r="D95" s="16" t="s">
        <v>7249</v>
      </c>
      <c r="E95" s="16" t="s">
        <v>5962</v>
      </c>
    </row>
    <row r="96">
      <c r="A96" s="1913">
        <v>44652.0</v>
      </c>
      <c r="B96" s="16" t="s">
        <v>7163</v>
      </c>
      <c r="C96" s="14" t="s">
        <v>317</v>
      </c>
      <c r="D96" s="14" t="s">
        <v>7250</v>
      </c>
      <c r="E96" s="14" t="s">
        <v>7251</v>
      </c>
    </row>
    <row r="97">
      <c r="A97" s="1913">
        <v>44652.0</v>
      </c>
      <c r="B97" s="16" t="s">
        <v>7163</v>
      </c>
      <c r="C97" s="14" t="s">
        <v>317</v>
      </c>
      <c r="D97" s="14" t="s">
        <v>7252</v>
      </c>
      <c r="E97" s="14" t="s">
        <v>6074</v>
      </c>
    </row>
    <row r="98">
      <c r="A98" s="1913">
        <v>44652.0</v>
      </c>
      <c r="B98" s="16" t="s">
        <v>7163</v>
      </c>
      <c r="C98" s="14" t="s">
        <v>317</v>
      </c>
      <c r="D98" s="14" t="s">
        <v>7252</v>
      </c>
      <c r="E98" s="14" t="s">
        <v>5911</v>
      </c>
    </row>
    <row r="99">
      <c r="A99" s="1913">
        <v>44652.0</v>
      </c>
      <c r="B99" s="16" t="s">
        <v>7170</v>
      </c>
      <c r="C99" s="14" t="s">
        <v>317</v>
      </c>
      <c r="D99" s="14" t="s">
        <v>7250</v>
      </c>
      <c r="E99" s="14" t="s">
        <v>7248</v>
      </c>
    </row>
    <row r="100">
      <c r="A100" s="1913">
        <v>44652.0</v>
      </c>
      <c r="B100" s="16" t="s">
        <v>7170</v>
      </c>
      <c r="C100" s="14" t="s">
        <v>317</v>
      </c>
      <c r="D100" s="14" t="s">
        <v>7252</v>
      </c>
      <c r="E100" s="14" t="s">
        <v>6102</v>
      </c>
    </row>
    <row r="101">
      <c r="A101" s="1913">
        <v>44652.0</v>
      </c>
      <c r="B101" s="16" t="s">
        <v>7170</v>
      </c>
      <c r="C101" s="14" t="s">
        <v>317</v>
      </c>
      <c r="D101" s="14" t="s">
        <v>7252</v>
      </c>
      <c r="E101" s="14" t="s">
        <v>5899</v>
      </c>
    </row>
    <row r="102">
      <c r="A102" s="1913">
        <v>44654.0</v>
      </c>
      <c r="B102" s="16" t="s">
        <v>7163</v>
      </c>
      <c r="C102" s="14" t="s">
        <v>317</v>
      </c>
      <c r="D102" s="16" t="s">
        <v>7241</v>
      </c>
      <c r="E102" s="16" t="s">
        <v>6102</v>
      </c>
    </row>
    <row r="103">
      <c r="A103" s="1913">
        <v>44654.0</v>
      </c>
      <c r="B103" s="16" t="s">
        <v>7170</v>
      </c>
      <c r="C103" s="14" t="s">
        <v>317</v>
      </c>
      <c r="D103" s="16" t="s">
        <v>7241</v>
      </c>
      <c r="E103" s="16" t="s">
        <v>6084</v>
      </c>
    </row>
    <row r="104">
      <c r="A104" s="1913">
        <v>44654.0</v>
      </c>
      <c r="B104" s="16" t="s">
        <v>7163</v>
      </c>
      <c r="C104" s="14" t="s">
        <v>317</v>
      </c>
      <c r="D104" s="16" t="s">
        <v>3774</v>
      </c>
      <c r="E104" s="16" t="s">
        <v>5893</v>
      </c>
    </row>
    <row r="105">
      <c r="A105" s="1913">
        <v>44654.0</v>
      </c>
      <c r="B105" s="16" t="s">
        <v>7163</v>
      </c>
      <c r="C105" s="14" t="s">
        <v>245</v>
      </c>
      <c r="D105" s="16" t="s">
        <v>3774</v>
      </c>
      <c r="E105" s="14" t="s">
        <v>7253</v>
      </c>
    </row>
    <row r="106">
      <c r="A106" s="1913">
        <v>44654.0</v>
      </c>
      <c r="B106" s="16" t="s">
        <v>7163</v>
      </c>
      <c r="C106" s="14" t="s">
        <v>6221</v>
      </c>
      <c r="D106" s="16" t="s">
        <v>3774</v>
      </c>
      <c r="E106" s="14" t="s">
        <v>5653</v>
      </c>
    </row>
    <row r="107">
      <c r="A107" s="1913">
        <v>44654.0</v>
      </c>
      <c r="B107" s="16" t="s">
        <v>7163</v>
      </c>
      <c r="C107" s="14" t="s">
        <v>7243</v>
      </c>
      <c r="D107" s="16" t="s">
        <v>3774</v>
      </c>
      <c r="E107" s="14" t="s">
        <v>5863</v>
      </c>
    </row>
    <row r="108">
      <c r="A108" s="1913">
        <v>44655.0</v>
      </c>
      <c r="B108" s="14" t="s">
        <v>7163</v>
      </c>
      <c r="C108" s="14" t="s">
        <v>245</v>
      </c>
      <c r="D108" s="14" t="s">
        <v>7245</v>
      </c>
      <c r="E108" s="14" t="s">
        <v>5257</v>
      </c>
    </row>
    <row r="109">
      <c r="A109" s="1913">
        <v>44655.0</v>
      </c>
      <c r="B109" s="14" t="s">
        <v>7163</v>
      </c>
      <c r="C109" s="14" t="s">
        <v>245</v>
      </c>
      <c r="D109" s="14" t="s">
        <v>7245</v>
      </c>
      <c r="E109" s="14" t="s">
        <v>5276</v>
      </c>
    </row>
    <row r="110">
      <c r="A110" s="1913">
        <v>44655.0</v>
      </c>
      <c r="B110" s="14" t="s">
        <v>7163</v>
      </c>
      <c r="C110" s="14" t="s">
        <v>245</v>
      </c>
      <c r="D110" s="14" t="s">
        <v>7245</v>
      </c>
      <c r="E110" s="14" t="s">
        <v>5509</v>
      </c>
    </row>
    <row r="111">
      <c r="A111" s="1913">
        <v>44655.0</v>
      </c>
      <c r="B111" s="14" t="s">
        <v>7163</v>
      </c>
      <c r="C111" s="14" t="s">
        <v>6221</v>
      </c>
      <c r="D111" s="14" t="s">
        <v>7245</v>
      </c>
      <c r="E111" s="14" t="s">
        <v>5608</v>
      </c>
    </row>
    <row r="112">
      <c r="A112" s="1913">
        <v>44655.0</v>
      </c>
      <c r="B112" s="14" t="s">
        <v>7163</v>
      </c>
      <c r="C112" s="14" t="s">
        <v>6221</v>
      </c>
      <c r="D112" s="14" t="s">
        <v>7245</v>
      </c>
      <c r="E112" s="14" t="s">
        <v>5554</v>
      </c>
    </row>
    <row r="113">
      <c r="A113" s="1913">
        <v>44655.0</v>
      </c>
      <c r="B113" s="14" t="s">
        <v>7163</v>
      </c>
      <c r="C113" s="14" t="s">
        <v>6221</v>
      </c>
      <c r="D113" s="14" t="s">
        <v>7245</v>
      </c>
      <c r="E113" s="14" t="s">
        <v>5584</v>
      </c>
    </row>
    <row r="114">
      <c r="A114" s="1913">
        <v>44655.0</v>
      </c>
      <c r="B114" s="14" t="s">
        <v>7163</v>
      </c>
      <c r="C114" s="14" t="s">
        <v>7243</v>
      </c>
      <c r="D114" s="14" t="s">
        <v>7245</v>
      </c>
      <c r="E114" s="14" t="s">
        <v>5875</v>
      </c>
    </row>
    <row r="115">
      <c r="A115" s="1913">
        <v>44655.0</v>
      </c>
      <c r="B115" s="14" t="s">
        <v>7163</v>
      </c>
      <c r="C115" s="14" t="s">
        <v>7243</v>
      </c>
      <c r="D115" s="14" t="s">
        <v>7245</v>
      </c>
      <c r="E115" s="14" t="s">
        <v>5753</v>
      </c>
    </row>
    <row r="116">
      <c r="A116" s="1913">
        <v>44655.0</v>
      </c>
      <c r="B116" s="14" t="s">
        <v>7163</v>
      </c>
      <c r="C116" s="14" t="s">
        <v>7243</v>
      </c>
      <c r="D116" s="14" t="s">
        <v>7245</v>
      </c>
      <c r="E116" s="14" t="s">
        <v>5804</v>
      </c>
    </row>
    <row r="117">
      <c r="A117" s="1913">
        <v>44655.0</v>
      </c>
      <c r="B117" s="14" t="s">
        <v>7170</v>
      </c>
      <c r="C117" s="14" t="s">
        <v>245</v>
      </c>
      <c r="D117" s="14" t="s">
        <v>7245</v>
      </c>
      <c r="E117" s="14" t="s">
        <v>5490</v>
      </c>
    </row>
    <row r="118">
      <c r="A118" s="1913">
        <v>44655.0</v>
      </c>
      <c r="B118" s="14" t="s">
        <v>7170</v>
      </c>
      <c r="C118" s="14" t="s">
        <v>245</v>
      </c>
      <c r="D118" s="14" t="s">
        <v>7245</v>
      </c>
      <c r="E118" s="14" t="s">
        <v>5362</v>
      </c>
    </row>
    <row r="119">
      <c r="A119" s="1913">
        <v>44655.0</v>
      </c>
      <c r="B119" s="14" t="s">
        <v>7170</v>
      </c>
      <c r="C119" s="14" t="s">
        <v>245</v>
      </c>
      <c r="D119" s="14" t="s">
        <v>7245</v>
      </c>
      <c r="E119" s="14" t="s">
        <v>5528</v>
      </c>
    </row>
    <row r="120">
      <c r="A120" s="1913">
        <v>44655.0</v>
      </c>
      <c r="B120" s="14" t="s">
        <v>7170</v>
      </c>
      <c r="C120" s="14" t="s">
        <v>6221</v>
      </c>
      <c r="D120" s="14" t="s">
        <v>7245</v>
      </c>
      <c r="E120" s="14" t="s">
        <v>5632</v>
      </c>
    </row>
    <row r="121">
      <c r="A121" s="1913">
        <v>44655.0</v>
      </c>
      <c r="B121" s="14" t="s">
        <v>7170</v>
      </c>
      <c r="C121" s="14" t="s">
        <v>6221</v>
      </c>
      <c r="D121" s="14" t="s">
        <v>7245</v>
      </c>
      <c r="E121" s="14" t="s">
        <v>5647</v>
      </c>
    </row>
    <row r="122">
      <c r="A122" s="1913">
        <v>44655.0</v>
      </c>
      <c r="B122" s="14" t="s">
        <v>7170</v>
      </c>
      <c r="C122" s="14" t="s">
        <v>6221</v>
      </c>
      <c r="D122" s="14" t="s">
        <v>7245</v>
      </c>
      <c r="E122" s="14" t="s">
        <v>5572</v>
      </c>
    </row>
    <row r="123">
      <c r="A123" s="1913">
        <v>44655.0</v>
      </c>
      <c r="B123" s="14" t="s">
        <v>7170</v>
      </c>
      <c r="C123" s="14" t="s">
        <v>7243</v>
      </c>
      <c r="D123" s="14" t="s">
        <v>7245</v>
      </c>
      <c r="E123" s="14" t="s">
        <v>5740</v>
      </c>
    </row>
    <row r="124">
      <c r="A124" s="1913">
        <v>44655.0</v>
      </c>
      <c r="B124" s="14" t="s">
        <v>7170</v>
      </c>
      <c r="C124" s="14" t="s">
        <v>7243</v>
      </c>
      <c r="D124" s="14" t="s">
        <v>7245</v>
      </c>
      <c r="E124" s="14" t="s">
        <v>5804</v>
      </c>
    </row>
    <row r="125">
      <c r="A125" s="1913">
        <v>44655.0</v>
      </c>
      <c r="B125" s="14" t="s">
        <v>7170</v>
      </c>
      <c r="C125" s="14" t="s">
        <v>7243</v>
      </c>
      <c r="D125" s="14" t="s">
        <v>7245</v>
      </c>
      <c r="E125" s="14" t="s">
        <v>5740</v>
      </c>
    </row>
    <row r="126">
      <c r="A126" s="1913">
        <v>44657.0</v>
      </c>
      <c r="B126" s="14" t="s">
        <v>7170</v>
      </c>
      <c r="C126" s="14" t="s">
        <v>6221</v>
      </c>
      <c r="D126" s="14" t="s">
        <v>7244</v>
      </c>
      <c r="E126" s="14" t="s">
        <v>5602</v>
      </c>
    </row>
    <row r="127">
      <c r="A127" s="1913">
        <v>44657.0</v>
      </c>
      <c r="B127" s="14" t="s">
        <v>7170</v>
      </c>
      <c r="C127" s="14" t="s">
        <v>317</v>
      </c>
      <c r="D127" s="14" t="s">
        <v>7244</v>
      </c>
      <c r="E127" s="14" t="s">
        <v>6102</v>
      </c>
    </row>
    <row r="128">
      <c r="A128" s="1913">
        <v>44657.0</v>
      </c>
      <c r="B128" s="14" t="s">
        <v>7215</v>
      </c>
      <c r="C128" s="14" t="s">
        <v>317</v>
      </c>
      <c r="D128" s="14" t="s">
        <v>7244</v>
      </c>
      <c r="E128" s="14" t="s">
        <v>6102</v>
      </c>
    </row>
    <row r="129">
      <c r="A129" s="1913">
        <v>44657.0</v>
      </c>
      <c r="B129" s="14" t="s">
        <v>7170</v>
      </c>
      <c r="C129" s="14" t="s">
        <v>245</v>
      </c>
      <c r="D129" s="14" t="s">
        <v>7244</v>
      </c>
      <c r="E129" s="14" t="s">
        <v>5356</v>
      </c>
    </row>
    <row r="130">
      <c r="A130" s="1913">
        <v>44657.0</v>
      </c>
      <c r="B130" s="14" t="s">
        <v>7215</v>
      </c>
      <c r="C130" s="14" t="s">
        <v>245</v>
      </c>
      <c r="D130" s="14" t="s">
        <v>7244</v>
      </c>
      <c r="E130" s="14" t="s">
        <v>5369</v>
      </c>
    </row>
    <row r="131">
      <c r="A131" s="1913">
        <v>44658.0</v>
      </c>
      <c r="B131" s="16" t="s">
        <v>7163</v>
      </c>
      <c r="C131" s="14" t="s">
        <v>317</v>
      </c>
      <c r="D131" s="16" t="s">
        <v>7241</v>
      </c>
      <c r="E131" s="16" t="s">
        <v>5998</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20" t="s">
        <v>7254</v>
      </c>
      <c r="B1" s="1921" t="s">
        <v>7255</v>
      </c>
      <c r="C1" s="1922"/>
    </row>
    <row r="2">
      <c r="A2" s="1923" t="s">
        <v>7256</v>
      </c>
      <c r="B2" s="1924" t="s">
        <v>7257</v>
      </c>
      <c r="C2" s="1925"/>
    </row>
    <row r="3">
      <c r="A3" s="1923" t="s">
        <v>7258</v>
      </c>
      <c r="B3" s="1924" t="s">
        <v>7259</v>
      </c>
      <c r="C3" s="1925"/>
    </row>
    <row r="4">
      <c r="A4" s="1923" t="s">
        <v>7260</v>
      </c>
      <c r="B4" s="1924" t="s">
        <v>7261</v>
      </c>
      <c r="C4" s="1925"/>
    </row>
    <row r="5">
      <c r="A5" s="1926" t="s">
        <v>7262</v>
      </c>
      <c r="B5" s="1927" t="s">
        <v>7263</v>
      </c>
      <c r="C5" s="1925"/>
    </row>
    <row r="6">
      <c r="A6" s="1923" t="s">
        <v>7264</v>
      </c>
      <c r="B6" s="1924" t="s">
        <v>7265</v>
      </c>
      <c r="C6" s="1925"/>
    </row>
    <row r="7">
      <c r="A7" s="1923" t="s">
        <v>7266</v>
      </c>
      <c r="B7" s="1924" t="s">
        <v>7267</v>
      </c>
      <c r="C7" s="1925"/>
    </row>
    <row r="8">
      <c r="A8" s="1923" t="s">
        <v>7268</v>
      </c>
      <c r="B8" s="1924" t="s">
        <v>7269</v>
      </c>
      <c r="C8" s="1925"/>
    </row>
    <row r="9">
      <c r="A9" s="1923" t="s">
        <v>7270</v>
      </c>
      <c r="B9" s="1924" t="s">
        <v>7271</v>
      </c>
      <c r="C9" s="1925"/>
    </row>
    <row r="10">
      <c r="A10" s="1923" t="s">
        <v>7272</v>
      </c>
      <c r="B10" s="1924" t="s">
        <v>7273</v>
      </c>
      <c r="C10" s="1928" t="str">
        <f>HYPERLINK("https://docs.google.com/spreadsheets/d/1uuSuC8uWdYY8yNFjnkN8_MBoQWdZHpJmiCy2jZjEvA0/edit#gid=1160620553","link")</f>
        <v>link</v>
      </c>
    </row>
    <row r="11" hidden="1">
      <c r="A11" s="1923" t="s">
        <v>7274</v>
      </c>
      <c r="B11" s="1924" t="s">
        <v>7275</v>
      </c>
      <c r="C11" s="1928" t="str">
        <f>HYPERLINK("https://langrisser.gamepedia.com/Max_Stats_Table_(6-Star,_LVL_60)","link")</f>
        <v>link</v>
      </c>
    </row>
    <row r="12">
      <c r="A12" s="1200" t="s">
        <v>7276</v>
      </c>
      <c r="B12" s="1929" t="s">
        <v>7277</v>
      </c>
      <c r="C12" s="1930" t="str">
        <f>HYPERLINK("https://docs.google.com/spreadsheets/d/1WOCnMsFRNRPb93PDuWSsW3dYF1BbD15EOvLuGvNB8sg/htmlview?sle=true#gid=0","link")</f>
        <v>link</v>
      </c>
    </row>
    <row r="13">
      <c r="A13" s="1228"/>
      <c r="B13" s="1931"/>
      <c r="C13" s="1932"/>
    </row>
    <row r="14">
      <c r="A14" s="1929"/>
      <c r="B14" s="1929"/>
      <c r="C14" s="1933"/>
    </row>
    <row r="15">
      <c r="A15" s="1691" t="s">
        <v>6178</v>
      </c>
      <c r="B15" s="1929"/>
      <c r="C15" s="1933"/>
    </row>
    <row r="16">
      <c r="A16" s="1934"/>
      <c r="B16" s="1929"/>
      <c r="C16" s="1933"/>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5" t="str">
        <f>image("https://i.imgur.com/C3DEPcq.png",4,15,15)</f>
        <v/>
      </c>
      <c r="B1" s="1936" t="str">
        <f>image("https://i.imgur.com/3V9lmrn.png",4,15,15)</f>
        <v/>
      </c>
      <c r="C1" s="1936" t="str">
        <f>image("https://i.imgur.com/Le4Ot7B.png",4,15,15)</f>
        <v/>
      </c>
      <c r="D1" s="1935" t="str">
        <f>image("https://i.imgur.com/J69HZ4b.png",4,15,15)</f>
        <v/>
      </c>
      <c r="E1" s="1937" t="str">
        <f>image("https://i.imgur.com/hknRe4S.png",4,15,15)</f>
        <v/>
      </c>
      <c r="F1" s="1936" t="str">
        <f>image("https://i.imgur.com/1QvNsgz.png",4,15,15)</f>
        <v/>
      </c>
      <c r="G1" s="1937" t="str">
        <f>image("https://i.imgur.com/O6u431F.png",4,15,15)</f>
        <v/>
      </c>
      <c r="H1" s="1937" t="str">
        <f>image("https://i.imgur.com/zUnjanw.png",4,15,15)</f>
        <v/>
      </c>
      <c r="I1" s="1937" t="str">
        <f>image("https://i.imgur.com/YBw0cjK.png",4,15,15)</f>
        <v/>
      </c>
      <c r="J1" s="1935" t="str">
        <f>image("https://i.imgur.com/X8KOlG6.png",4,15,15)</f>
        <v/>
      </c>
      <c r="K1" s="1937" t="str">
        <f>image("https://i.imgur.com/LpIFCUU.png",4,15,15)</f>
        <v/>
      </c>
      <c r="L1" s="1935" t="str">
        <f>image("https://i.imgur.com/1CEpnPh.png",4,15,15)</f>
        <v/>
      </c>
      <c r="M1" s="1936" t="str">
        <f>image("https://i.imgur.com/Q5Soaaj.png",4,15,15)</f>
        <v/>
      </c>
      <c r="N1" s="1936" t="str">
        <f>image("https://i.imgur.com/AYfIcvG.png",4,15,15)</f>
        <v/>
      </c>
      <c r="O1" s="1935" t="str">
        <f>image("https://i.imgur.com/jBHxCeS.png",4,15,15)</f>
        <v/>
      </c>
      <c r="P1" s="1937" t="str">
        <f>image("https://i.imgur.com/lMFn0QC.png",4,15,15)</f>
        <v/>
      </c>
      <c r="Q1" s="1936" t="str">
        <f>image("https://i.imgur.com/SDcwCSG.png",4,15,15)</f>
        <v/>
      </c>
      <c r="R1" s="1937" t="str">
        <f>image("https://i.imgur.com/7XqKPDE.png",4,15,15)</f>
        <v/>
      </c>
      <c r="S1" s="1937" t="str">
        <f>image("https://i.imgur.com/FsoX41G.png",4,15,15)</f>
        <v/>
      </c>
      <c r="T1" s="1937" t="str">
        <f>image("https://i.imgur.com/R51ozKI.png",4,15,15)</f>
        <v/>
      </c>
      <c r="U1" s="1935" t="str">
        <f>image("https://i.imgur.com/GxXENR4.png",4,15,15)</f>
        <v/>
      </c>
      <c r="V1" s="1937"/>
      <c r="W1" s="1937"/>
      <c r="X1" s="1937"/>
      <c r="Y1" s="1937"/>
    </row>
    <row r="2" ht="28.5" customHeight="1">
      <c r="A2" s="1937" t="str">
        <f>image("https://i.imgur.com/6ZSOiTo.png",4,30,30)</f>
        <v/>
      </c>
      <c r="B2" s="1937"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7" t="str">
        <f>image("https://i.imgur.com/w2BwoF1.png",4,30,30)</f>
        <v/>
      </c>
      <c r="L2" s="421" t="str">
        <f>image("https://i.imgur.com/ukxutbd.png",4,35,35)</f>
        <v/>
      </c>
    </row>
    <row r="3">
      <c r="K3" s="1937"/>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44265.0</v>
      </c>
      <c r="B2" s="1942" t="s">
        <v>7312</v>
      </c>
      <c r="C2" s="1943">
        <v>44406.0</v>
      </c>
      <c r="D2" s="1939">
        <v>2.021031E7</v>
      </c>
      <c r="E2" s="1940" t="s">
        <v>7313</v>
      </c>
      <c r="F2" s="1940" t="s">
        <v>7314</v>
      </c>
      <c r="G2" s="1939" t="s">
        <v>1797</v>
      </c>
      <c r="H2" s="1940" t="s">
        <v>6129</v>
      </c>
      <c r="I2" s="1939" t="s">
        <v>2858</v>
      </c>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44273.0</v>
      </c>
      <c r="B3" s="1942" t="s">
        <v>7315</v>
      </c>
      <c r="C3" s="1943">
        <v>44413.0</v>
      </c>
      <c r="D3" s="1939">
        <v>2.0210318E7</v>
      </c>
      <c r="E3" s="1939" t="s">
        <v>7316</v>
      </c>
      <c r="F3" s="1940"/>
      <c r="G3" s="1939"/>
      <c r="H3" s="1939"/>
      <c r="I3" s="1939"/>
      <c r="J3" s="1939"/>
      <c r="K3" s="1939"/>
      <c r="L3" s="1939"/>
      <c r="M3" s="1944"/>
      <c r="N3" s="1944"/>
      <c r="O3" s="1944"/>
      <c r="P3" s="1944"/>
      <c r="Q3" s="1944"/>
      <c r="R3" s="1944"/>
      <c r="S3" s="1944"/>
      <c r="T3" s="1944"/>
      <c r="U3" s="1944"/>
      <c r="V3" s="1944"/>
      <c r="W3" s="1944"/>
      <c r="X3" s="1944"/>
      <c r="Y3" s="1944"/>
      <c r="Z3" s="1944"/>
      <c r="AA3" s="1944"/>
      <c r="AB3" s="1944"/>
      <c r="AC3" s="1944"/>
      <c r="AD3" s="1944"/>
      <c r="AE3" s="1944"/>
      <c r="AF3" s="1944"/>
      <c r="AG3" s="1944"/>
      <c r="AH3" s="1944"/>
      <c r="AI3" s="1945"/>
      <c r="AJ3" s="1945"/>
      <c r="AK3" s="1945"/>
      <c r="AL3" s="1945"/>
      <c r="AM3" s="1945"/>
      <c r="AN3" s="1945"/>
      <c r="AO3" s="1945"/>
      <c r="AP3" s="1945"/>
    </row>
    <row r="4">
      <c r="A4" s="1938">
        <v>44279.0</v>
      </c>
      <c r="B4" s="1942" t="s">
        <v>7317</v>
      </c>
      <c r="C4" s="1943">
        <v>44420.0</v>
      </c>
      <c r="D4" s="1939">
        <v>2.0210324E7</v>
      </c>
      <c r="E4" s="1939" t="s">
        <v>7316</v>
      </c>
      <c r="F4" s="1940"/>
      <c r="G4" s="1939"/>
      <c r="H4" s="1939"/>
      <c r="I4" s="1939"/>
      <c r="J4" s="1939"/>
      <c r="K4" s="1939"/>
      <c r="L4" s="1939"/>
      <c r="M4" s="1946"/>
      <c r="N4" s="1946"/>
      <c r="O4" s="1946"/>
      <c r="P4" s="1946"/>
      <c r="Q4" s="1946"/>
      <c r="R4" s="1946"/>
      <c r="S4" s="1946"/>
      <c r="T4" s="1946"/>
      <c r="U4" s="1946"/>
      <c r="V4" s="1946"/>
      <c r="W4" s="1946"/>
      <c r="X4" s="1946"/>
      <c r="Y4" s="1946"/>
      <c r="Z4" s="1946"/>
      <c r="AA4" s="1946"/>
      <c r="AB4" s="1946"/>
      <c r="AC4" s="1946"/>
      <c r="AD4" s="1946"/>
      <c r="AE4" s="1946"/>
      <c r="AF4" s="1946"/>
      <c r="AG4" s="1946"/>
      <c r="AH4" s="1946"/>
      <c r="AI4" s="1947"/>
      <c r="AJ4" s="1947"/>
      <c r="AK4" s="1947"/>
      <c r="AL4" s="1947"/>
      <c r="AM4" s="1947"/>
      <c r="AN4" s="1947"/>
      <c r="AO4" s="1947"/>
      <c r="AP4" s="1947"/>
    </row>
    <row r="5">
      <c r="A5" s="1938">
        <v>44287.0</v>
      </c>
      <c r="B5" s="1942" t="s">
        <v>7318</v>
      </c>
      <c r="C5" s="1943">
        <v>44427.0</v>
      </c>
      <c r="D5" s="1939">
        <v>2.0210401E7</v>
      </c>
      <c r="E5" s="1939" t="s">
        <v>7316</v>
      </c>
      <c r="F5" s="1940"/>
      <c r="G5" s="1939"/>
      <c r="H5" s="1939"/>
      <c r="I5" s="1939"/>
      <c r="J5" s="1939"/>
      <c r="K5" s="1939"/>
      <c r="L5" s="1939"/>
      <c r="M5" s="1946"/>
      <c r="N5" s="1946"/>
      <c r="O5" s="1946"/>
      <c r="P5" s="1946"/>
      <c r="Q5" s="1946"/>
      <c r="R5" s="1946"/>
      <c r="S5" s="1946"/>
      <c r="T5" s="1946"/>
      <c r="U5" s="1946"/>
      <c r="V5" s="1946"/>
      <c r="W5" s="1946"/>
      <c r="X5" s="1946"/>
      <c r="Y5" s="1946"/>
      <c r="Z5" s="1946"/>
      <c r="AA5" s="1946"/>
      <c r="AB5" s="1946"/>
      <c r="AC5" s="1946"/>
      <c r="AD5" s="1946"/>
      <c r="AE5" s="1946"/>
      <c r="AF5" s="1946"/>
      <c r="AG5" s="1946"/>
      <c r="AH5" s="1946"/>
      <c r="AI5" s="1947"/>
      <c r="AJ5" s="1947"/>
      <c r="AK5" s="1947"/>
      <c r="AL5" s="1947"/>
      <c r="AM5" s="1947"/>
      <c r="AN5" s="1947"/>
      <c r="AO5" s="1947"/>
      <c r="AP5" s="1947"/>
    </row>
    <row r="6">
      <c r="A6" s="1938">
        <v>44294.0</v>
      </c>
      <c r="B6" s="1942" t="s">
        <v>7319</v>
      </c>
      <c r="C6" s="1943">
        <v>44434.0</v>
      </c>
      <c r="D6" s="1939">
        <v>2.0210408E7</v>
      </c>
      <c r="E6" s="1940" t="s">
        <v>7313</v>
      </c>
      <c r="F6" s="1940" t="s">
        <v>7320</v>
      </c>
      <c r="G6" s="1940" t="s">
        <v>709</v>
      </c>
      <c r="H6" s="1940" t="s">
        <v>721</v>
      </c>
      <c r="I6" s="1939"/>
      <c r="J6" s="1939"/>
      <c r="K6" s="1939"/>
      <c r="L6" s="1939"/>
      <c r="M6" s="1946"/>
      <c r="N6" s="1946"/>
      <c r="O6" s="1946"/>
      <c r="P6" s="1946"/>
      <c r="Q6" s="1946"/>
      <c r="R6" s="1946"/>
      <c r="S6" s="1946"/>
      <c r="T6" s="1946"/>
      <c r="U6" s="1946"/>
      <c r="V6" s="1946"/>
      <c r="W6" s="1946"/>
      <c r="X6" s="1946"/>
      <c r="Y6" s="1946"/>
      <c r="Z6" s="1946"/>
      <c r="AA6" s="1946"/>
      <c r="AB6" s="1946"/>
      <c r="AC6" s="1946"/>
      <c r="AD6" s="1946"/>
      <c r="AE6" s="1946"/>
      <c r="AF6" s="1946"/>
      <c r="AG6" s="1946"/>
      <c r="AH6" s="1946"/>
      <c r="AI6" s="1947"/>
      <c r="AJ6" s="1947"/>
      <c r="AK6" s="1947"/>
      <c r="AL6" s="1947"/>
      <c r="AM6" s="1947"/>
      <c r="AN6" s="1947"/>
      <c r="AO6" s="1947"/>
      <c r="AP6" s="1947"/>
    </row>
    <row r="7">
      <c r="A7" s="1938">
        <v>44301.0</v>
      </c>
      <c r="B7" s="1942" t="s">
        <v>7321</v>
      </c>
      <c r="C7" s="1943">
        <v>44441.0</v>
      </c>
      <c r="D7" s="1939">
        <v>2.0210415E7</v>
      </c>
      <c r="E7" s="1939" t="s">
        <v>7316</v>
      </c>
      <c r="F7" s="1940"/>
      <c r="G7" s="1939"/>
      <c r="H7" s="1939"/>
      <c r="I7" s="1939"/>
      <c r="J7" s="1939"/>
      <c r="K7" s="1939"/>
      <c r="L7" s="1939"/>
      <c r="M7" s="1946"/>
      <c r="N7" s="1946"/>
      <c r="O7" s="1946"/>
      <c r="P7" s="1946"/>
      <c r="Q7" s="1946"/>
      <c r="R7" s="1946"/>
      <c r="S7" s="1946"/>
      <c r="T7" s="1946"/>
      <c r="U7" s="1946"/>
      <c r="V7" s="1946"/>
      <c r="W7" s="1946"/>
      <c r="X7" s="1946"/>
      <c r="Y7" s="1946"/>
      <c r="Z7" s="1946"/>
      <c r="AA7" s="1946"/>
      <c r="AB7" s="1946"/>
      <c r="AC7" s="1946"/>
      <c r="AD7" s="1946"/>
      <c r="AE7" s="1946"/>
      <c r="AF7" s="1946"/>
      <c r="AG7" s="1946"/>
      <c r="AH7" s="1946"/>
      <c r="AI7" s="1947"/>
      <c r="AJ7" s="1947"/>
      <c r="AK7" s="1947"/>
      <c r="AL7" s="1947"/>
      <c r="AM7" s="1947"/>
      <c r="AN7" s="1947"/>
      <c r="AO7" s="1947"/>
      <c r="AP7" s="1947"/>
    </row>
    <row r="8">
      <c r="A8" s="1938">
        <v>44308.0</v>
      </c>
      <c r="B8" s="1942" t="s">
        <v>7322</v>
      </c>
      <c r="C8" s="1943">
        <v>44448.0</v>
      </c>
      <c r="D8" s="1939">
        <v>2.0210422E7</v>
      </c>
      <c r="E8" s="1939" t="s">
        <v>7316</v>
      </c>
      <c r="F8" s="1940"/>
      <c r="G8" s="1939"/>
      <c r="H8" s="1939"/>
      <c r="I8" s="1939"/>
      <c r="J8" s="1939"/>
      <c r="K8" s="1939"/>
      <c r="L8" s="1939"/>
      <c r="M8" s="1939"/>
      <c r="N8" s="1939"/>
      <c r="O8" s="1946"/>
      <c r="P8" s="1946"/>
      <c r="Q8" s="1946"/>
      <c r="R8" s="1946"/>
      <c r="S8" s="1946"/>
      <c r="T8" s="1946"/>
      <c r="U8" s="1946"/>
      <c r="V8" s="1946"/>
      <c r="W8" s="1946"/>
      <c r="X8" s="1946"/>
      <c r="Y8" s="1946"/>
      <c r="Z8" s="1946"/>
      <c r="AA8" s="1946"/>
      <c r="AB8" s="1946"/>
      <c r="AC8" s="1946"/>
      <c r="AD8" s="1946"/>
      <c r="AE8" s="1946"/>
      <c r="AF8" s="1946"/>
      <c r="AG8" s="1946"/>
      <c r="AH8" s="1946"/>
      <c r="AI8" s="1947"/>
      <c r="AJ8" s="1947"/>
      <c r="AK8" s="1947"/>
      <c r="AL8" s="1947"/>
      <c r="AM8" s="1947"/>
      <c r="AN8" s="1947"/>
      <c r="AO8" s="1947"/>
      <c r="AP8" s="1947"/>
    </row>
    <row r="9">
      <c r="A9" s="1938">
        <v>44315.0</v>
      </c>
      <c r="B9" s="1942" t="s">
        <v>7323</v>
      </c>
      <c r="C9" s="1943">
        <v>44455.0</v>
      </c>
      <c r="D9" s="1939">
        <v>2.0210429E7</v>
      </c>
      <c r="E9" s="1939" t="s">
        <v>7316</v>
      </c>
      <c r="F9" s="1940"/>
      <c r="G9" s="1939"/>
      <c r="H9" s="1939"/>
      <c r="I9" s="1939"/>
      <c r="J9" s="1939"/>
      <c r="K9" s="1939"/>
      <c r="L9" s="1939"/>
      <c r="M9" s="1946"/>
      <c r="N9" s="1946"/>
      <c r="O9" s="1946"/>
      <c r="P9" s="1946"/>
      <c r="Q9" s="1946"/>
      <c r="R9" s="1946"/>
      <c r="S9" s="1946"/>
      <c r="T9" s="1946"/>
      <c r="U9" s="1946"/>
      <c r="V9" s="1946"/>
      <c r="W9" s="1946"/>
      <c r="X9" s="1946"/>
      <c r="Y9" s="1946"/>
      <c r="Z9" s="1946"/>
      <c r="AA9" s="1946"/>
      <c r="AB9" s="1946"/>
      <c r="AC9" s="1946"/>
      <c r="AD9" s="1946"/>
      <c r="AE9" s="1946"/>
      <c r="AF9" s="1946"/>
      <c r="AG9" s="1946"/>
      <c r="AH9" s="1946"/>
      <c r="AI9" s="1947"/>
      <c r="AJ9" s="1947"/>
      <c r="AK9" s="1947"/>
      <c r="AL9" s="1947"/>
      <c r="AM9" s="1947"/>
      <c r="AN9" s="1947"/>
      <c r="AO9" s="1947"/>
      <c r="AP9" s="1947"/>
    </row>
    <row r="10">
      <c r="A10" s="1938">
        <v>44322.0</v>
      </c>
      <c r="B10" s="1942" t="s">
        <v>7324</v>
      </c>
      <c r="C10" s="1943">
        <v>44462.0</v>
      </c>
      <c r="D10" s="1939">
        <v>2.0210506E7</v>
      </c>
      <c r="E10" s="1940" t="s">
        <v>7313</v>
      </c>
      <c r="F10" s="1940" t="s">
        <v>7325</v>
      </c>
      <c r="G10" s="1939" t="s">
        <v>413</v>
      </c>
      <c r="H10" s="1939" t="s">
        <v>2493</v>
      </c>
      <c r="I10" s="1939"/>
      <c r="J10" s="1939"/>
      <c r="K10" s="1939"/>
      <c r="L10" s="1939"/>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7"/>
      <c r="AJ10" s="1947"/>
      <c r="AK10" s="1947"/>
      <c r="AL10" s="1947"/>
      <c r="AM10" s="1947"/>
      <c r="AN10" s="1947"/>
      <c r="AO10" s="1947"/>
      <c r="AP10" s="1947"/>
    </row>
    <row r="11">
      <c r="A11" s="1938">
        <v>44329.0</v>
      </c>
      <c r="B11" s="1942" t="s">
        <v>7326</v>
      </c>
      <c r="C11" s="1943">
        <v>44469.0</v>
      </c>
      <c r="D11" s="1939">
        <v>2.0210513E7</v>
      </c>
      <c r="E11" s="1939" t="s">
        <v>7316</v>
      </c>
      <c r="F11" s="1940"/>
      <c r="G11" s="1939"/>
      <c r="H11" s="1939"/>
      <c r="I11" s="1939"/>
      <c r="J11" s="1939"/>
      <c r="K11" s="1939"/>
      <c r="L11" s="1939"/>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7"/>
      <c r="AJ11" s="1947"/>
      <c r="AK11" s="1947"/>
      <c r="AL11" s="1947"/>
      <c r="AM11" s="1947"/>
      <c r="AN11" s="1947"/>
      <c r="AO11" s="1947"/>
      <c r="AP11" s="1947"/>
    </row>
    <row r="12">
      <c r="A12" s="1938">
        <v>44336.0</v>
      </c>
      <c r="B12" s="1942" t="s">
        <v>7327</v>
      </c>
      <c r="C12" s="1943">
        <v>44476.0</v>
      </c>
      <c r="D12" s="1939">
        <v>2.021052E7</v>
      </c>
      <c r="E12" s="1939" t="s">
        <v>7316</v>
      </c>
      <c r="F12" s="1940"/>
      <c r="G12" s="1939"/>
      <c r="H12" s="1939"/>
      <c r="I12" s="1939"/>
      <c r="J12" s="1939"/>
      <c r="K12" s="1939"/>
      <c r="L12" s="1939"/>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7"/>
      <c r="AJ12" s="1947"/>
      <c r="AK12" s="1947"/>
      <c r="AL12" s="1947"/>
      <c r="AM12" s="1947"/>
      <c r="AN12" s="1947"/>
      <c r="AO12" s="1947"/>
      <c r="AP12" s="1947"/>
    </row>
    <row r="13">
      <c r="A13" s="1938">
        <v>44343.0</v>
      </c>
      <c r="B13" s="1942" t="s">
        <v>7328</v>
      </c>
      <c r="C13" s="1943">
        <v>44483.0</v>
      </c>
      <c r="D13" s="1939">
        <v>2.0210527E7</v>
      </c>
      <c r="E13" s="1939" t="s">
        <v>7316</v>
      </c>
      <c r="F13" s="1940"/>
      <c r="G13" s="1939"/>
      <c r="H13" s="1939"/>
      <c r="I13" s="1939"/>
      <c r="J13" s="1939"/>
      <c r="K13" s="1939"/>
      <c r="L13" s="1939"/>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7"/>
      <c r="AJ13" s="1947"/>
      <c r="AK13" s="1947"/>
      <c r="AL13" s="1947"/>
      <c r="AM13" s="1947"/>
      <c r="AN13" s="1947"/>
      <c r="AO13" s="1947"/>
      <c r="AP13" s="1947"/>
    </row>
    <row r="14">
      <c r="A14" s="1938">
        <v>44350.0</v>
      </c>
      <c r="B14" s="1942" t="s">
        <v>7329</v>
      </c>
      <c r="C14" s="1943">
        <v>44490.0</v>
      </c>
      <c r="D14" s="1939">
        <v>2.0210603E7</v>
      </c>
      <c r="E14" s="1940" t="s">
        <v>7313</v>
      </c>
      <c r="F14" s="1940" t="s">
        <v>7330</v>
      </c>
      <c r="G14" s="1939" t="s">
        <v>947</v>
      </c>
      <c r="H14" s="1939" t="s">
        <v>3159</v>
      </c>
      <c r="I14" s="1939"/>
      <c r="J14" s="1939"/>
      <c r="K14" s="1939"/>
      <c r="L14" s="1939"/>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7"/>
      <c r="AJ14" s="1947"/>
      <c r="AK14" s="1947"/>
      <c r="AL14" s="1947"/>
      <c r="AM14" s="1947"/>
      <c r="AN14" s="1947"/>
      <c r="AO14" s="1947"/>
      <c r="AP14" s="1947"/>
    </row>
    <row r="15">
      <c r="A15" s="1938">
        <v>44357.0</v>
      </c>
      <c r="B15" s="1942" t="s">
        <v>7331</v>
      </c>
      <c r="C15" s="1943">
        <v>44497.0</v>
      </c>
      <c r="D15" s="1939">
        <v>2.021061E7</v>
      </c>
      <c r="E15" s="1939" t="s">
        <v>7316</v>
      </c>
      <c r="F15" s="1940"/>
      <c r="G15" s="1939"/>
      <c r="H15" s="1939"/>
      <c r="I15" s="1939"/>
      <c r="J15" s="1939"/>
      <c r="K15" s="1939"/>
      <c r="L15" s="1939"/>
      <c r="M15" s="1946"/>
      <c r="N15" s="1946"/>
      <c r="O15" s="1946"/>
      <c r="P15" s="1946"/>
      <c r="Q15" s="1946"/>
      <c r="R15" s="1946"/>
      <c r="S15" s="1946"/>
      <c r="T15" s="1946"/>
      <c r="U15" s="1946"/>
      <c r="V15" s="1946"/>
      <c r="W15" s="1946"/>
      <c r="X15" s="1946"/>
      <c r="Y15" s="1946"/>
      <c r="Z15" s="1946"/>
      <c r="AA15" s="1946"/>
      <c r="AB15" s="1946"/>
      <c r="AC15" s="1946"/>
      <c r="AD15" s="1946"/>
      <c r="AE15" s="1946"/>
      <c r="AF15" s="1946"/>
      <c r="AG15" s="1946"/>
      <c r="AH15" s="1946"/>
      <c r="AI15" s="1947"/>
      <c r="AJ15" s="1947"/>
      <c r="AK15" s="1947"/>
      <c r="AL15" s="1947"/>
      <c r="AM15" s="1947"/>
      <c r="AN15" s="1947"/>
      <c r="AO15" s="1947"/>
      <c r="AP15" s="1947"/>
    </row>
    <row r="16">
      <c r="A16" s="1938">
        <v>44364.0</v>
      </c>
      <c r="B16" s="1942" t="s">
        <v>7332</v>
      </c>
      <c r="C16" s="1943">
        <v>44504.0</v>
      </c>
      <c r="D16" s="1939">
        <v>2.0210617E7</v>
      </c>
      <c r="E16" s="1939" t="s">
        <v>7316</v>
      </c>
      <c r="F16" s="1940"/>
      <c r="G16" s="1939"/>
      <c r="H16" s="1939"/>
      <c r="I16" s="1939"/>
      <c r="J16" s="1939"/>
      <c r="K16" s="1939"/>
      <c r="L16" s="1939"/>
      <c r="M16" s="1946"/>
      <c r="N16" s="1946"/>
      <c r="O16" s="1946"/>
      <c r="P16" s="1946"/>
      <c r="Q16" s="1946"/>
      <c r="R16" s="1946"/>
      <c r="S16" s="1946"/>
      <c r="T16" s="1946"/>
      <c r="U16" s="1946"/>
      <c r="V16" s="1946"/>
      <c r="W16" s="1946"/>
      <c r="X16" s="1946"/>
      <c r="Y16" s="1946"/>
      <c r="Z16" s="1946"/>
      <c r="AA16" s="1946"/>
      <c r="AB16" s="1946"/>
      <c r="AC16" s="1946"/>
      <c r="AD16" s="1946"/>
      <c r="AE16" s="1946"/>
      <c r="AF16" s="1946"/>
      <c r="AG16" s="1946"/>
      <c r="AH16" s="1946"/>
      <c r="AI16" s="1947"/>
      <c r="AJ16" s="1947"/>
      <c r="AK16" s="1947"/>
      <c r="AL16" s="1947"/>
      <c r="AM16" s="1947"/>
      <c r="AN16" s="1947"/>
      <c r="AO16" s="1947"/>
      <c r="AP16" s="1947"/>
    </row>
    <row r="17">
      <c r="A17" s="1938">
        <v>44371.0</v>
      </c>
      <c r="B17" s="1942" t="s">
        <v>7333</v>
      </c>
      <c r="C17" s="1943">
        <v>44511.0</v>
      </c>
      <c r="D17" s="1939">
        <v>2.0210624E7</v>
      </c>
      <c r="E17" s="1939" t="s">
        <v>7316</v>
      </c>
      <c r="F17" s="1940"/>
      <c r="G17" s="1939"/>
      <c r="H17" s="1939"/>
      <c r="I17" s="1939"/>
      <c r="J17" s="1939"/>
      <c r="K17" s="1939"/>
      <c r="L17" s="1939"/>
      <c r="M17" s="1946"/>
      <c r="N17" s="1946"/>
      <c r="O17" s="1946"/>
      <c r="P17" s="1946"/>
      <c r="Q17" s="1946"/>
      <c r="R17" s="1946"/>
      <c r="S17" s="1946"/>
      <c r="T17" s="1946"/>
      <c r="U17" s="1946"/>
      <c r="V17" s="1946"/>
      <c r="W17" s="1946"/>
      <c r="X17" s="1946"/>
      <c r="Y17" s="1946"/>
      <c r="Z17" s="1946"/>
      <c r="AA17" s="1946"/>
      <c r="AB17" s="1946"/>
      <c r="AC17" s="1946"/>
      <c r="AD17" s="1946"/>
      <c r="AE17" s="1946"/>
      <c r="AF17" s="1946"/>
      <c r="AG17" s="1946"/>
      <c r="AH17" s="1946"/>
      <c r="AI17" s="1947"/>
      <c r="AJ17" s="1947"/>
      <c r="AK17" s="1947"/>
      <c r="AL17" s="1947"/>
      <c r="AM17" s="1947"/>
      <c r="AN17" s="1947"/>
      <c r="AO17" s="1947"/>
      <c r="AP17" s="1947"/>
    </row>
    <row r="18">
      <c r="A18" s="1938">
        <v>44378.0</v>
      </c>
      <c r="B18" s="1942" t="s">
        <v>7334</v>
      </c>
      <c r="C18" s="1943">
        <v>44518.0</v>
      </c>
      <c r="D18" s="1939">
        <v>2.0210701E7</v>
      </c>
      <c r="E18" s="1940" t="s">
        <v>7313</v>
      </c>
      <c r="F18" s="1940" t="s">
        <v>7335</v>
      </c>
      <c r="G18" s="1940" t="s">
        <v>48</v>
      </c>
      <c r="H18" s="1939" t="s">
        <v>415</v>
      </c>
      <c r="I18" s="1939"/>
      <c r="J18" s="1939"/>
      <c r="K18" s="1939"/>
      <c r="L18" s="1939"/>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7"/>
      <c r="AJ18" s="1947"/>
      <c r="AK18" s="1947"/>
      <c r="AL18" s="1947"/>
      <c r="AM18" s="1947"/>
      <c r="AN18" s="1947"/>
      <c r="AO18" s="1947"/>
      <c r="AP18" s="1947"/>
    </row>
    <row r="19">
      <c r="A19" s="1948">
        <v>44385.0</v>
      </c>
      <c r="B19" s="1942" t="s">
        <v>7336</v>
      </c>
      <c r="C19" s="1949">
        <v>44525.0</v>
      </c>
      <c r="D19" s="1950">
        <v>2.0210708E7</v>
      </c>
      <c r="E19" s="1939" t="s">
        <v>7316</v>
      </c>
      <c r="F19" s="1940"/>
      <c r="G19" s="1950"/>
      <c r="H19" s="1950"/>
      <c r="I19" s="1950"/>
      <c r="J19" s="1950"/>
      <c r="K19" s="1950"/>
      <c r="L19" s="1950"/>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7"/>
      <c r="AJ19" s="1947"/>
      <c r="AK19" s="1947"/>
      <c r="AL19" s="1947"/>
      <c r="AM19" s="1947"/>
      <c r="AN19" s="1947"/>
      <c r="AO19" s="1947"/>
      <c r="AP19" s="1947"/>
    </row>
    <row r="20">
      <c r="A20" s="1938">
        <v>44392.0</v>
      </c>
      <c r="B20" s="1942" t="s">
        <v>7337</v>
      </c>
      <c r="C20" s="1943">
        <v>44532.0</v>
      </c>
      <c r="D20" s="1939">
        <v>2.0210715E7</v>
      </c>
      <c r="E20" s="1939" t="s">
        <v>7316</v>
      </c>
      <c r="F20" s="1940"/>
      <c r="G20" s="1939"/>
      <c r="H20" s="1939"/>
      <c r="I20" s="1939"/>
      <c r="J20" s="1939"/>
      <c r="K20" s="1939"/>
      <c r="L20" s="1939"/>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7"/>
      <c r="AJ20" s="1947"/>
      <c r="AK20" s="1947"/>
      <c r="AL20" s="1947"/>
      <c r="AM20" s="1947"/>
      <c r="AN20" s="1947"/>
      <c r="AO20" s="1947"/>
      <c r="AP20" s="1947"/>
    </row>
    <row r="21">
      <c r="A21" s="1938">
        <v>44399.0</v>
      </c>
      <c r="B21" s="1942" t="s">
        <v>7338</v>
      </c>
      <c r="C21" s="1943">
        <v>44539.0</v>
      </c>
      <c r="D21" s="1939">
        <v>2.0210722E7</v>
      </c>
      <c r="E21" s="1939" t="s">
        <v>7316</v>
      </c>
      <c r="F21" s="1940"/>
      <c r="G21" s="1939"/>
      <c r="H21" s="1939"/>
      <c r="I21" s="1939"/>
      <c r="J21" s="1939"/>
      <c r="K21" s="1939"/>
      <c r="L21" s="1939"/>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7"/>
      <c r="AJ21" s="1947"/>
      <c r="AK21" s="1947"/>
      <c r="AL21" s="1947"/>
      <c r="AM21" s="1947"/>
      <c r="AN21" s="1947"/>
      <c r="AO21" s="1947"/>
      <c r="AP21" s="1947"/>
    </row>
    <row r="22">
      <c r="A22" s="1938">
        <v>44405.0</v>
      </c>
      <c r="B22" s="1942" t="s">
        <v>7339</v>
      </c>
      <c r="C22" s="1939" t="s">
        <v>7340</v>
      </c>
      <c r="D22" s="1939">
        <v>2.0210728E7</v>
      </c>
      <c r="E22" s="1939" t="s">
        <v>7313</v>
      </c>
      <c r="F22" s="1940" t="s">
        <v>7341</v>
      </c>
      <c r="G22" s="1939"/>
      <c r="H22" s="1939"/>
      <c r="I22" s="1939"/>
      <c r="J22" s="1939"/>
      <c r="K22" s="1939"/>
      <c r="L22" s="1939"/>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7"/>
      <c r="AJ22" s="1947"/>
      <c r="AK22" s="1947"/>
      <c r="AL22" s="1947"/>
      <c r="AM22" s="1947"/>
      <c r="AN22" s="1947"/>
      <c r="AO22" s="1947"/>
      <c r="AP22" s="1947"/>
    </row>
    <row r="23">
      <c r="A23" s="1948">
        <v>44413.0</v>
      </c>
      <c r="B23" s="1942" t="s">
        <v>7342</v>
      </c>
      <c r="C23" s="1939" t="s">
        <v>7340</v>
      </c>
      <c r="D23" s="1939">
        <v>2.0210805E7</v>
      </c>
      <c r="E23" s="1939" t="s">
        <v>7316</v>
      </c>
      <c r="F23" s="1940"/>
      <c r="G23" s="1950"/>
      <c r="H23" s="1950"/>
      <c r="I23" s="1950"/>
      <c r="J23" s="1950"/>
      <c r="K23" s="1950"/>
      <c r="L23" s="1950"/>
      <c r="M23" s="1951"/>
      <c r="N23" s="1951"/>
      <c r="O23" s="1951"/>
      <c r="P23" s="1951"/>
      <c r="Q23" s="1951"/>
      <c r="R23" s="1951"/>
      <c r="S23" s="1951"/>
      <c r="T23" s="1951"/>
      <c r="U23" s="1951"/>
      <c r="V23" s="1951"/>
      <c r="W23" s="1951"/>
      <c r="X23" s="1951"/>
      <c r="Y23" s="1951"/>
      <c r="Z23" s="1951"/>
      <c r="AA23" s="1951"/>
      <c r="AB23" s="1951"/>
      <c r="AC23" s="1951"/>
      <c r="AD23" s="1951"/>
      <c r="AE23" s="1951"/>
      <c r="AF23" s="1951"/>
      <c r="AG23" s="1951"/>
      <c r="AH23" s="1951"/>
      <c r="AI23" s="1952"/>
      <c r="AJ23" s="1952"/>
      <c r="AK23" s="1952"/>
      <c r="AL23" s="1952"/>
      <c r="AM23" s="1952"/>
      <c r="AN23" s="1952"/>
      <c r="AO23" s="1952"/>
      <c r="AP23" s="1952"/>
    </row>
    <row r="24">
      <c r="A24" s="1948">
        <v>44420.0</v>
      </c>
      <c r="B24" s="1942" t="s">
        <v>7343</v>
      </c>
      <c r="C24" s="1949">
        <v>44546.0</v>
      </c>
      <c r="D24" s="1950">
        <v>2.0210812E7</v>
      </c>
      <c r="E24" s="1950" t="s">
        <v>7316</v>
      </c>
      <c r="F24" s="1940"/>
      <c r="G24" s="1951"/>
      <c r="H24" s="1951"/>
      <c r="I24" s="1951"/>
      <c r="J24" s="1951"/>
      <c r="K24" s="1951"/>
      <c r="L24" s="1951"/>
      <c r="M24" s="1951"/>
      <c r="N24" s="1951"/>
      <c r="O24" s="1951"/>
      <c r="P24" s="1951"/>
      <c r="Q24" s="1951"/>
      <c r="R24" s="1951"/>
      <c r="S24" s="1951"/>
      <c r="T24" s="1951"/>
      <c r="U24" s="1951"/>
      <c r="V24" s="1951"/>
      <c r="W24" s="1951"/>
      <c r="X24" s="1951"/>
      <c r="Y24" s="1951"/>
      <c r="Z24" s="1951"/>
      <c r="AA24" s="1951"/>
      <c r="AB24" s="1951"/>
      <c r="AC24" s="1951"/>
      <c r="AD24" s="1951"/>
      <c r="AE24" s="1951"/>
      <c r="AF24" s="1951"/>
      <c r="AG24" s="1951"/>
      <c r="AH24" s="1951"/>
      <c r="AI24" s="1952"/>
      <c r="AJ24" s="1952"/>
      <c r="AK24" s="1952"/>
      <c r="AL24" s="1952"/>
      <c r="AM24" s="1952"/>
      <c r="AN24" s="1952"/>
      <c r="AO24" s="1952"/>
      <c r="AP24" s="1952"/>
    </row>
    <row r="25">
      <c r="A25" s="1948">
        <v>44427.0</v>
      </c>
      <c r="B25" s="1942" t="s">
        <v>7344</v>
      </c>
      <c r="C25" s="1950" t="s">
        <v>7340</v>
      </c>
      <c r="D25" s="1950">
        <v>2.0210819E7</v>
      </c>
      <c r="E25" s="1950" t="s">
        <v>7316</v>
      </c>
      <c r="F25" s="1940"/>
      <c r="G25" s="1951"/>
      <c r="H25" s="1951"/>
      <c r="I25" s="1951"/>
      <c r="J25" s="1951"/>
      <c r="K25" s="1951"/>
      <c r="L25" s="1951"/>
      <c r="M25" s="1951"/>
      <c r="N25" s="1951"/>
      <c r="O25" s="1951"/>
      <c r="P25" s="1951"/>
      <c r="Q25" s="1951"/>
      <c r="R25" s="1951"/>
      <c r="S25" s="1951"/>
      <c r="T25" s="1951"/>
      <c r="U25" s="1951"/>
      <c r="V25" s="1951"/>
      <c r="W25" s="1951"/>
      <c r="X25" s="1951"/>
      <c r="Y25" s="1951"/>
      <c r="Z25" s="1951"/>
      <c r="AA25" s="1951"/>
      <c r="AB25" s="1951"/>
      <c r="AC25" s="1951"/>
      <c r="AD25" s="1951"/>
      <c r="AE25" s="1951"/>
      <c r="AF25" s="1951"/>
      <c r="AG25" s="1951"/>
      <c r="AH25" s="1951"/>
      <c r="AI25" s="1952"/>
      <c r="AJ25" s="1952"/>
      <c r="AK25" s="1952"/>
      <c r="AL25" s="1952"/>
      <c r="AM25" s="1952"/>
      <c r="AN25" s="1952"/>
      <c r="AO25" s="1952"/>
      <c r="AP25" s="1952"/>
    </row>
    <row r="26">
      <c r="A26" s="1948">
        <v>44434.0</v>
      </c>
      <c r="B26" s="1942" t="s">
        <v>7345</v>
      </c>
      <c r="C26" s="1949">
        <v>44553.0</v>
      </c>
      <c r="D26" s="1950">
        <v>2.0210826E7</v>
      </c>
      <c r="E26" s="1950" t="s">
        <v>7313</v>
      </c>
      <c r="F26" s="1940" t="s">
        <v>7346</v>
      </c>
      <c r="G26" s="1950" t="s">
        <v>3387</v>
      </c>
      <c r="H26" s="1950" t="s">
        <v>1029</v>
      </c>
      <c r="I26" s="1950" t="s">
        <v>2323</v>
      </c>
      <c r="J26" s="1951"/>
      <c r="K26" s="1951"/>
      <c r="L26" s="1951"/>
      <c r="M26" s="1951"/>
      <c r="N26" s="1951"/>
      <c r="O26" s="1951"/>
      <c r="P26" s="1951"/>
      <c r="Q26" s="1951"/>
      <c r="R26" s="1951"/>
      <c r="S26" s="1951"/>
      <c r="T26" s="1951"/>
      <c r="U26" s="1951"/>
      <c r="V26" s="1951"/>
      <c r="W26" s="1951"/>
      <c r="X26" s="1951"/>
      <c r="Y26" s="1951"/>
      <c r="Z26" s="1951"/>
      <c r="AA26" s="1951"/>
      <c r="AB26" s="1951"/>
      <c r="AC26" s="1951"/>
      <c r="AD26" s="1951"/>
      <c r="AE26" s="1951"/>
      <c r="AF26" s="1951"/>
      <c r="AG26" s="1951"/>
      <c r="AH26" s="1951"/>
      <c r="AI26" s="1952"/>
      <c r="AJ26" s="1952"/>
      <c r="AK26" s="1952"/>
      <c r="AL26" s="1952"/>
      <c r="AM26" s="1952"/>
      <c r="AN26" s="1952"/>
      <c r="AO26" s="1952"/>
      <c r="AP26" s="1952"/>
    </row>
    <row r="27">
      <c r="A27" s="1948">
        <v>44441.0</v>
      </c>
      <c r="B27" s="1942" t="s">
        <v>7347</v>
      </c>
      <c r="C27" s="1949">
        <v>44560.0</v>
      </c>
      <c r="D27" s="1950">
        <v>2.0210902E7</v>
      </c>
      <c r="E27" s="1950" t="s">
        <v>7316</v>
      </c>
      <c r="F27" s="1940"/>
      <c r="G27" s="1951"/>
      <c r="H27" s="1951"/>
      <c r="I27" s="1951"/>
      <c r="J27" s="1951"/>
      <c r="K27" s="1951"/>
      <c r="L27" s="1951"/>
      <c r="M27" s="1951"/>
      <c r="N27" s="1951"/>
      <c r="O27" s="1951"/>
      <c r="P27" s="1951"/>
      <c r="Q27" s="1951"/>
      <c r="R27" s="1951"/>
      <c r="S27" s="1951"/>
      <c r="T27" s="1951"/>
      <c r="U27" s="1951"/>
      <c r="V27" s="1951"/>
      <c r="W27" s="1951"/>
      <c r="X27" s="1951"/>
      <c r="Y27" s="1951"/>
      <c r="Z27" s="1951"/>
      <c r="AA27" s="1951"/>
      <c r="AB27" s="1951"/>
      <c r="AC27" s="1951"/>
      <c r="AD27" s="1951"/>
      <c r="AE27" s="1951"/>
      <c r="AF27" s="1951"/>
      <c r="AG27" s="1951"/>
      <c r="AH27" s="1951"/>
      <c r="AI27" s="1952"/>
      <c r="AJ27" s="1952"/>
      <c r="AK27" s="1952"/>
      <c r="AL27" s="1952"/>
      <c r="AM27" s="1952"/>
      <c r="AN27" s="1952"/>
      <c r="AO27" s="1952"/>
      <c r="AP27" s="1952"/>
    </row>
    <row r="28">
      <c r="A28" s="1948">
        <v>44448.0</v>
      </c>
      <c r="B28" s="1942" t="s">
        <v>7348</v>
      </c>
      <c r="C28" s="1949">
        <v>44567.0</v>
      </c>
      <c r="D28" s="1950">
        <v>2.0210909E7</v>
      </c>
      <c r="E28" s="1950" t="s">
        <v>7316</v>
      </c>
      <c r="F28" s="1940"/>
      <c r="G28" s="1951"/>
      <c r="H28" s="1951"/>
      <c r="I28" s="1951"/>
      <c r="J28" s="1951"/>
      <c r="K28" s="1951"/>
      <c r="L28" s="1951"/>
      <c r="M28" s="1951"/>
      <c r="N28" s="1951"/>
      <c r="O28" s="1951"/>
      <c r="P28" s="1951"/>
      <c r="Q28" s="1951"/>
      <c r="R28" s="1951"/>
      <c r="S28" s="1951"/>
      <c r="T28" s="1951"/>
      <c r="U28" s="1951"/>
      <c r="V28" s="1951"/>
      <c r="W28" s="1951"/>
      <c r="X28" s="1951"/>
      <c r="Y28" s="1951"/>
      <c r="Z28" s="1951"/>
      <c r="AA28" s="1951"/>
      <c r="AB28" s="1951"/>
      <c r="AC28" s="1951"/>
      <c r="AD28" s="1951"/>
      <c r="AE28" s="1951"/>
      <c r="AF28" s="1951"/>
      <c r="AG28" s="1951"/>
      <c r="AH28" s="1951"/>
      <c r="AI28" s="1952"/>
      <c r="AJ28" s="1952"/>
      <c r="AK28" s="1952"/>
      <c r="AL28" s="1952"/>
      <c r="AM28" s="1952"/>
      <c r="AN28" s="1952"/>
      <c r="AO28" s="1952"/>
      <c r="AP28" s="1952"/>
    </row>
    <row r="29">
      <c r="A29" s="1948">
        <v>44455.0</v>
      </c>
      <c r="B29" s="1942" t="s">
        <v>7349</v>
      </c>
      <c r="C29" s="1949">
        <v>44574.0</v>
      </c>
      <c r="D29" s="1950">
        <v>2.0210916E7</v>
      </c>
      <c r="E29" s="1950" t="s">
        <v>7316</v>
      </c>
      <c r="F29" s="1940"/>
      <c r="G29" s="1951"/>
      <c r="H29" s="1951"/>
      <c r="I29" s="1951"/>
      <c r="J29" s="1951"/>
      <c r="K29" s="1951"/>
      <c r="L29" s="1951"/>
      <c r="M29" s="1951"/>
      <c r="N29" s="1951"/>
      <c r="O29" s="1951"/>
      <c r="P29" s="1951"/>
      <c r="Q29" s="1951"/>
      <c r="R29" s="1951"/>
      <c r="S29" s="1951"/>
      <c r="T29" s="1951"/>
      <c r="U29" s="1951"/>
      <c r="V29" s="1951"/>
      <c r="W29" s="1951"/>
      <c r="X29" s="1951"/>
      <c r="Y29" s="1951"/>
      <c r="Z29" s="1951"/>
      <c r="AA29" s="1951"/>
      <c r="AB29" s="1951"/>
      <c r="AC29" s="1951"/>
      <c r="AD29" s="1951"/>
      <c r="AE29" s="1951"/>
      <c r="AF29" s="1951"/>
      <c r="AG29" s="1951"/>
      <c r="AH29" s="1951"/>
      <c r="AI29" s="1952"/>
      <c r="AJ29" s="1952"/>
      <c r="AK29" s="1952"/>
      <c r="AL29" s="1952"/>
      <c r="AM29" s="1952"/>
      <c r="AN29" s="1952"/>
      <c r="AO29" s="1952"/>
      <c r="AP29" s="1952"/>
    </row>
    <row r="30">
      <c r="A30" s="1948">
        <v>44462.0</v>
      </c>
      <c r="B30" s="1942" t="s">
        <v>7350</v>
      </c>
      <c r="C30" s="1949">
        <v>44588.0</v>
      </c>
      <c r="D30" s="1950">
        <v>2.0210923E7</v>
      </c>
      <c r="E30" s="1950" t="s">
        <v>7313</v>
      </c>
      <c r="F30" s="1940" t="s">
        <v>7351</v>
      </c>
      <c r="G30" s="1950" t="s">
        <v>1129</v>
      </c>
      <c r="H30" s="1950" t="s">
        <v>1844</v>
      </c>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2"/>
      <c r="AJ30" s="1952"/>
      <c r="AK30" s="1952"/>
      <c r="AL30" s="1952"/>
      <c r="AM30" s="1952"/>
      <c r="AN30" s="1952"/>
      <c r="AO30" s="1952"/>
      <c r="AP30" s="1952"/>
    </row>
    <row r="31">
      <c r="A31" s="1948">
        <v>44469.0</v>
      </c>
      <c r="B31" s="1942" t="s">
        <v>7352</v>
      </c>
      <c r="C31" s="1949">
        <v>44595.0</v>
      </c>
      <c r="D31" s="1950">
        <v>2.021093E7</v>
      </c>
      <c r="E31" s="1950" t="s">
        <v>7316</v>
      </c>
      <c r="F31" s="1940"/>
      <c r="G31" s="1951"/>
      <c r="H31" s="1951"/>
      <c r="I31" s="1951"/>
      <c r="J31" s="1951"/>
      <c r="K31" s="1951"/>
      <c r="L31" s="1951"/>
      <c r="M31" s="1951"/>
      <c r="N31" s="1951"/>
      <c r="O31" s="1951"/>
      <c r="P31" s="1951"/>
      <c r="Q31" s="1951"/>
      <c r="R31" s="1951"/>
      <c r="S31" s="1951"/>
      <c r="T31" s="1951"/>
      <c r="U31" s="1951"/>
      <c r="V31" s="1951"/>
      <c r="W31" s="1951"/>
      <c r="X31" s="1951"/>
      <c r="Y31" s="1951"/>
      <c r="Z31" s="1951"/>
      <c r="AA31" s="1951"/>
      <c r="AB31" s="1951"/>
      <c r="AC31" s="1951"/>
      <c r="AD31" s="1951"/>
      <c r="AE31" s="1951"/>
      <c r="AF31" s="1951"/>
      <c r="AG31" s="1951"/>
      <c r="AH31" s="1951"/>
      <c r="AI31" s="1952"/>
      <c r="AJ31" s="1952"/>
      <c r="AK31" s="1952"/>
      <c r="AL31" s="1952"/>
      <c r="AM31" s="1952"/>
      <c r="AN31" s="1952"/>
      <c r="AO31" s="1952"/>
      <c r="AP31" s="1952"/>
    </row>
    <row r="32">
      <c r="A32" s="1948">
        <v>44476.0</v>
      </c>
      <c r="B32" s="1942" t="s">
        <v>7353</v>
      </c>
      <c r="C32" s="1949">
        <v>44602.0</v>
      </c>
      <c r="D32" s="1950">
        <v>2.0211007E7</v>
      </c>
      <c r="E32" s="1950" t="s">
        <v>7316</v>
      </c>
      <c r="F32" s="1940"/>
      <c r="G32" s="1951"/>
      <c r="H32" s="1951"/>
      <c r="I32" s="1951"/>
      <c r="J32" s="1951"/>
      <c r="K32" s="1951"/>
      <c r="L32" s="1951"/>
      <c r="M32" s="1951"/>
      <c r="N32" s="1951"/>
      <c r="O32" s="1951"/>
      <c r="P32" s="1951"/>
      <c r="Q32" s="1951"/>
      <c r="R32" s="1951"/>
      <c r="S32" s="1951"/>
      <c r="T32" s="1951"/>
      <c r="U32" s="1951"/>
      <c r="V32" s="1951"/>
      <c r="W32" s="1951"/>
      <c r="X32" s="1951"/>
      <c r="Y32" s="1951"/>
      <c r="Z32" s="1951"/>
      <c r="AA32" s="1951"/>
      <c r="AB32" s="1951"/>
      <c r="AC32" s="1951"/>
      <c r="AD32" s="1951"/>
      <c r="AE32" s="1951"/>
      <c r="AF32" s="1951"/>
      <c r="AG32" s="1951"/>
      <c r="AH32" s="1951"/>
      <c r="AI32" s="1952"/>
      <c r="AJ32" s="1952"/>
      <c r="AK32" s="1952"/>
      <c r="AL32" s="1952"/>
      <c r="AM32" s="1952"/>
      <c r="AN32" s="1952"/>
      <c r="AO32" s="1952"/>
      <c r="AP32" s="1952"/>
    </row>
    <row r="33">
      <c r="A33" s="1948">
        <v>44483.0</v>
      </c>
      <c r="B33" s="1942" t="s">
        <v>7354</v>
      </c>
      <c r="C33" s="1949">
        <v>44609.0</v>
      </c>
      <c r="D33" s="1950">
        <v>2.0211014E7</v>
      </c>
      <c r="E33" s="1950" t="s">
        <v>7316</v>
      </c>
      <c r="F33" s="1940"/>
      <c r="G33" s="1951"/>
      <c r="H33" s="1951"/>
      <c r="I33" s="1951"/>
      <c r="J33" s="1951"/>
      <c r="K33" s="1951"/>
      <c r="L33" s="1951"/>
      <c r="M33" s="1951"/>
      <c r="N33" s="1951"/>
      <c r="O33" s="1951"/>
      <c r="P33" s="1951"/>
      <c r="Q33" s="1951"/>
      <c r="R33" s="1951"/>
      <c r="S33" s="1951"/>
      <c r="T33" s="1951"/>
      <c r="U33" s="1951"/>
      <c r="V33" s="1951"/>
      <c r="W33" s="1951"/>
      <c r="X33" s="1951"/>
      <c r="Y33" s="1951"/>
      <c r="Z33" s="1951"/>
      <c r="AA33" s="1951"/>
      <c r="AB33" s="1951"/>
      <c r="AC33" s="1951"/>
      <c r="AD33" s="1951"/>
      <c r="AE33" s="1951"/>
      <c r="AF33" s="1951"/>
      <c r="AG33" s="1951"/>
      <c r="AH33" s="1951"/>
      <c r="AI33" s="1952"/>
      <c r="AJ33" s="1952"/>
      <c r="AK33" s="1952"/>
      <c r="AL33" s="1952"/>
      <c r="AM33" s="1952"/>
      <c r="AN33" s="1952"/>
      <c r="AO33" s="1952"/>
      <c r="AP33" s="1952"/>
    </row>
    <row r="34">
      <c r="A34" s="1948">
        <v>44490.0</v>
      </c>
      <c r="B34" s="1942" t="s">
        <v>7355</v>
      </c>
      <c r="C34" s="1949">
        <v>44616.0</v>
      </c>
      <c r="D34" s="1950">
        <v>2.0211021E7</v>
      </c>
      <c r="E34" s="1950" t="s">
        <v>7313</v>
      </c>
      <c r="F34" s="1940" t="s">
        <v>7356</v>
      </c>
      <c r="G34" s="1950" t="s">
        <v>1222</v>
      </c>
      <c r="H34" s="1950" t="s">
        <v>2894</v>
      </c>
      <c r="I34" s="1951"/>
      <c r="J34" s="1951"/>
      <c r="K34" s="1951"/>
      <c r="L34" s="1951"/>
      <c r="M34" s="1951"/>
      <c r="N34" s="1951"/>
      <c r="O34" s="1951"/>
      <c r="P34" s="1951"/>
      <c r="Q34" s="1951"/>
      <c r="R34" s="1951"/>
      <c r="S34" s="1951"/>
      <c r="T34" s="1951"/>
      <c r="U34" s="1951"/>
      <c r="V34" s="1951"/>
      <c r="W34" s="1951"/>
      <c r="X34" s="1951"/>
      <c r="Y34" s="1951"/>
      <c r="Z34" s="1951"/>
      <c r="AA34" s="1951"/>
      <c r="AB34" s="1951"/>
      <c r="AC34" s="1951"/>
      <c r="AD34" s="1951"/>
      <c r="AE34" s="1951"/>
      <c r="AF34" s="1951"/>
      <c r="AG34" s="1951"/>
      <c r="AH34" s="1951"/>
      <c r="AI34" s="1952"/>
      <c r="AJ34" s="1952"/>
      <c r="AK34" s="1952"/>
      <c r="AL34" s="1952"/>
      <c r="AM34" s="1952"/>
      <c r="AN34" s="1952"/>
      <c r="AO34" s="1952"/>
      <c r="AP34" s="1952"/>
    </row>
    <row r="35">
      <c r="A35" s="1948">
        <v>44497.0</v>
      </c>
      <c r="B35" s="1942" t="s">
        <v>7357</v>
      </c>
      <c r="C35" s="1949">
        <v>44623.0</v>
      </c>
      <c r="D35" s="1950">
        <v>2.0211028E7</v>
      </c>
      <c r="E35" s="1950" t="s">
        <v>7316</v>
      </c>
      <c r="F35" s="1940"/>
      <c r="G35" s="1951"/>
      <c r="H35" s="1951"/>
      <c r="I35" s="1951"/>
      <c r="J35" s="1951"/>
      <c r="K35" s="1951"/>
      <c r="L35" s="1951"/>
      <c r="M35" s="1951"/>
      <c r="N35" s="1951"/>
      <c r="O35" s="1951"/>
      <c r="P35" s="1951"/>
      <c r="Q35" s="1951"/>
      <c r="R35" s="1951"/>
      <c r="S35" s="1951"/>
      <c r="T35" s="1951"/>
      <c r="U35" s="1951"/>
      <c r="V35" s="1951"/>
      <c r="W35" s="1951"/>
      <c r="X35" s="1951"/>
      <c r="Y35" s="1951"/>
      <c r="Z35" s="1951"/>
      <c r="AA35" s="1951"/>
      <c r="AB35" s="1951"/>
      <c r="AC35" s="1951"/>
      <c r="AD35" s="1951"/>
      <c r="AE35" s="1951"/>
      <c r="AF35" s="1951"/>
      <c r="AG35" s="1951"/>
      <c r="AH35" s="1951"/>
      <c r="AI35" s="1952"/>
      <c r="AJ35" s="1952"/>
      <c r="AK35" s="1952"/>
      <c r="AL35" s="1952"/>
      <c r="AM35" s="1952"/>
      <c r="AN35" s="1952"/>
      <c r="AO35" s="1952"/>
      <c r="AP35" s="1952"/>
    </row>
    <row r="36">
      <c r="A36" s="1948">
        <v>44504.0</v>
      </c>
      <c r="B36" s="1942" t="s">
        <v>7358</v>
      </c>
      <c r="C36" s="1949">
        <v>44630.0</v>
      </c>
      <c r="D36" s="1950">
        <v>2.0211104E7</v>
      </c>
      <c r="E36" s="1950" t="s">
        <v>7316</v>
      </c>
      <c r="F36" s="1940"/>
      <c r="G36" s="1951"/>
      <c r="H36" s="1951"/>
      <c r="I36" s="1951"/>
      <c r="J36" s="1951"/>
      <c r="K36" s="1951"/>
      <c r="L36" s="1951"/>
      <c r="M36" s="1951"/>
      <c r="N36" s="1951"/>
      <c r="O36" s="1951"/>
      <c r="P36" s="1951"/>
      <c r="Q36" s="1951"/>
      <c r="R36" s="1951"/>
      <c r="S36" s="1951"/>
      <c r="T36" s="1951"/>
      <c r="U36" s="1951"/>
      <c r="V36" s="1951"/>
      <c r="W36" s="1951"/>
      <c r="X36" s="1951"/>
      <c r="Y36" s="1951"/>
      <c r="Z36" s="1951"/>
      <c r="AA36" s="1951"/>
      <c r="AB36" s="1951"/>
      <c r="AC36" s="1951"/>
      <c r="AD36" s="1951"/>
      <c r="AE36" s="1951"/>
      <c r="AF36" s="1951"/>
      <c r="AG36" s="1951"/>
      <c r="AH36" s="1951"/>
      <c r="AI36" s="1952"/>
      <c r="AJ36" s="1952"/>
      <c r="AK36" s="1952"/>
      <c r="AL36" s="1952"/>
      <c r="AM36" s="1952"/>
      <c r="AN36" s="1952"/>
      <c r="AO36" s="1952"/>
      <c r="AP36" s="1952"/>
    </row>
    <row r="37">
      <c r="A37" s="1948">
        <v>44511.0</v>
      </c>
      <c r="B37" s="1942" t="s">
        <v>7359</v>
      </c>
      <c r="C37" s="1949">
        <v>44637.0</v>
      </c>
      <c r="D37" s="1950">
        <v>2.0211111E7</v>
      </c>
      <c r="E37" s="1950" t="s">
        <v>7316</v>
      </c>
      <c r="F37" s="1940"/>
      <c r="G37" s="1951"/>
      <c r="H37" s="1951"/>
      <c r="I37" s="1951"/>
      <c r="J37" s="1951"/>
      <c r="K37" s="1951"/>
      <c r="L37" s="1951"/>
      <c r="M37" s="1951"/>
      <c r="N37" s="1951"/>
      <c r="O37" s="1951"/>
      <c r="P37" s="1951"/>
      <c r="Q37" s="1951"/>
      <c r="R37" s="1951"/>
      <c r="S37" s="1951"/>
      <c r="T37" s="1951"/>
      <c r="U37" s="1951"/>
      <c r="V37" s="1951"/>
      <c r="W37" s="1951"/>
      <c r="X37" s="1951"/>
      <c r="Y37" s="1951"/>
      <c r="Z37" s="1951"/>
      <c r="AA37" s="1951"/>
      <c r="AB37" s="1951"/>
      <c r="AC37" s="1951"/>
      <c r="AD37" s="1951"/>
      <c r="AE37" s="1951"/>
      <c r="AF37" s="1951"/>
      <c r="AG37" s="1951"/>
      <c r="AH37" s="1951"/>
      <c r="AI37" s="1952"/>
      <c r="AJ37" s="1952"/>
      <c r="AK37" s="1952"/>
      <c r="AL37" s="1952"/>
      <c r="AM37" s="1952"/>
      <c r="AN37" s="1952"/>
      <c r="AO37" s="1952"/>
      <c r="AP37" s="1952"/>
    </row>
    <row r="38">
      <c r="A38" s="1948">
        <v>44518.0</v>
      </c>
      <c r="B38" s="1942" t="s">
        <v>7360</v>
      </c>
      <c r="C38" s="1949">
        <v>44644.0</v>
      </c>
      <c r="D38" s="1950">
        <v>2.0211118E7</v>
      </c>
      <c r="E38" s="1950" t="s">
        <v>7313</v>
      </c>
      <c r="F38" s="1940" t="s">
        <v>7361</v>
      </c>
      <c r="G38" s="1950" t="s">
        <v>1483</v>
      </c>
      <c r="H38" s="1950" t="s">
        <v>2475</v>
      </c>
      <c r="I38" s="1950" t="s">
        <v>2311</v>
      </c>
      <c r="J38" s="1951"/>
      <c r="K38" s="1951"/>
      <c r="L38" s="1951"/>
      <c r="M38" s="1951"/>
      <c r="N38" s="1951"/>
      <c r="O38" s="1951"/>
      <c r="P38" s="1951"/>
      <c r="Q38" s="1951"/>
      <c r="R38" s="1951"/>
      <c r="S38" s="1951"/>
      <c r="T38" s="1951"/>
      <c r="U38" s="1951"/>
      <c r="V38" s="1951"/>
      <c r="W38" s="1951"/>
      <c r="X38" s="1951"/>
      <c r="Y38" s="1951"/>
      <c r="Z38" s="1951"/>
      <c r="AA38" s="1951"/>
      <c r="AB38" s="1951"/>
      <c r="AC38" s="1951"/>
      <c r="AD38" s="1951"/>
      <c r="AE38" s="1951"/>
      <c r="AF38" s="1951"/>
      <c r="AG38" s="1951"/>
      <c r="AH38" s="1951"/>
      <c r="AI38" s="1952"/>
      <c r="AJ38" s="1952"/>
      <c r="AK38" s="1952"/>
      <c r="AL38" s="1952"/>
      <c r="AM38" s="1952"/>
      <c r="AN38" s="1952"/>
      <c r="AO38" s="1952"/>
      <c r="AP38" s="1952"/>
    </row>
    <row r="39">
      <c r="A39" s="1948">
        <v>44525.0</v>
      </c>
      <c r="B39" s="1942" t="s">
        <v>7362</v>
      </c>
      <c r="C39" s="1949">
        <v>44650.0</v>
      </c>
      <c r="D39" s="1950">
        <v>2.0211125E7</v>
      </c>
      <c r="E39" s="1950" t="s">
        <v>7316</v>
      </c>
      <c r="F39" s="1940"/>
      <c r="G39" s="1951"/>
      <c r="H39" s="1951"/>
      <c r="I39" s="1951"/>
      <c r="J39" s="1951"/>
      <c r="K39" s="1951"/>
      <c r="L39" s="1951"/>
      <c r="M39" s="1951"/>
      <c r="N39" s="1951"/>
      <c r="O39" s="1951"/>
      <c r="P39" s="1951"/>
      <c r="Q39" s="1951"/>
      <c r="R39" s="1951"/>
      <c r="S39" s="1951"/>
      <c r="T39" s="1951"/>
      <c r="U39" s="1951"/>
      <c r="V39" s="1951"/>
      <c r="W39" s="1951"/>
      <c r="X39" s="1951"/>
      <c r="Y39" s="1951"/>
      <c r="Z39" s="1951"/>
      <c r="AA39" s="1951"/>
      <c r="AB39" s="1951"/>
      <c r="AC39" s="1951"/>
      <c r="AD39" s="1951"/>
      <c r="AE39" s="1951"/>
      <c r="AF39" s="1951"/>
      <c r="AG39" s="1951"/>
      <c r="AH39" s="1951"/>
      <c r="AI39" s="1952"/>
      <c r="AJ39" s="1952"/>
      <c r="AK39" s="1952"/>
      <c r="AL39" s="1952"/>
      <c r="AM39" s="1952"/>
      <c r="AN39" s="1952"/>
      <c r="AO39" s="1952"/>
      <c r="AP39" s="1952"/>
    </row>
    <row r="40">
      <c r="A40" s="1948">
        <v>44532.0</v>
      </c>
      <c r="B40" s="1942" t="s">
        <v>7363</v>
      </c>
      <c r="C40" s="1949">
        <v>44658.0</v>
      </c>
      <c r="D40" s="1950">
        <v>2.0211202E7</v>
      </c>
      <c r="E40" s="1950" t="s">
        <v>7316</v>
      </c>
      <c r="F40" s="1940"/>
      <c r="G40" s="1951"/>
      <c r="H40" s="1951"/>
      <c r="I40" s="1951"/>
      <c r="J40" s="1951"/>
      <c r="K40" s="1951"/>
      <c r="L40" s="1951"/>
      <c r="M40" s="1951"/>
      <c r="N40" s="1951"/>
      <c r="O40" s="1951"/>
      <c r="P40" s="1951"/>
      <c r="Q40" s="1951"/>
      <c r="R40" s="1951"/>
      <c r="S40" s="1951"/>
      <c r="T40" s="1951"/>
      <c r="U40" s="1951"/>
      <c r="V40" s="1951"/>
      <c r="W40" s="1951"/>
      <c r="X40" s="1951"/>
      <c r="Y40" s="1951"/>
      <c r="Z40" s="1951"/>
      <c r="AA40" s="1951"/>
      <c r="AB40" s="1951"/>
      <c r="AC40" s="1951"/>
      <c r="AD40" s="1951"/>
      <c r="AE40" s="1951"/>
      <c r="AF40" s="1951"/>
      <c r="AG40" s="1951"/>
      <c r="AH40" s="1951"/>
      <c r="AI40" s="1952"/>
      <c r="AJ40" s="1952"/>
      <c r="AK40" s="1952"/>
      <c r="AL40" s="1952"/>
      <c r="AM40" s="1952"/>
      <c r="AN40" s="1952"/>
      <c r="AO40" s="1952"/>
      <c r="AP40" s="1952"/>
    </row>
    <row r="41">
      <c r="A41" s="1948">
        <v>44539.0</v>
      </c>
      <c r="B41" s="1942" t="s">
        <v>7364</v>
      </c>
      <c r="C41" s="1949">
        <v>44665.0</v>
      </c>
      <c r="D41" s="1950">
        <v>2.0211209E7</v>
      </c>
      <c r="E41" s="1950" t="s">
        <v>7316</v>
      </c>
      <c r="F41" s="1940"/>
      <c r="G41" s="1951"/>
      <c r="H41" s="1951"/>
      <c r="I41" s="1951"/>
      <c r="J41" s="1951"/>
      <c r="K41" s="1951"/>
      <c r="L41" s="1951"/>
      <c r="M41" s="1951"/>
      <c r="N41" s="1951"/>
      <c r="O41" s="1951"/>
      <c r="P41" s="1951"/>
      <c r="Q41" s="1951"/>
      <c r="R41" s="1951"/>
      <c r="S41" s="1951"/>
      <c r="T41" s="1951"/>
      <c r="U41" s="1951"/>
      <c r="V41" s="1951"/>
      <c r="W41" s="1951"/>
      <c r="X41" s="1951"/>
      <c r="Y41" s="1951"/>
      <c r="Z41" s="1951"/>
      <c r="AA41" s="1951"/>
      <c r="AB41" s="1951"/>
      <c r="AC41" s="1951"/>
      <c r="AD41" s="1951"/>
      <c r="AE41" s="1951"/>
      <c r="AF41" s="1951"/>
      <c r="AG41" s="1951"/>
      <c r="AH41" s="1951"/>
      <c r="AI41" s="1952"/>
      <c r="AJ41" s="1952"/>
      <c r="AK41" s="1952"/>
      <c r="AL41" s="1952"/>
      <c r="AM41" s="1952"/>
      <c r="AN41" s="1952"/>
      <c r="AO41" s="1952"/>
      <c r="AP41" s="1952"/>
    </row>
    <row r="42">
      <c r="A42" s="1948">
        <v>44546.0</v>
      </c>
      <c r="B42" s="1942" t="s">
        <v>7365</v>
      </c>
      <c r="C42" s="1949">
        <v>44672.0</v>
      </c>
      <c r="D42" s="1950">
        <v>2.0211216E7</v>
      </c>
      <c r="E42" s="1950" t="s">
        <v>7313</v>
      </c>
      <c r="F42" s="1940" t="s">
        <v>7366</v>
      </c>
      <c r="G42" s="1950" t="s">
        <v>885</v>
      </c>
      <c r="H42" s="1950" t="s">
        <v>748</v>
      </c>
      <c r="I42" s="1951"/>
      <c r="J42" s="1951"/>
      <c r="K42" s="1951"/>
      <c r="L42" s="1951"/>
      <c r="M42" s="1951"/>
      <c r="N42" s="1951"/>
      <c r="O42" s="1951"/>
      <c r="P42" s="1951"/>
      <c r="Q42" s="1951"/>
      <c r="R42" s="1951"/>
      <c r="S42" s="1951"/>
      <c r="T42" s="1951"/>
      <c r="U42" s="1951"/>
      <c r="V42" s="1951"/>
      <c r="W42" s="1951"/>
      <c r="X42" s="1951"/>
      <c r="Y42" s="1951"/>
      <c r="Z42" s="1951"/>
      <c r="AA42" s="1951"/>
      <c r="AB42" s="1951"/>
      <c r="AC42" s="1951"/>
      <c r="AD42" s="1951"/>
      <c r="AE42" s="1951"/>
      <c r="AF42" s="1951"/>
      <c r="AG42" s="1951"/>
      <c r="AH42" s="1951"/>
      <c r="AI42" s="1952"/>
      <c r="AJ42" s="1952"/>
      <c r="AK42" s="1952"/>
      <c r="AL42" s="1952"/>
      <c r="AM42" s="1952"/>
      <c r="AN42" s="1952"/>
      <c r="AO42" s="1952"/>
      <c r="AP42" s="1952"/>
    </row>
    <row r="43">
      <c r="A43" s="1948">
        <v>44553.0</v>
      </c>
      <c r="B43" s="1942" t="s">
        <v>7367</v>
      </c>
      <c r="C43" s="1949">
        <v>44679.0</v>
      </c>
      <c r="D43" s="1950">
        <v>2.0211223E7</v>
      </c>
      <c r="E43" s="1950" t="s">
        <v>7316</v>
      </c>
      <c r="F43" s="1940"/>
      <c r="G43" s="1951"/>
      <c r="H43" s="1951"/>
      <c r="I43" s="1951"/>
      <c r="J43" s="1951"/>
      <c r="K43" s="1951"/>
      <c r="L43" s="1951"/>
      <c r="M43" s="1951"/>
      <c r="N43" s="1951"/>
      <c r="O43" s="1951"/>
      <c r="P43" s="1951"/>
      <c r="Q43" s="1951"/>
      <c r="R43" s="1951"/>
      <c r="S43" s="1951"/>
      <c r="T43" s="1951"/>
      <c r="U43" s="1951"/>
      <c r="V43" s="1951"/>
      <c r="W43" s="1951"/>
      <c r="X43" s="1951"/>
      <c r="Y43" s="1951"/>
      <c r="Z43" s="1951"/>
      <c r="AA43" s="1951"/>
      <c r="AB43" s="1951"/>
      <c r="AC43" s="1951"/>
      <c r="AD43" s="1951"/>
      <c r="AE43" s="1951"/>
      <c r="AF43" s="1951"/>
      <c r="AG43" s="1951"/>
      <c r="AH43" s="1951"/>
      <c r="AI43" s="1952"/>
      <c r="AJ43" s="1952"/>
      <c r="AK43" s="1952"/>
      <c r="AL43" s="1952"/>
      <c r="AM43" s="1952"/>
      <c r="AN43" s="1952"/>
      <c r="AO43" s="1952"/>
      <c r="AP43" s="1952"/>
    </row>
    <row r="44">
      <c r="A44" s="1948">
        <v>44560.0</v>
      </c>
      <c r="B44" s="1942" t="s">
        <v>7368</v>
      </c>
      <c r="C44" s="1949">
        <v>44686.0</v>
      </c>
      <c r="D44" s="1950">
        <v>2.021123E7</v>
      </c>
      <c r="E44" s="1950" t="s">
        <v>7316</v>
      </c>
      <c r="F44" s="1940"/>
      <c r="G44" s="1951"/>
      <c r="H44" s="1951"/>
      <c r="I44" s="1951"/>
      <c r="J44" s="1951"/>
      <c r="K44" s="1951"/>
      <c r="L44" s="1951"/>
      <c r="M44" s="1951"/>
      <c r="N44" s="1951"/>
      <c r="O44" s="1951"/>
      <c r="P44" s="1951"/>
      <c r="Q44" s="1951"/>
      <c r="R44" s="1951"/>
      <c r="S44" s="1951"/>
      <c r="T44" s="1951"/>
      <c r="U44" s="1951"/>
      <c r="V44" s="1951"/>
      <c r="W44" s="1951"/>
      <c r="X44" s="1951"/>
      <c r="Y44" s="1951"/>
      <c r="Z44" s="1951"/>
      <c r="AA44" s="1951"/>
      <c r="AB44" s="1951"/>
      <c r="AC44" s="1951"/>
      <c r="AD44" s="1951"/>
      <c r="AE44" s="1951"/>
      <c r="AF44" s="1951"/>
      <c r="AG44" s="1951"/>
      <c r="AH44" s="1951"/>
      <c r="AI44" s="1952"/>
      <c r="AJ44" s="1952"/>
      <c r="AK44" s="1952"/>
      <c r="AL44" s="1952"/>
      <c r="AM44" s="1952"/>
      <c r="AN44" s="1952"/>
      <c r="AO44" s="1952"/>
      <c r="AP44" s="1952"/>
    </row>
    <row r="45">
      <c r="A45" s="1948">
        <v>44567.0</v>
      </c>
      <c r="B45" s="1942" t="s">
        <v>7369</v>
      </c>
      <c r="C45" s="1949">
        <v>44694.0</v>
      </c>
      <c r="D45" s="1950">
        <v>2.0220106E7</v>
      </c>
      <c r="E45" s="1950" t="s">
        <v>7316</v>
      </c>
      <c r="F45" s="1940"/>
      <c r="G45" s="1951"/>
      <c r="H45" s="1951"/>
      <c r="I45" s="1951"/>
      <c r="J45" s="1951"/>
      <c r="K45" s="1951"/>
      <c r="L45" s="1951"/>
      <c r="M45" s="1951"/>
      <c r="N45" s="1951"/>
      <c r="O45" s="1951"/>
      <c r="P45" s="1951"/>
      <c r="Q45" s="1951"/>
      <c r="R45" s="1951"/>
      <c r="S45" s="1951"/>
      <c r="T45" s="1951"/>
      <c r="U45" s="1951"/>
      <c r="V45" s="1951"/>
      <c r="W45" s="1951"/>
      <c r="X45" s="1951"/>
      <c r="Y45" s="1951"/>
      <c r="Z45" s="1951"/>
      <c r="AA45" s="1951"/>
      <c r="AB45" s="1951"/>
      <c r="AC45" s="1951"/>
      <c r="AD45" s="1951"/>
      <c r="AE45" s="1951"/>
      <c r="AF45" s="1951"/>
      <c r="AG45" s="1951"/>
      <c r="AH45" s="1951"/>
      <c r="AI45" s="1952"/>
      <c r="AJ45" s="1952"/>
      <c r="AK45" s="1952"/>
      <c r="AL45" s="1952"/>
      <c r="AM45" s="1952"/>
      <c r="AN45" s="1952"/>
      <c r="AO45" s="1952"/>
      <c r="AP45" s="1952"/>
    </row>
    <row r="46">
      <c r="A46" s="1948">
        <v>44574.0</v>
      </c>
      <c r="B46" s="1942" t="s">
        <v>7370</v>
      </c>
      <c r="C46" s="1949">
        <v>44700.0</v>
      </c>
      <c r="D46" s="1950">
        <v>2.0220113E7</v>
      </c>
      <c r="E46" s="1950" t="s">
        <v>7313</v>
      </c>
      <c r="F46" s="1940" t="s">
        <v>7371</v>
      </c>
      <c r="G46" s="1950" t="s">
        <v>2936</v>
      </c>
      <c r="H46" s="1950" t="s">
        <v>326</v>
      </c>
      <c r="I46" s="1950" t="s">
        <v>1690</v>
      </c>
      <c r="J46" s="1951"/>
      <c r="K46" s="1951"/>
      <c r="L46" s="1951"/>
      <c r="M46" s="1951"/>
      <c r="N46" s="1951"/>
      <c r="O46" s="1951"/>
      <c r="P46" s="1951"/>
      <c r="Q46" s="1951"/>
      <c r="R46" s="1951"/>
      <c r="S46" s="1951"/>
      <c r="T46" s="1951"/>
      <c r="U46" s="1951"/>
      <c r="V46" s="1951"/>
      <c r="W46" s="1951"/>
      <c r="X46" s="1951"/>
      <c r="Y46" s="1951"/>
      <c r="Z46" s="1951"/>
      <c r="AA46" s="1951"/>
      <c r="AB46" s="1951"/>
      <c r="AC46" s="1951"/>
      <c r="AD46" s="1951"/>
      <c r="AE46" s="1951"/>
      <c r="AF46" s="1951"/>
      <c r="AG46" s="1951"/>
      <c r="AH46" s="1951"/>
      <c r="AI46" s="1952"/>
      <c r="AJ46" s="1952"/>
      <c r="AK46" s="1952"/>
      <c r="AL46" s="1952"/>
      <c r="AM46" s="1952"/>
      <c r="AN46" s="1952"/>
      <c r="AO46" s="1952"/>
      <c r="AP46" s="1952"/>
    </row>
    <row r="47">
      <c r="A47" s="1948">
        <v>44581.0</v>
      </c>
      <c r="B47" s="1942" t="s">
        <v>7372</v>
      </c>
      <c r="C47" s="1949">
        <v>44707.0</v>
      </c>
      <c r="D47" s="1950">
        <v>2.022012E7</v>
      </c>
      <c r="E47" s="1950" t="s">
        <v>7316</v>
      </c>
      <c r="F47" s="1940"/>
      <c r="G47" s="1951"/>
      <c r="H47" s="1951"/>
      <c r="I47" s="1951"/>
      <c r="J47" s="1951"/>
      <c r="K47" s="1951"/>
      <c r="L47" s="1951"/>
      <c r="M47" s="1951"/>
      <c r="N47" s="1951"/>
      <c r="O47" s="1951"/>
      <c r="P47" s="1951"/>
      <c r="Q47" s="1951"/>
      <c r="R47" s="1951"/>
      <c r="S47" s="1951"/>
      <c r="T47" s="1951"/>
      <c r="U47" s="1951"/>
      <c r="V47" s="1951"/>
      <c r="W47" s="1951"/>
      <c r="X47" s="1951"/>
      <c r="Y47" s="1951"/>
      <c r="Z47" s="1951"/>
      <c r="AA47" s="1951"/>
      <c r="AB47" s="1951"/>
      <c r="AC47" s="1951"/>
      <c r="AD47" s="1951"/>
      <c r="AE47" s="1951"/>
      <c r="AF47" s="1951"/>
      <c r="AG47" s="1951"/>
      <c r="AH47" s="1951"/>
      <c r="AI47" s="1952"/>
      <c r="AJ47" s="1952"/>
      <c r="AK47" s="1952"/>
      <c r="AL47" s="1952"/>
      <c r="AM47" s="1952"/>
      <c r="AN47" s="1952"/>
      <c r="AO47" s="1952"/>
      <c r="AP47" s="1952"/>
    </row>
    <row r="48">
      <c r="A48" s="1948">
        <v>44588.0</v>
      </c>
      <c r="B48" s="1942" t="s">
        <v>7373</v>
      </c>
      <c r="C48" s="1949">
        <v>44714.0</v>
      </c>
      <c r="D48" s="1950">
        <v>2.0220127E7</v>
      </c>
      <c r="E48" s="1950" t="s">
        <v>7316</v>
      </c>
      <c r="F48" s="1940"/>
      <c r="G48" s="1951"/>
      <c r="H48" s="1951"/>
      <c r="I48" s="1951"/>
      <c r="J48" s="1951"/>
      <c r="K48" s="1951"/>
      <c r="L48" s="1951"/>
      <c r="M48" s="1951"/>
      <c r="N48" s="1951"/>
      <c r="O48" s="1951"/>
      <c r="P48" s="1951"/>
      <c r="Q48" s="1951"/>
      <c r="R48" s="1951"/>
      <c r="S48" s="1951"/>
      <c r="T48" s="1951"/>
      <c r="U48" s="1951"/>
      <c r="V48" s="1951"/>
      <c r="W48" s="1951"/>
      <c r="X48" s="1951"/>
      <c r="Y48" s="1951"/>
      <c r="Z48" s="1951"/>
      <c r="AA48" s="1951"/>
      <c r="AB48" s="1951"/>
      <c r="AC48" s="1951"/>
      <c r="AD48" s="1951"/>
      <c r="AE48" s="1951"/>
      <c r="AF48" s="1951"/>
      <c r="AG48" s="1951"/>
      <c r="AH48" s="1951"/>
      <c r="AI48" s="1952"/>
      <c r="AJ48" s="1952"/>
      <c r="AK48" s="1952"/>
      <c r="AL48" s="1952"/>
      <c r="AM48" s="1952"/>
      <c r="AN48" s="1952"/>
      <c r="AO48" s="1952"/>
      <c r="AP48" s="1952"/>
    </row>
    <row r="49">
      <c r="A49" s="1948">
        <v>44595.0</v>
      </c>
      <c r="B49" s="1942" t="s">
        <v>7374</v>
      </c>
      <c r="C49" s="1949">
        <v>44721.0</v>
      </c>
      <c r="D49" s="1950">
        <v>2.0220203E7</v>
      </c>
      <c r="E49" s="1950" t="s">
        <v>7316</v>
      </c>
      <c r="F49" s="1940"/>
      <c r="G49" s="1951"/>
      <c r="H49" s="1951"/>
      <c r="I49" s="1951"/>
      <c r="J49" s="1951"/>
      <c r="K49" s="1951"/>
      <c r="L49" s="1951"/>
      <c r="M49" s="1951"/>
      <c r="N49" s="1951"/>
      <c r="O49" s="1951"/>
      <c r="P49" s="1951"/>
      <c r="Q49" s="1951"/>
      <c r="R49" s="1951"/>
      <c r="S49" s="1951"/>
      <c r="T49" s="1951"/>
      <c r="U49" s="1951"/>
      <c r="V49" s="1951"/>
      <c r="W49" s="1951"/>
      <c r="X49" s="1951"/>
      <c r="Y49" s="1951"/>
      <c r="Z49" s="1951"/>
      <c r="AA49" s="1951"/>
      <c r="AB49" s="1951"/>
      <c r="AC49" s="1951"/>
      <c r="AD49" s="1951"/>
      <c r="AE49" s="1951"/>
      <c r="AF49" s="1951"/>
      <c r="AG49" s="1951"/>
      <c r="AH49" s="1951"/>
      <c r="AI49" s="1952"/>
      <c r="AJ49" s="1952"/>
      <c r="AK49" s="1952"/>
      <c r="AL49" s="1952"/>
      <c r="AM49" s="1952"/>
      <c r="AN49" s="1952"/>
      <c r="AO49" s="1952"/>
      <c r="AP49" s="1952"/>
    </row>
    <row r="50">
      <c r="A50" s="1948">
        <v>44602.0</v>
      </c>
      <c r="B50" s="1942" t="s">
        <v>7375</v>
      </c>
      <c r="C50" s="1949">
        <v>44728.0</v>
      </c>
      <c r="D50" s="1950">
        <v>2.022021E7</v>
      </c>
      <c r="E50" s="1950" t="s">
        <v>7316</v>
      </c>
      <c r="F50" s="1940"/>
      <c r="G50" s="1951"/>
      <c r="H50" s="1951"/>
      <c r="I50" s="1951"/>
      <c r="J50" s="1951"/>
      <c r="K50" s="1951"/>
      <c r="L50" s="1951"/>
      <c r="M50" s="1951"/>
      <c r="N50" s="1951"/>
      <c r="O50" s="1951"/>
      <c r="P50" s="1951"/>
      <c r="Q50" s="1951"/>
      <c r="R50" s="1951"/>
      <c r="S50" s="1951"/>
      <c r="T50" s="1951"/>
      <c r="U50" s="1951"/>
      <c r="V50" s="1951"/>
      <c r="W50" s="1951"/>
      <c r="X50" s="1951"/>
      <c r="Y50" s="1951"/>
      <c r="Z50" s="1951"/>
      <c r="AA50" s="1951"/>
      <c r="AB50" s="1951"/>
      <c r="AC50" s="1951"/>
      <c r="AD50" s="1951"/>
      <c r="AE50" s="1951"/>
      <c r="AF50" s="1951"/>
      <c r="AG50" s="1951"/>
      <c r="AH50" s="1951"/>
      <c r="AI50" s="1952"/>
      <c r="AJ50" s="1952"/>
      <c r="AK50" s="1952"/>
      <c r="AL50" s="1952"/>
      <c r="AM50" s="1952"/>
      <c r="AN50" s="1952"/>
      <c r="AO50" s="1952"/>
      <c r="AP50" s="1952"/>
    </row>
    <row r="51">
      <c r="A51" s="1948">
        <v>44609.0</v>
      </c>
      <c r="B51" s="1942" t="s">
        <v>7376</v>
      </c>
      <c r="C51" s="1949">
        <v>44735.0</v>
      </c>
      <c r="D51" s="1950">
        <v>2.0220217E7</v>
      </c>
      <c r="E51" s="1950" t="s">
        <v>7313</v>
      </c>
      <c r="F51" s="1940" t="s">
        <v>7377</v>
      </c>
      <c r="G51" s="1950" t="s">
        <v>733</v>
      </c>
      <c r="H51" s="1950" t="s">
        <v>750</v>
      </c>
      <c r="I51" s="1951"/>
      <c r="J51" s="1951"/>
      <c r="K51" s="1951"/>
      <c r="L51" s="1951"/>
      <c r="M51" s="1951"/>
      <c r="N51" s="1951"/>
      <c r="O51" s="1951"/>
      <c r="P51" s="1951"/>
      <c r="Q51" s="1951"/>
      <c r="R51" s="1951"/>
      <c r="S51" s="1951"/>
      <c r="T51" s="1951"/>
      <c r="U51" s="1951"/>
      <c r="V51" s="1951"/>
      <c r="W51" s="1951"/>
      <c r="X51" s="1951"/>
      <c r="Y51" s="1951"/>
      <c r="Z51" s="1951"/>
      <c r="AA51" s="1951"/>
      <c r="AB51" s="1951"/>
      <c r="AC51" s="1951"/>
      <c r="AD51" s="1951"/>
      <c r="AE51" s="1951"/>
      <c r="AF51" s="1951"/>
      <c r="AG51" s="1951"/>
      <c r="AH51" s="1951"/>
      <c r="AI51" s="1952"/>
      <c r="AJ51" s="1952"/>
      <c r="AK51" s="1952"/>
      <c r="AL51" s="1952"/>
      <c r="AM51" s="1952"/>
      <c r="AN51" s="1952"/>
      <c r="AO51" s="1952"/>
      <c r="AP51" s="1952"/>
    </row>
    <row r="52">
      <c r="A52" s="1948">
        <v>44616.0</v>
      </c>
      <c r="B52" s="1942" t="s">
        <v>7378</v>
      </c>
      <c r="C52" s="1949">
        <v>44742.0</v>
      </c>
      <c r="D52" s="1950">
        <v>2.0220224E7</v>
      </c>
      <c r="E52" s="1950" t="s">
        <v>7316</v>
      </c>
      <c r="F52" s="1940"/>
      <c r="G52" s="1951"/>
      <c r="H52" s="1951"/>
      <c r="I52" s="1951"/>
      <c r="J52" s="1951"/>
      <c r="K52" s="1951"/>
      <c r="L52" s="1951"/>
      <c r="M52" s="1951"/>
      <c r="N52" s="1951"/>
      <c r="O52" s="1951"/>
      <c r="P52" s="1951"/>
      <c r="Q52" s="1951"/>
      <c r="R52" s="1951"/>
      <c r="S52" s="1951"/>
      <c r="T52" s="1951"/>
      <c r="U52" s="1951"/>
      <c r="V52" s="1951"/>
      <c r="W52" s="1951"/>
      <c r="X52" s="1951"/>
      <c r="Y52" s="1951"/>
      <c r="Z52" s="1951"/>
      <c r="AA52" s="1951"/>
      <c r="AB52" s="1951"/>
      <c r="AC52" s="1951"/>
      <c r="AD52" s="1951"/>
      <c r="AE52" s="1951"/>
      <c r="AF52" s="1951"/>
      <c r="AG52" s="1951"/>
      <c r="AH52" s="1951"/>
      <c r="AI52" s="1952"/>
      <c r="AJ52" s="1952"/>
      <c r="AK52" s="1952"/>
      <c r="AL52" s="1952"/>
      <c r="AM52" s="1952"/>
      <c r="AN52" s="1952"/>
      <c r="AO52" s="1952"/>
      <c r="AP52" s="1952"/>
    </row>
    <row r="53">
      <c r="A53" s="1948">
        <v>44623.0</v>
      </c>
      <c r="B53" s="1942" t="s">
        <v>7379</v>
      </c>
      <c r="C53" s="1949">
        <v>44749.0</v>
      </c>
      <c r="D53" s="1950">
        <v>2.0220303E7</v>
      </c>
      <c r="E53" s="1950" t="s">
        <v>7316</v>
      </c>
      <c r="F53" s="1940"/>
      <c r="G53" s="1951"/>
      <c r="H53" s="1951"/>
      <c r="I53" s="1951"/>
      <c r="J53" s="1951"/>
      <c r="K53" s="1951"/>
      <c r="L53" s="1951"/>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44630.0</v>
      </c>
      <c r="B54" s="1942" t="s">
        <v>7380</v>
      </c>
      <c r="C54" s="1949">
        <v>44756.0</v>
      </c>
      <c r="D54" s="1950">
        <v>2.022031E7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44637.0</v>
      </c>
      <c r="B55" s="1942" t="s">
        <v>7381</v>
      </c>
      <c r="C55" s="1949">
        <v>44763.0</v>
      </c>
      <c r="D55" s="1950">
        <v>2.0220317E7</v>
      </c>
      <c r="E55" s="1950" t="s">
        <v>7313</v>
      </c>
      <c r="F55" s="1940" t="s">
        <v>7382</v>
      </c>
      <c r="G55" s="1950" t="s">
        <v>871</v>
      </c>
      <c r="H55" s="1950" t="s">
        <v>3956</v>
      </c>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44644.0</v>
      </c>
      <c r="B56" s="1942" t="s">
        <v>7383</v>
      </c>
      <c r="C56" s="1949">
        <v>44770.0</v>
      </c>
      <c r="D56" s="1950">
        <v>2.0220324E7</v>
      </c>
      <c r="E56" s="1950" t="s">
        <v>7316</v>
      </c>
      <c r="F56" s="1940"/>
      <c r="G56" s="1951"/>
      <c r="H56" s="1951"/>
      <c r="I56" s="1951"/>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44651.0</v>
      </c>
      <c r="B57" s="1942" t="s">
        <v>7384</v>
      </c>
      <c r="C57" s="1949">
        <v>44777.0</v>
      </c>
      <c r="D57" s="1950">
        <v>2.0220331E7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44652.0</v>
      </c>
      <c r="B58" s="1942" t="s">
        <v>7385</v>
      </c>
      <c r="C58" s="1949"/>
      <c r="D58" s="1950">
        <v>2.0220401E7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44658.0</v>
      </c>
      <c r="B59" s="1942" t="s">
        <v>7386</v>
      </c>
      <c r="C59" s="1949">
        <v>44784.0</v>
      </c>
      <c r="D59" s="1950">
        <v>2.0220407E7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53"/>
      <c r="B60" s="1947"/>
      <c r="C60" s="1951"/>
      <c r="D60" s="1951"/>
      <c r="E60" s="1951"/>
      <c r="F60" s="1940"/>
      <c r="G60" s="1951"/>
      <c r="H60" s="1951"/>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53"/>
      <c r="B61" s="1947"/>
      <c r="C61" s="1951"/>
      <c r="D61" s="1951"/>
      <c r="E61" s="1951"/>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53"/>
      <c r="B62" s="1947"/>
      <c r="C62" s="1951"/>
      <c r="D62" s="1951"/>
      <c r="E62" s="1951"/>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53"/>
      <c r="B63" s="1947"/>
      <c r="C63" s="1951"/>
      <c r="D63" s="1951"/>
      <c r="E63" s="1951"/>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53"/>
      <c r="B64" s="1947"/>
      <c r="C64" s="1951"/>
      <c r="D64" s="1951"/>
      <c r="E64" s="1951"/>
      <c r="F64" s="1940"/>
      <c r="G64" s="1951"/>
      <c r="H64" s="1951"/>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53"/>
      <c r="B65" s="1947"/>
      <c r="C65" s="1951"/>
      <c r="D65" s="1951"/>
      <c r="E65" s="1951"/>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53"/>
      <c r="B66" s="1947"/>
      <c r="C66" s="1951"/>
      <c r="D66" s="1951"/>
      <c r="E66" s="1951"/>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53"/>
      <c r="B67" s="1947"/>
      <c r="C67" s="1951"/>
      <c r="D67" s="1951"/>
      <c r="E67" s="1951"/>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53"/>
      <c r="B68" s="1947"/>
      <c r="C68" s="1951"/>
      <c r="D68" s="1951"/>
      <c r="E68" s="1951"/>
      <c r="F68" s="1940"/>
      <c r="G68" s="1951"/>
      <c r="H68" s="1951"/>
      <c r="I68" s="1951"/>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53"/>
      <c r="B69" s="1947"/>
      <c r="C69" s="1951"/>
      <c r="D69" s="1951"/>
      <c r="E69" s="1951"/>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53"/>
      <c r="B70" s="1947"/>
      <c r="C70" s="1951"/>
      <c r="D70" s="1951"/>
      <c r="E70" s="1951"/>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53"/>
      <c r="B71" s="1947"/>
      <c r="C71" s="1951"/>
      <c r="D71" s="1951"/>
      <c r="E71" s="1951"/>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53"/>
      <c r="B72" s="1947"/>
      <c r="C72" s="1951"/>
      <c r="D72" s="1951"/>
      <c r="E72" s="1951"/>
      <c r="F72" s="1940"/>
      <c r="G72" s="1951"/>
      <c r="H72" s="1951"/>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53"/>
      <c r="B73" s="1947"/>
      <c r="C73" s="1951"/>
      <c r="D73" s="1951"/>
      <c r="E73" s="1951"/>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53"/>
      <c r="B74" s="1947"/>
      <c r="C74" s="1951"/>
      <c r="D74" s="1951"/>
      <c r="E74" s="1951"/>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53"/>
      <c r="B75" s="1947"/>
      <c r="C75" s="1951"/>
      <c r="D75" s="1951"/>
      <c r="E75" s="1951"/>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53"/>
      <c r="B76" s="1947"/>
      <c r="C76" s="1951"/>
      <c r="D76" s="1951"/>
      <c r="E76" s="1951"/>
      <c r="F76" s="1940"/>
      <c r="G76" s="1951"/>
      <c r="H76" s="1951"/>
      <c r="I76" s="1951"/>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53"/>
      <c r="B77" s="1947"/>
      <c r="C77" s="1951"/>
      <c r="D77" s="1951"/>
      <c r="E77" s="1951"/>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53"/>
      <c r="B78" s="1947"/>
      <c r="C78" s="1951"/>
      <c r="D78" s="1951"/>
      <c r="E78" s="1951"/>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53"/>
      <c r="B79" s="1947"/>
      <c r="C79" s="1951"/>
      <c r="D79" s="1951"/>
      <c r="E79" s="1951"/>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53"/>
      <c r="B80" s="1947"/>
      <c r="C80" s="1951"/>
      <c r="D80" s="1951"/>
      <c r="E80" s="1951"/>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53"/>
      <c r="B81" s="1947"/>
      <c r="C81" s="1951"/>
      <c r="D81" s="1951"/>
      <c r="E81" s="1951"/>
      <c r="F81" s="1940"/>
      <c r="G81" s="1951"/>
      <c r="H81" s="1951"/>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53"/>
      <c r="B82" s="1947"/>
      <c r="C82" s="1951"/>
      <c r="D82" s="1951"/>
      <c r="E82" s="1951"/>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53"/>
      <c r="B83" s="1947"/>
      <c r="C83" s="1951"/>
      <c r="D83" s="1951"/>
      <c r="E83" s="1951"/>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53"/>
      <c r="B84" s="1947"/>
      <c r="C84" s="1951"/>
      <c r="D84" s="1951"/>
      <c r="E84" s="1951"/>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53"/>
      <c r="B85" s="1947"/>
      <c r="C85" s="1951"/>
      <c r="D85" s="1951"/>
      <c r="E85" s="1951"/>
      <c r="F85" s="1940"/>
      <c r="G85" s="1951"/>
      <c r="H85" s="1951"/>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53"/>
      <c r="B86" s="1947"/>
      <c r="C86" s="1951"/>
      <c r="D86" s="1951"/>
      <c r="E86" s="1951"/>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53"/>
      <c r="B87" s="1947"/>
      <c r="C87" s="1951"/>
      <c r="D87" s="1951"/>
      <c r="E87" s="1951"/>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53"/>
      <c r="B88" s="1947"/>
      <c r="C88" s="1951"/>
      <c r="D88" s="1951"/>
      <c r="E88" s="1951"/>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43314.0</v>
      </c>
      <c r="B2" s="1942" t="s">
        <v>7387</v>
      </c>
      <c r="C2" s="1943">
        <v>43487.0</v>
      </c>
      <c r="D2" s="1939">
        <v>2.0180802E7</v>
      </c>
      <c r="E2" s="1940" t="s">
        <v>7313</v>
      </c>
      <c r="F2" s="1940"/>
      <c r="G2" s="1939"/>
      <c r="H2" s="1940"/>
      <c r="I2" s="1939"/>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43328.0</v>
      </c>
      <c r="B3" s="1942" t="s">
        <v>7388</v>
      </c>
      <c r="C3" s="1943"/>
      <c r="D3" s="1939">
        <v>2.0180816E7</v>
      </c>
      <c r="E3" s="1940" t="s">
        <v>7316</v>
      </c>
      <c r="F3" s="1940"/>
      <c r="G3" s="1939"/>
      <c r="H3" s="1940"/>
      <c r="I3" s="1939"/>
      <c r="J3" s="1939"/>
      <c r="K3" s="1941" t="s">
        <v>7389</v>
      </c>
      <c r="L3" s="1941" t="s">
        <v>935</v>
      </c>
      <c r="M3" s="1941" t="s">
        <v>1156</v>
      </c>
      <c r="N3" s="1939"/>
      <c r="O3" s="1939"/>
      <c r="P3" s="1941" t="s">
        <v>7389</v>
      </c>
      <c r="Q3" s="1941" t="s">
        <v>631</v>
      </c>
      <c r="R3" s="1941" t="s">
        <v>2017</v>
      </c>
      <c r="S3" s="1939"/>
      <c r="T3" s="1939"/>
      <c r="U3" s="1939"/>
      <c r="V3" s="1939"/>
      <c r="W3" s="1939"/>
      <c r="X3" s="1939"/>
      <c r="Y3" s="1939"/>
      <c r="Z3" s="1939"/>
      <c r="AA3" s="1939"/>
      <c r="AB3" s="1939"/>
      <c r="AC3" s="1939"/>
      <c r="AD3" s="1939"/>
      <c r="AE3" s="1939"/>
      <c r="AF3" s="1939"/>
      <c r="AG3" s="1939"/>
      <c r="AH3" s="1939"/>
      <c r="AI3" s="1942"/>
      <c r="AJ3" s="1942"/>
      <c r="AK3" s="1942"/>
      <c r="AL3" s="1942"/>
      <c r="AM3" s="1942"/>
      <c r="AN3" s="1942"/>
      <c r="AO3" s="1942"/>
      <c r="AP3" s="1942"/>
    </row>
    <row r="4">
      <c r="A4" s="1938">
        <v>43335.0</v>
      </c>
      <c r="B4" s="1942" t="s">
        <v>7390</v>
      </c>
      <c r="C4" s="1943">
        <v>43494.0</v>
      </c>
      <c r="D4" s="1954">
        <v>43335.0</v>
      </c>
      <c r="E4" s="1940" t="s">
        <v>7316</v>
      </c>
      <c r="F4" s="1940"/>
      <c r="G4" s="1939"/>
      <c r="H4" s="1940"/>
      <c r="I4" s="1939"/>
      <c r="J4" s="1939"/>
      <c r="K4" s="1939"/>
      <c r="L4" s="1939"/>
      <c r="M4" s="1939"/>
      <c r="N4" s="1939"/>
      <c r="O4" s="1939"/>
      <c r="P4" s="1939"/>
      <c r="Q4" s="1939"/>
      <c r="R4" s="1939"/>
      <c r="S4" s="1939"/>
      <c r="T4" s="1939"/>
      <c r="U4" s="1939"/>
      <c r="V4" s="1939"/>
      <c r="W4" s="1939"/>
      <c r="X4" s="1939"/>
      <c r="Y4" s="1939"/>
      <c r="Z4" s="1939"/>
      <c r="AA4" s="1939"/>
      <c r="AB4" s="1939"/>
      <c r="AC4" s="1939"/>
      <c r="AD4" s="1939"/>
      <c r="AE4" s="1939"/>
      <c r="AF4" s="1939"/>
      <c r="AG4" s="1939"/>
      <c r="AH4" s="1939"/>
      <c r="AI4" s="1942"/>
      <c r="AJ4" s="1942"/>
      <c r="AK4" s="1942"/>
      <c r="AL4" s="1942"/>
      <c r="AM4" s="1942"/>
      <c r="AN4" s="1942"/>
      <c r="AO4" s="1942"/>
      <c r="AP4" s="1942"/>
    </row>
    <row r="5">
      <c r="A5" s="1938">
        <v>43342.0</v>
      </c>
      <c r="B5" s="1942" t="s">
        <v>7391</v>
      </c>
      <c r="C5" s="1943"/>
      <c r="D5" s="1954">
        <v>43342.0</v>
      </c>
      <c r="E5" s="1940" t="s">
        <v>7316</v>
      </c>
      <c r="F5" s="1940"/>
      <c r="G5" s="1939"/>
      <c r="H5" s="1940"/>
      <c r="I5" s="1939"/>
      <c r="J5" s="1939"/>
      <c r="K5" s="1941" t="s">
        <v>7389</v>
      </c>
      <c r="L5" s="1941" t="s">
        <v>1057</v>
      </c>
      <c r="M5" s="1941" t="s">
        <v>1071</v>
      </c>
      <c r="N5" s="1939"/>
      <c r="O5" s="1939"/>
      <c r="P5" s="1941" t="s">
        <v>7389</v>
      </c>
      <c r="Q5" s="1941" t="s">
        <v>429</v>
      </c>
      <c r="R5" s="1941" t="s">
        <v>975</v>
      </c>
      <c r="S5" s="1939"/>
      <c r="T5" s="1939"/>
      <c r="U5" s="1939"/>
      <c r="V5" s="1939"/>
      <c r="W5" s="1939"/>
      <c r="X5" s="1939"/>
      <c r="Y5" s="1939"/>
      <c r="Z5" s="1939"/>
      <c r="AA5" s="1939"/>
      <c r="AB5" s="1939"/>
      <c r="AC5" s="1939"/>
      <c r="AD5" s="1939"/>
      <c r="AE5" s="1939"/>
      <c r="AF5" s="1939"/>
      <c r="AG5" s="1939"/>
      <c r="AH5" s="1939"/>
      <c r="AI5" s="1942"/>
      <c r="AJ5" s="1942"/>
      <c r="AK5" s="1942"/>
      <c r="AL5" s="1942"/>
      <c r="AM5" s="1942"/>
      <c r="AN5" s="1942"/>
      <c r="AO5" s="1942"/>
      <c r="AP5" s="1942"/>
    </row>
    <row r="6">
      <c r="A6" s="1938">
        <v>43349.0</v>
      </c>
      <c r="B6" s="1942" t="s">
        <v>7392</v>
      </c>
      <c r="C6" s="1943"/>
      <c r="D6" s="1954">
        <v>43349.0</v>
      </c>
      <c r="E6" s="1940" t="s">
        <v>7316</v>
      </c>
      <c r="F6" s="1940"/>
      <c r="G6" s="1939"/>
      <c r="H6" s="1940"/>
      <c r="I6" s="1939"/>
      <c r="J6" s="1939"/>
      <c r="K6" s="1939"/>
      <c r="L6" s="1939"/>
      <c r="M6" s="1939"/>
      <c r="N6" s="1939"/>
      <c r="O6" s="1939"/>
      <c r="P6" s="1939"/>
      <c r="Q6" s="1939"/>
      <c r="R6" s="1939"/>
      <c r="S6" s="1939"/>
      <c r="T6" s="1939"/>
      <c r="U6" s="1939"/>
      <c r="V6" s="1939"/>
      <c r="W6" s="1939"/>
      <c r="X6" s="1939"/>
      <c r="Y6" s="1939"/>
      <c r="Z6" s="1939"/>
      <c r="AA6" s="1939"/>
      <c r="AB6" s="1939"/>
      <c r="AC6" s="1939"/>
      <c r="AD6" s="1939"/>
      <c r="AE6" s="1939"/>
      <c r="AF6" s="1939"/>
      <c r="AG6" s="1939"/>
      <c r="AH6" s="1939"/>
      <c r="AI6" s="1942"/>
      <c r="AJ6" s="1942"/>
      <c r="AK6" s="1942"/>
      <c r="AL6" s="1942"/>
      <c r="AM6" s="1942"/>
      <c r="AN6" s="1942"/>
      <c r="AO6" s="1942"/>
      <c r="AP6" s="1942"/>
    </row>
    <row r="7">
      <c r="A7" s="1938">
        <v>43356.0</v>
      </c>
      <c r="B7" s="1942" t="s">
        <v>7393</v>
      </c>
      <c r="C7" s="1943"/>
      <c r="D7" s="1954">
        <v>43356.0</v>
      </c>
      <c r="E7" s="1940" t="s">
        <v>7313</v>
      </c>
      <c r="F7" s="1940" t="s">
        <v>7394</v>
      </c>
      <c r="G7" s="1939" t="s">
        <v>563</v>
      </c>
      <c r="H7" s="1940" t="s">
        <v>580</v>
      </c>
      <c r="I7" s="1939"/>
      <c r="J7" s="1939"/>
      <c r="K7" s="1941" t="s">
        <v>7389</v>
      </c>
      <c r="L7" s="1941" t="s">
        <v>563</v>
      </c>
      <c r="M7" s="1941" t="s">
        <v>580</v>
      </c>
      <c r="N7" s="1939"/>
      <c r="O7" s="1939"/>
      <c r="P7" s="1939"/>
      <c r="Q7" s="1939"/>
      <c r="R7" s="1939"/>
      <c r="S7" s="1939"/>
      <c r="T7" s="1939"/>
      <c r="U7" s="1939"/>
      <c r="V7" s="1939"/>
      <c r="W7" s="1939"/>
      <c r="X7" s="1939"/>
      <c r="Y7" s="1939"/>
      <c r="Z7" s="1939"/>
      <c r="AA7" s="1939"/>
      <c r="AB7" s="1939"/>
      <c r="AC7" s="1939"/>
      <c r="AD7" s="1939"/>
      <c r="AE7" s="1939"/>
      <c r="AF7" s="1939"/>
      <c r="AG7" s="1939"/>
      <c r="AH7" s="1939"/>
      <c r="AI7" s="1942"/>
      <c r="AJ7" s="1942"/>
      <c r="AK7" s="1942"/>
      <c r="AL7" s="1942"/>
      <c r="AM7" s="1942"/>
      <c r="AN7" s="1942"/>
      <c r="AO7" s="1942"/>
      <c r="AP7" s="1942"/>
    </row>
    <row r="8">
      <c r="A8" s="1938">
        <v>43363.0</v>
      </c>
      <c r="B8" s="1942" t="s">
        <v>7395</v>
      </c>
      <c r="C8" s="1943"/>
      <c r="D8" s="1954">
        <v>43363.0</v>
      </c>
      <c r="E8" s="1940" t="s">
        <v>7316</v>
      </c>
      <c r="F8" s="1940"/>
      <c r="G8" s="1939"/>
      <c r="H8" s="1940"/>
      <c r="I8" s="1939"/>
      <c r="J8" s="1939"/>
      <c r="K8" s="1939"/>
      <c r="L8" s="1939"/>
      <c r="M8" s="1939"/>
      <c r="N8" s="1939"/>
      <c r="O8" s="1939"/>
      <c r="P8" s="1939"/>
      <c r="Q8" s="1939"/>
      <c r="R8" s="1939"/>
      <c r="S8" s="1939"/>
      <c r="T8" s="1939"/>
      <c r="U8" s="1939"/>
      <c r="V8" s="1939"/>
      <c r="W8" s="1939"/>
      <c r="X8" s="1939"/>
      <c r="Y8" s="1939"/>
      <c r="Z8" s="1939"/>
      <c r="AA8" s="1939"/>
      <c r="AB8" s="1939"/>
      <c r="AC8" s="1939"/>
      <c r="AD8" s="1939"/>
      <c r="AE8" s="1939"/>
      <c r="AF8" s="1939"/>
      <c r="AG8" s="1939"/>
      <c r="AH8" s="1939"/>
      <c r="AI8" s="1942"/>
      <c r="AJ8" s="1942"/>
      <c r="AK8" s="1942"/>
      <c r="AL8" s="1942"/>
      <c r="AM8" s="1942"/>
      <c r="AN8" s="1942"/>
      <c r="AO8" s="1942"/>
      <c r="AP8" s="1942"/>
    </row>
    <row r="9">
      <c r="A9" s="1938">
        <v>43370.0</v>
      </c>
      <c r="B9" s="1942" t="s">
        <v>7396</v>
      </c>
      <c r="C9" s="1943"/>
      <c r="D9" s="1954">
        <v>43370.0</v>
      </c>
      <c r="E9" s="1940" t="s">
        <v>7316</v>
      </c>
      <c r="F9" s="1940"/>
      <c r="G9" s="1939" t="s">
        <v>830</v>
      </c>
      <c r="H9" s="1940"/>
      <c r="I9" s="1939"/>
      <c r="J9" s="1939"/>
      <c r="K9" s="1941" t="s">
        <v>7397</v>
      </c>
      <c r="L9" s="1941" t="s">
        <v>1143</v>
      </c>
      <c r="M9" s="1941" t="s">
        <v>935</v>
      </c>
      <c r="N9" s="1941" t="s">
        <v>769</v>
      </c>
      <c r="O9" s="1939"/>
      <c r="P9" s="1941" t="s">
        <v>7397</v>
      </c>
      <c r="Q9" s="1941" t="s">
        <v>2017</v>
      </c>
      <c r="R9" s="1941" t="s">
        <v>975</v>
      </c>
      <c r="S9" s="1941" t="s">
        <v>1071</v>
      </c>
      <c r="T9" s="1939"/>
      <c r="U9" s="1939"/>
      <c r="V9" s="1939"/>
      <c r="W9" s="1939"/>
      <c r="X9" s="1939"/>
      <c r="Y9" s="1939"/>
      <c r="Z9" s="1939"/>
      <c r="AA9" s="1939"/>
      <c r="AB9" s="1939"/>
      <c r="AC9" s="1939"/>
      <c r="AD9" s="1939"/>
      <c r="AE9" s="1939"/>
      <c r="AF9" s="1939"/>
      <c r="AG9" s="1939"/>
      <c r="AH9" s="1939"/>
      <c r="AI9" s="1942"/>
      <c r="AJ9" s="1942"/>
      <c r="AK9" s="1942"/>
      <c r="AL9" s="1942"/>
      <c r="AM9" s="1942"/>
      <c r="AN9" s="1942"/>
      <c r="AO9" s="1942"/>
      <c r="AP9" s="1942"/>
    </row>
    <row r="10">
      <c r="A10" s="1938">
        <v>43384.0</v>
      </c>
      <c r="B10" s="1942" t="s">
        <v>7398</v>
      </c>
      <c r="C10" s="1943"/>
      <c r="D10" s="1954">
        <v>43384.0</v>
      </c>
      <c r="E10" s="1940" t="s">
        <v>7313</v>
      </c>
      <c r="F10" s="1940"/>
      <c r="G10" s="1939" t="s">
        <v>1741</v>
      </c>
      <c r="H10" s="1940" t="s">
        <v>1334</v>
      </c>
      <c r="I10" s="1939"/>
      <c r="J10" s="1939"/>
      <c r="K10" s="1941" t="s">
        <v>7389</v>
      </c>
      <c r="L10" s="1941" t="s">
        <v>1741</v>
      </c>
      <c r="M10" s="1941" t="s">
        <v>1334</v>
      </c>
      <c r="N10" s="1939"/>
      <c r="O10" s="1939"/>
      <c r="P10" s="1939"/>
      <c r="Q10" s="1939"/>
      <c r="R10" s="1939"/>
      <c r="S10" s="1939"/>
      <c r="T10" s="1939"/>
      <c r="U10" s="1939"/>
      <c r="V10" s="1939"/>
      <c r="W10" s="1939"/>
      <c r="X10" s="1939"/>
      <c r="Y10" s="1939"/>
      <c r="Z10" s="1939"/>
      <c r="AA10" s="1939"/>
      <c r="AB10" s="1939"/>
      <c r="AC10" s="1939"/>
      <c r="AD10" s="1939"/>
      <c r="AE10" s="1939"/>
      <c r="AF10" s="1939"/>
      <c r="AG10" s="1939"/>
      <c r="AH10" s="1939"/>
      <c r="AI10" s="1942"/>
      <c r="AJ10" s="1942"/>
      <c r="AK10" s="1942"/>
      <c r="AL10" s="1942"/>
      <c r="AM10" s="1942"/>
      <c r="AN10" s="1942"/>
      <c r="AO10" s="1942"/>
      <c r="AP10" s="1942"/>
    </row>
    <row r="11">
      <c r="A11" s="1938">
        <v>43391.0</v>
      </c>
      <c r="B11" s="1942" t="s">
        <v>7399</v>
      </c>
      <c r="C11" s="1943"/>
      <c r="D11" s="1954">
        <v>43391.0</v>
      </c>
      <c r="E11" s="1940" t="s">
        <v>7316</v>
      </c>
      <c r="F11" s="1940"/>
      <c r="G11" s="1939"/>
      <c r="H11" s="1940"/>
      <c r="I11" s="1939"/>
      <c r="J11" s="1939"/>
      <c r="K11" s="1941" t="s">
        <v>7397</v>
      </c>
      <c r="L11" s="1941" t="s">
        <v>563</v>
      </c>
      <c r="M11" s="1941" t="s">
        <v>176</v>
      </c>
      <c r="N11" s="1941" t="s">
        <v>1156</v>
      </c>
      <c r="O11" s="1939"/>
      <c r="P11" s="1939"/>
      <c r="Q11" s="1939"/>
      <c r="R11" s="1939"/>
      <c r="S11" s="1939"/>
      <c r="T11" s="1939"/>
      <c r="U11" s="1939"/>
      <c r="V11" s="1939"/>
      <c r="W11" s="1939"/>
      <c r="X11" s="1939"/>
      <c r="Y11" s="1939"/>
      <c r="Z11" s="1939"/>
      <c r="AA11" s="1939"/>
      <c r="AB11" s="1939"/>
      <c r="AC11" s="1939"/>
      <c r="AD11" s="1939"/>
      <c r="AE11" s="1939"/>
      <c r="AF11" s="1939"/>
      <c r="AG11" s="1939"/>
      <c r="AH11" s="1939"/>
      <c r="AI11" s="1942"/>
      <c r="AJ11" s="1942"/>
      <c r="AK11" s="1942"/>
      <c r="AL11" s="1942"/>
      <c r="AM11" s="1942"/>
      <c r="AN11" s="1942"/>
      <c r="AO11" s="1942"/>
      <c r="AP11" s="1942"/>
    </row>
    <row r="12">
      <c r="A12" s="1938">
        <v>43398.0</v>
      </c>
      <c r="B12" s="1942" t="s">
        <v>7400</v>
      </c>
      <c r="C12" s="1943"/>
      <c r="D12" s="1954">
        <v>43398.0</v>
      </c>
      <c r="E12" s="1940" t="s">
        <v>7316</v>
      </c>
      <c r="F12" s="1940"/>
      <c r="G12" s="1939" t="s">
        <v>1400</v>
      </c>
      <c r="H12" s="1940"/>
      <c r="I12" s="1939"/>
      <c r="J12" s="1939"/>
      <c r="K12" s="1941" t="s">
        <v>7397</v>
      </c>
      <c r="L12" s="1941" t="s">
        <v>429</v>
      </c>
      <c r="M12" s="1941" t="s">
        <v>756</v>
      </c>
      <c r="N12" s="1941" t="s">
        <v>631</v>
      </c>
      <c r="O12" s="1939"/>
      <c r="P12" s="1939"/>
      <c r="Q12" s="1939"/>
      <c r="R12" s="1939"/>
      <c r="S12" s="1939"/>
      <c r="T12" s="1939"/>
      <c r="U12" s="1939"/>
      <c r="V12" s="1939"/>
      <c r="W12" s="1939"/>
      <c r="X12" s="1939"/>
      <c r="Y12" s="1939"/>
      <c r="Z12" s="1939"/>
      <c r="AA12" s="1939"/>
      <c r="AB12" s="1939"/>
      <c r="AC12" s="1939"/>
      <c r="AD12" s="1939"/>
      <c r="AE12" s="1939"/>
      <c r="AF12" s="1939"/>
      <c r="AG12" s="1939"/>
      <c r="AH12" s="1939"/>
      <c r="AI12" s="1942"/>
      <c r="AJ12" s="1942"/>
      <c r="AK12" s="1942"/>
      <c r="AL12" s="1942"/>
      <c r="AM12" s="1942"/>
      <c r="AN12" s="1942"/>
      <c r="AO12" s="1942"/>
      <c r="AP12" s="1942"/>
    </row>
    <row r="13">
      <c r="A13" s="1938">
        <v>43405.0</v>
      </c>
      <c r="B13" s="1942" t="s">
        <v>7401</v>
      </c>
      <c r="C13" s="1943"/>
      <c r="D13" s="1954">
        <v>43405.0</v>
      </c>
      <c r="E13" s="1940" t="s">
        <v>7316</v>
      </c>
      <c r="F13" s="1940"/>
      <c r="G13" s="1939"/>
      <c r="H13" s="1940"/>
      <c r="I13" s="1939"/>
      <c r="J13" s="1939"/>
      <c r="K13" s="1939"/>
      <c r="L13" s="1939"/>
      <c r="M13" s="1939"/>
      <c r="N13" s="1939"/>
      <c r="O13" s="1939"/>
      <c r="P13" s="1939"/>
      <c r="Q13" s="1939"/>
      <c r="R13" s="1939"/>
      <c r="S13" s="1939"/>
      <c r="T13" s="1939"/>
      <c r="U13" s="1939"/>
      <c r="V13" s="1939"/>
      <c r="W13" s="1939"/>
      <c r="X13" s="1939"/>
      <c r="Y13" s="1939"/>
      <c r="Z13" s="1939"/>
      <c r="AA13" s="1939"/>
      <c r="AB13" s="1939"/>
      <c r="AC13" s="1939"/>
      <c r="AD13" s="1939"/>
      <c r="AE13" s="1939"/>
      <c r="AF13" s="1939"/>
      <c r="AG13" s="1939"/>
      <c r="AH13" s="1939"/>
      <c r="AI13" s="1942"/>
      <c r="AJ13" s="1942"/>
      <c r="AK13" s="1942"/>
      <c r="AL13" s="1942"/>
      <c r="AM13" s="1942"/>
      <c r="AN13" s="1942"/>
      <c r="AO13" s="1942"/>
      <c r="AP13" s="1942"/>
    </row>
    <row r="14">
      <c r="A14" s="1938">
        <v>43412.0</v>
      </c>
      <c r="B14" s="1942" t="s">
        <v>7402</v>
      </c>
      <c r="C14" s="1943"/>
      <c r="D14" s="1954">
        <v>43412.0</v>
      </c>
      <c r="E14" s="1940" t="s">
        <v>7313</v>
      </c>
      <c r="F14" s="1940"/>
      <c r="G14" s="1939" t="s">
        <v>1949</v>
      </c>
      <c r="H14" s="1940" t="s">
        <v>2283</v>
      </c>
      <c r="I14" s="1939"/>
      <c r="J14" s="1939"/>
      <c r="K14" s="1941" t="s">
        <v>7389</v>
      </c>
      <c r="L14" s="1941" t="s">
        <v>1949</v>
      </c>
      <c r="M14" s="1941" t="s">
        <v>2283</v>
      </c>
      <c r="N14" s="1939"/>
      <c r="O14" s="1939"/>
      <c r="P14" s="1939"/>
      <c r="Q14" s="1939"/>
      <c r="R14" s="1939"/>
      <c r="S14" s="1939"/>
      <c r="T14" s="1939"/>
      <c r="U14" s="1939"/>
      <c r="V14" s="1939"/>
      <c r="W14" s="1939"/>
      <c r="X14" s="1939"/>
      <c r="Y14" s="1939"/>
      <c r="Z14" s="1939"/>
      <c r="AA14" s="1939"/>
      <c r="AB14" s="1939"/>
      <c r="AC14" s="1939"/>
      <c r="AD14" s="1939"/>
      <c r="AE14" s="1939"/>
      <c r="AF14" s="1939"/>
      <c r="AG14" s="1939"/>
      <c r="AH14" s="1939"/>
      <c r="AI14" s="1942"/>
      <c r="AJ14" s="1942"/>
      <c r="AK14" s="1942"/>
      <c r="AL14" s="1942"/>
      <c r="AM14" s="1942"/>
      <c r="AN14" s="1942"/>
      <c r="AO14" s="1942"/>
      <c r="AP14" s="1942"/>
    </row>
    <row r="15">
      <c r="A15" s="1938">
        <v>43419.0</v>
      </c>
      <c r="B15" s="1942" t="s">
        <v>7403</v>
      </c>
      <c r="C15" s="1943"/>
      <c r="D15" s="1954">
        <v>43419.0</v>
      </c>
      <c r="E15" s="1940" t="s">
        <v>7316</v>
      </c>
      <c r="F15" s="1940"/>
      <c r="G15" s="1939"/>
      <c r="H15" s="1940"/>
      <c r="I15" s="1939"/>
      <c r="J15" s="1939"/>
      <c r="K15" s="1941" t="s">
        <v>7397</v>
      </c>
      <c r="L15" s="1941" t="s">
        <v>1057</v>
      </c>
      <c r="M15" s="1941" t="s">
        <v>975</v>
      </c>
      <c r="N15" s="1941" t="s">
        <v>1071</v>
      </c>
      <c r="O15" s="1939"/>
      <c r="P15" s="1939"/>
      <c r="Q15" s="1939"/>
      <c r="R15" s="1939"/>
      <c r="S15" s="1939"/>
      <c r="T15" s="1939"/>
      <c r="U15" s="1939"/>
      <c r="V15" s="1939"/>
      <c r="W15" s="1939"/>
      <c r="X15" s="1939"/>
      <c r="Y15" s="1939"/>
      <c r="Z15" s="1939"/>
      <c r="AA15" s="1939"/>
      <c r="AB15" s="1939"/>
      <c r="AC15" s="1939"/>
      <c r="AD15" s="1939"/>
      <c r="AE15" s="1939"/>
      <c r="AF15" s="1939"/>
      <c r="AG15" s="1939"/>
      <c r="AH15" s="1939"/>
      <c r="AI15" s="1942"/>
      <c r="AJ15" s="1942"/>
      <c r="AK15" s="1942"/>
      <c r="AL15" s="1942"/>
      <c r="AM15" s="1942"/>
      <c r="AN15" s="1942"/>
      <c r="AO15" s="1942"/>
      <c r="AP15" s="1942"/>
    </row>
    <row r="16">
      <c r="A16" s="1938">
        <v>43426.0</v>
      </c>
      <c r="B16" s="1942" t="s">
        <v>7404</v>
      </c>
      <c r="C16" s="1943"/>
      <c r="D16" s="1954">
        <v>43426.0</v>
      </c>
      <c r="E16" s="1940" t="s">
        <v>7316</v>
      </c>
      <c r="F16" s="1940"/>
      <c r="G16" s="1939"/>
      <c r="H16" s="1940"/>
      <c r="I16" s="1939"/>
      <c r="J16" s="1939"/>
      <c r="K16" s="1941" t="s">
        <v>7397</v>
      </c>
      <c r="L16" s="1941" t="s">
        <v>631</v>
      </c>
      <c r="M16" s="1941" t="s">
        <v>2017</v>
      </c>
      <c r="N16" s="1941" t="s">
        <v>580</v>
      </c>
      <c r="O16" s="1939"/>
      <c r="P16" s="1939"/>
      <c r="Q16" s="1939"/>
      <c r="R16" s="1939"/>
      <c r="S16" s="1939"/>
      <c r="T16" s="1939"/>
      <c r="U16" s="1939"/>
      <c r="V16" s="1939"/>
      <c r="W16" s="1939"/>
      <c r="X16" s="1939"/>
      <c r="Y16" s="1939"/>
      <c r="Z16" s="1939"/>
      <c r="AA16" s="1939"/>
      <c r="AB16" s="1939"/>
      <c r="AC16" s="1939"/>
      <c r="AD16" s="1939"/>
      <c r="AE16" s="1939"/>
      <c r="AF16" s="1939"/>
      <c r="AG16" s="1939"/>
      <c r="AH16" s="1939"/>
      <c r="AI16" s="1942"/>
      <c r="AJ16" s="1942"/>
      <c r="AK16" s="1942"/>
      <c r="AL16" s="1942"/>
      <c r="AM16" s="1942"/>
      <c r="AN16" s="1942"/>
      <c r="AO16" s="1942"/>
      <c r="AP16" s="1942"/>
    </row>
    <row r="17">
      <c r="A17" s="1938">
        <v>43433.0</v>
      </c>
      <c r="B17" s="1942" t="s">
        <v>7405</v>
      </c>
      <c r="C17" s="1943"/>
      <c r="D17" s="1954">
        <v>43433.0</v>
      </c>
      <c r="E17" s="1940" t="s">
        <v>7316</v>
      </c>
      <c r="F17" s="1940"/>
      <c r="G17" s="1939"/>
      <c r="H17" s="1940"/>
      <c r="I17" s="1939"/>
      <c r="J17" s="1939"/>
      <c r="K17" s="1939"/>
      <c r="L17" s="1939"/>
      <c r="M17" s="1939"/>
      <c r="N17" s="1939"/>
      <c r="O17" s="1939"/>
      <c r="P17" s="1939"/>
      <c r="Q17" s="1939"/>
      <c r="R17" s="1939"/>
      <c r="S17" s="1939"/>
      <c r="T17" s="1939"/>
      <c r="U17" s="1939"/>
      <c r="V17" s="1939"/>
      <c r="W17" s="1939"/>
      <c r="X17" s="1939"/>
      <c r="Y17" s="1939"/>
      <c r="Z17" s="1939"/>
      <c r="AA17" s="1939"/>
      <c r="AB17" s="1939"/>
      <c r="AC17" s="1939"/>
      <c r="AD17" s="1939"/>
      <c r="AE17" s="1939"/>
      <c r="AF17" s="1939"/>
      <c r="AG17" s="1939"/>
      <c r="AH17" s="1939"/>
      <c r="AI17" s="1942"/>
      <c r="AJ17" s="1942"/>
      <c r="AK17" s="1942"/>
      <c r="AL17" s="1942"/>
      <c r="AM17" s="1942"/>
      <c r="AN17" s="1942"/>
      <c r="AO17" s="1942"/>
      <c r="AP17" s="1942"/>
    </row>
    <row r="18">
      <c r="A18" s="1938">
        <v>43440.0</v>
      </c>
      <c r="B18" s="1942" t="s">
        <v>7406</v>
      </c>
      <c r="C18" s="1943"/>
      <c r="D18" s="1954">
        <v>43440.0</v>
      </c>
      <c r="E18" s="1940" t="s">
        <v>7313</v>
      </c>
      <c r="F18" s="1940" t="s">
        <v>7407</v>
      </c>
      <c r="G18" s="1939" t="s">
        <v>1951</v>
      </c>
      <c r="H18" s="1940" t="s">
        <v>2005</v>
      </c>
      <c r="I18" s="1939"/>
      <c r="J18" s="1939"/>
      <c r="K18" s="1941" t="s">
        <v>7389</v>
      </c>
      <c r="L18" s="1941" t="s">
        <v>1951</v>
      </c>
      <c r="M18" s="1941" t="s">
        <v>2005</v>
      </c>
      <c r="N18" s="1939"/>
      <c r="O18" s="1939"/>
      <c r="P18" s="1939"/>
      <c r="Q18" s="1939"/>
      <c r="R18" s="1939"/>
      <c r="S18" s="1939"/>
      <c r="T18" s="1939"/>
      <c r="U18" s="1939"/>
      <c r="V18" s="1939"/>
      <c r="W18" s="1939"/>
      <c r="X18" s="1939"/>
      <c r="Y18" s="1939"/>
      <c r="Z18" s="1939"/>
      <c r="AA18" s="1939"/>
      <c r="AB18" s="1939"/>
      <c r="AC18" s="1939"/>
      <c r="AD18" s="1939"/>
      <c r="AE18" s="1939"/>
      <c r="AF18" s="1939"/>
      <c r="AG18" s="1939"/>
      <c r="AH18" s="1939"/>
      <c r="AI18" s="1942"/>
      <c r="AJ18" s="1942"/>
      <c r="AK18" s="1942"/>
      <c r="AL18" s="1942"/>
      <c r="AM18" s="1942"/>
      <c r="AN18" s="1942"/>
      <c r="AO18" s="1942"/>
      <c r="AP18" s="1942"/>
    </row>
    <row r="19">
      <c r="A19" s="1938">
        <v>43447.0</v>
      </c>
      <c r="B19" s="1942" t="s">
        <v>7408</v>
      </c>
      <c r="C19" s="1943"/>
      <c r="D19" s="1954">
        <v>43447.0</v>
      </c>
      <c r="E19" s="1940" t="s">
        <v>7316</v>
      </c>
      <c r="F19" s="1940"/>
      <c r="G19" s="1939"/>
      <c r="H19" s="1940"/>
      <c r="I19" s="1939"/>
      <c r="J19" s="1939"/>
      <c r="K19" s="1941" t="s">
        <v>7389</v>
      </c>
      <c r="L19" s="1941" t="s">
        <v>429</v>
      </c>
      <c r="M19" s="1941" t="s">
        <v>769</v>
      </c>
      <c r="N19" s="1939"/>
      <c r="O19" s="1939"/>
      <c r="P19" s="1939"/>
      <c r="Q19" s="1939"/>
      <c r="R19" s="1939"/>
      <c r="S19" s="1939"/>
      <c r="T19" s="1939"/>
      <c r="U19" s="1939"/>
      <c r="V19" s="1939"/>
      <c r="W19" s="1939"/>
      <c r="X19" s="1939"/>
      <c r="Y19" s="1939"/>
      <c r="Z19" s="1939"/>
      <c r="AA19" s="1939"/>
      <c r="AB19" s="1939"/>
      <c r="AC19" s="1939"/>
      <c r="AD19" s="1939"/>
      <c r="AE19" s="1939"/>
      <c r="AF19" s="1939"/>
      <c r="AG19" s="1939"/>
      <c r="AH19" s="1939"/>
      <c r="AI19" s="1942"/>
      <c r="AJ19" s="1942"/>
      <c r="AK19" s="1942"/>
      <c r="AL19" s="1942"/>
      <c r="AM19" s="1942"/>
      <c r="AN19" s="1942"/>
      <c r="AO19" s="1942"/>
      <c r="AP19" s="1942"/>
    </row>
    <row r="20">
      <c r="A20" s="1938">
        <v>43454.0</v>
      </c>
      <c r="B20" s="1942" t="s">
        <v>7409</v>
      </c>
      <c r="C20" s="1943"/>
      <c r="D20" s="1954">
        <v>43454.0</v>
      </c>
      <c r="E20" s="1940" t="s">
        <v>7316</v>
      </c>
      <c r="F20" s="1940"/>
      <c r="G20" s="1939"/>
      <c r="H20" s="1940"/>
      <c r="I20" s="1939"/>
      <c r="J20" s="1939"/>
      <c r="K20" s="1941" t="s">
        <v>7397</v>
      </c>
      <c r="L20" s="1941" t="s">
        <v>563</v>
      </c>
      <c r="M20" s="1941" t="s">
        <v>176</v>
      </c>
      <c r="N20" s="1941" t="s">
        <v>580</v>
      </c>
      <c r="O20" s="1939"/>
      <c r="P20" s="1939"/>
      <c r="Q20" s="1939"/>
      <c r="R20" s="1939"/>
      <c r="S20" s="1939"/>
      <c r="T20" s="1939"/>
      <c r="U20" s="1939"/>
      <c r="V20" s="1939"/>
      <c r="W20" s="1939"/>
      <c r="X20" s="1939"/>
      <c r="Y20" s="1939"/>
      <c r="Z20" s="1939"/>
      <c r="AA20" s="1939"/>
      <c r="AB20" s="1939"/>
      <c r="AC20" s="1939"/>
      <c r="AD20" s="1939"/>
      <c r="AE20" s="1939"/>
      <c r="AF20" s="1939"/>
      <c r="AG20" s="1939"/>
      <c r="AH20" s="1939"/>
      <c r="AI20" s="1942"/>
      <c r="AJ20" s="1942"/>
      <c r="AK20" s="1942"/>
      <c r="AL20" s="1942"/>
      <c r="AM20" s="1942"/>
      <c r="AN20" s="1942"/>
      <c r="AO20" s="1942"/>
      <c r="AP20" s="1942"/>
    </row>
    <row r="21">
      <c r="A21" s="1938">
        <v>43459.0</v>
      </c>
      <c r="B21" s="1942" t="s">
        <v>7410</v>
      </c>
      <c r="C21" s="1943"/>
      <c r="D21" s="1954">
        <v>43459.0</v>
      </c>
      <c r="E21" s="1940" t="s">
        <v>7316</v>
      </c>
      <c r="F21" s="1940"/>
      <c r="G21" s="1939"/>
      <c r="H21" s="1940"/>
      <c r="I21" s="1939"/>
      <c r="J21" s="1939"/>
      <c r="K21" s="1941" t="s">
        <v>7411</v>
      </c>
      <c r="L21" s="1941" t="s">
        <v>5719</v>
      </c>
      <c r="M21" s="1941" t="s">
        <v>6041</v>
      </c>
      <c r="N21" s="1941" t="s">
        <v>7412</v>
      </c>
      <c r="O21" s="1941" t="s">
        <v>5476</v>
      </c>
      <c r="P21" s="1939"/>
      <c r="Q21" s="1939"/>
      <c r="R21" s="1939"/>
      <c r="S21" s="1939"/>
      <c r="T21" s="1939"/>
      <c r="U21" s="1939"/>
      <c r="V21" s="1939"/>
      <c r="W21" s="1939"/>
      <c r="X21" s="1939"/>
      <c r="Y21" s="1939"/>
      <c r="Z21" s="1939"/>
      <c r="AA21" s="1939"/>
      <c r="AB21" s="1939"/>
      <c r="AC21" s="1939"/>
      <c r="AD21" s="1939"/>
      <c r="AE21" s="1939"/>
      <c r="AF21" s="1939"/>
      <c r="AG21" s="1939"/>
      <c r="AH21" s="1939"/>
      <c r="AI21" s="1942"/>
      <c r="AJ21" s="1942"/>
      <c r="AK21" s="1942"/>
      <c r="AL21" s="1942"/>
      <c r="AM21" s="1942"/>
      <c r="AN21" s="1942"/>
      <c r="AO21" s="1942"/>
      <c r="AP21" s="1942"/>
    </row>
    <row r="22">
      <c r="A22" s="1938">
        <v>43461.0</v>
      </c>
      <c r="B22" s="1942" t="s">
        <v>7413</v>
      </c>
      <c r="C22" s="1943"/>
      <c r="D22" s="1954">
        <v>43461.0</v>
      </c>
      <c r="E22" s="1940" t="s">
        <v>7316</v>
      </c>
      <c r="F22" s="1940"/>
      <c r="G22" s="1939"/>
      <c r="H22" s="1940"/>
      <c r="I22" s="1939"/>
      <c r="J22" s="1939"/>
      <c r="K22" s="1939"/>
      <c r="L22" s="1939"/>
      <c r="M22" s="1939"/>
      <c r="N22" s="1939"/>
      <c r="O22" s="1939"/>
      <c r="P22" s="1939"/>
      <c r="Q22" s="1939"/>
      <c r="R22" s="1939"/>
      <c r="S22" s="1939"/>
      <c r="T22" s="1939"/>
      <c r="U22" s="1939"/>
      <c r="V22" s="1939"/>
      <c r="W22" s="1939"/>
      <c r="X22" s="1939"/>
      <c r="Y22" s="1939"/>
      <c r="Z22" s="1939"/>
      <c r="AA22" s="1939"/>
      <c r="AB22" s="1939"/>
      <c r="AC22" s="1939"/>
      <c r="AD22" s="1939"/>
      <c r="AE22" s="1939"/>
      <c r="AF22" s="1939"/>
      <c r="AG22" s="1939"/>
      <c r="AH22" s="1939"/>
      <c r="AI22" s="1942"/>
      <c r="AJ22" s="1942"/>
      <c r="AK22" s="1942"/>
      <c r="AL22" s="1942"/>
      <c r="AM22" s="1942"/>
      <c r="AN22" s="1942"/>
      <c r="AO22" s="1942"/>
      <c r="AP22" s="1942"/>
    </row>
    <row r="23">
      <c r="A23" s="1938">
        <v>43467.0</v>
      </c>
      <c r="B23" s="1942" t="s">
        <v>7414</v>
      </c>
      <c r="C23" s="1943"/>
      <c r="D23" s="1954">
        <v>43467.0</v>
      </c>
      <c r="E23" s="1940" t="s">
        <v>7313</v>
      </c>
      <c r="F23" s="1940" t="s">
        <v>7415</v>
      </c>
      <c r="G23" s="1939" t="s">
        <v>1267</v>
      </c>
      <c r="H23" s="1940" t="s">
        <v>1718</v>
      </c>
      <c r="I23" s="1939"/>
      <c r="J23" s="1939"/>
      <c r="K23" s="1941" t="s">
        <v>7389</v>
      </c>
      <c r="L23" s="1941" t="s">
        <v>1267</v>
      </c>
      <c r="M23" s="1941" t="s">
        <v>1718</v>
      </c>
      <c r="N23" s="1939"/>
      <c r="O23" s="1939"/>
      <c r="P23" s="1939"/>
      <c r="Q23" s="1939"/>
      <c r="R23" s="1939"/>
      <c r="S23" s="1939"/>
      <c r="T23" s="1939"/>
      <c r="U23" s="1939"/>
      <c r="V23" s="1939"/>
      <c r="W23" s="1939"/>
      <c r="X23" s="1939"/>
      <c r="Y23" s="1939"/>
      <c r="Z23" s="1939"/>
      <c r="AA23" s="1939"/>
      <c r="AB23" s="1939"/>
      <c r="AC23" s="1939"/>
      <c r="AD23" s="1941" t="s">
        <v>1057</v>
      </c>
      <c r="AE23" s="1941" t="s">
        <v>1143</v>
      </c>
      <c r="AF23" s="1941" t="s">
        <v>1631</v>
      </c>
      <c r="AG23" s="1941" t="s">
        <v>2017</v>
      </c>
      <c r="AH23" s="1941" t="s">
        <v>240</v>
      </c>
      <c r="AI23" s="1942"/>
      <c r="AJ23" s="1942"/>
      <c r="AK23" s="1942"/>
      <c r="AL23" s="1942"/>
      <c r="AM23" s="1942"/>
      <c r="AN23" s="1942"/>
      <c r="AO23" s="1942"/>
      <c r="AP23" s="1942"/>
    </row>
    <row r="24">
      <c r="A24" s="1938">
        <v>43475.0</v>
      </c>
      <c r="B24" s="1955" t="s">
        <v>7416</v>
      </c>
      <c r="C24" s="1943"/>
      <c r="D24" s="1954">
        <v>43475.0</v>
      </c>
      <c r="E24" s="1940" t="s">
        <v>7316</v>
      </c>
      <c r="F24" s="1940"/>
      <c r="G24" s="1939" t="s">
        <v>1914</v>
      </c>
      <c r="H24" s="1940"/>
      <c r="I24" s="1939"/>
      <c r="J24" s="1939"/>
      <c r="K24" s="1941" t="s">
        <v>7397</v>
      </c>
      <c r="L24" s="1941" t="s">
        <v>1057</v>
      </c>
      <c r="M24" s="1941" t="s">
        <v>1741</v>
      </c>
      <c r="N24" s="1941" t="s">
        <v>1334</v>
      </c>
      <c r="O24" s="1939"/>
      <c r="P24" s="1939"/>
      <c r="Q24" s="1939"/>
      <c r="R24" s="1939"/>
      <c r="S24" s="1939"/>
      <c r="T24" s="1939"/>
      <c r="U24" s="1939"/>
      <c r="V24" s="1939"/>
      <c r="W24" s="1939"/>
      <c r="X24" s="1939"/>
      <c r="Y24" s="1939"/>
      <c r="Z24" s="1939"/>
      <c r="AA24" s="1939"/>
      <c r="AB24" s="1939"/>
      <c r="AC24" s="1939"/>
      <c r="AD24" s="1939"/>
      <c r="AE24" s="1939"/>
      <c r="AF24" s="1939"/>
      <c r="AG24" s="1939"/>
      <c r="AH24" s="1939"/>
      <c r="AI24" s="1942"/>
      <c r="AJ24" s="1942"/>
      <c r="AK24" s="1942"/>
      <c r="AL24" s="1942"/>
      <c r="AM24" s="1942"/>
      <c r="AN24" s="1942"/>
      <c r="AO24" s="1942"/>
      <c r="AP24" s="1942"/>
    </row>
    <row r="25">
      <c r="A25" s="1956">
        <v>43482.0</v>
      </c>
      <c r="B25" s="1955" t="s">
        <v>7417</v>
      </c>
      <c r="C25" s="1943"/>
      <c r="D25" s="1941">
        <v>2.0190117E7</v>
      </c>
      <c r="E25" s="1957" t="s">
        <v>7316</v>
      </c>
      <c r="F25" s="1940"/>
      <c r="G25" s="1939"/>
      <c r="H25" s="1940"/>
      <c r="I25" s="1939"/>
      <c r="J25" s="1939"/>
      <c r="K25" s="1941" t="s">
        <v>7397</v>
      </c>
      <c r="L25" s="1941" t="s">
        <v>1156</v>
      </c>
      <c r="M25" s="1941" t="s">
        <v>2005</v>
      </c>
      <c r="N25" s="1941" t="s">
        <v>1071</v>
      </c>
      <c r="O25" s="1939"/>
      <c r="P25" s="1939"/>
      <c r="Q25" s="1939"/>
      <c r="R25" s="1939"/>
      <c r="S25" s="1939"/>
      <c r="T25" s="1939"/>
      <c r="U25" s="1939"/>
      <c r="V25" s="1939"/>
      <c r="W25" s="1939"/>
      <c r="X25" s="1939"/>
      <c r="Y25" s="1939"/>
      <c r="Z25" s="1939"/>
      <c r="AA25" s="1939"/>
      <c r="AB25" s="1939"/>
      <c r="AC25" s="1939"/>
      <c r="AD25" s="1939"/>
      <c r="AE25" s="1939"/>
      <c r="AF25" s="1939"/>
      <c r="AG25" s="1939"/>
      <c r="AH25" s="1939"/>
      <c r="AI25" s="1942"/>
      <c r="AJ25" s="1942"/>
      <c r="AK25" s="1942"/>
      <c r="AL25" s="1942"/>
      <c r="AM25" s="1942"/>
      <c r="AN25" s="1942"/>
      <c r="AO25" s="1942"/>
      <c r="AP25" s="1942"/>
    </row>
    <row r="26">
      <c r="A26" s="1956">
        <v>43489.0</v>
      </c>
      <c r="B26" s="1955" t="s">
        <v>7418</v>
      </c>
      <c r="C26" s="1943"/>
      <c r="D26" s="1941">
        <v>2.0190124E7</v>
      </c>
      <c r="E26" s="1957" t="s">
        <v>7316</v>
      </c>
      <c r="F26" s="1940"/>
      <c r="G26" s="1939"/>
      <c r="H26" s="1940"/>
      <c r="I26" s="1939"/>
      <c r="J26" s="1939"/>
      <c r="K26" s="1941"/>
      <c r="L26" s="1941"/>
      <c r="M26" s="1941"/>
      <c r="N26" s="1941"/>
      <c r="O26" s="1939"/>
      <c r="P26" s="1939"/>
      <c r="Q26" s="1939"/>
      <c r="R26" s="1939"/>
      <c r="S26" s="1939"/>
      <c r="T26" s="1939"/>
      <c r="U26" s="1939"/>
      <c r="V26" s="1939"/>
      <c r="W26" s="1939"/>
      <c r="X26" s="1939"/>
      <c r="Y26" s="1939"/>
      <c r="Z26" s="1939"/>
      <c r="AA26" s="1939"/>
      <c r="AB26" s="1939"/>
      <c r="AC26" s="1939"/>
      <c r="AD26" s="1939"/>
      <c r="AE26" s="1939"/>
      <c r="AF26" s="1939"/>
      <c r="AG26" s="1939"/>
      <c r="AH26" s="1939"/>
      <c r="AI26" s="1942"/>
      <c r="AJ26" s="1942"/>
      <c r="AK26" s="1942"/>
      <c r="AL26" s="1942"/>
      <c r="AM26" s="1942"/>
      <c r="AN26" s="1942"/>
      <c r="AO26" s="1942"/>
      <c r="AP26" s="1942"/>
    </row>
    <row r="27">
      <c r="A27" s="1956">
        <v>43496.0</v>
      </c>
      <c r="B27" s="1955" t="s">
        <v>7419</v>
      </c>
      <c r="C27" s="1943"/>
      <c r="D27" s="1941">
        <v>2.0190131E7</v>
      </c>
      <c r="E27" s="1957" t="s">
        <v>7313</v>
      </c>
      <c r="F27" s="1957" t="s">
        <v>7420</v>
      </c>
      <c r="G27" s="1941" t="s">
        <v>2136</v>
      </c>
      <c r="H27" s="1957" t="s">
        <v>2771</v>
      </c>
      <c r="I27" s="1941" t="s">
        <v>2593</v>
      </c>
      <c r="J27" s="1939"/>
      <c r="K27" s="1941" t="s">
        <v>7389</v>
      </c>
      <c r="L27" s="1941" t="s">
        <v>2136</v>
      </c>
      <c r="M27" s="1941" t="s">
        <v>2771</v>
      </c>
      <c r="N27" s="1941"/>
      <c r="O27" s="1939"/>
      <c r="P27" s="1939"/>
      <c r="Q27" s="1939"/>
      <c r="R27" s="1939"/>
      <c r="S27" s="1939"/>
      <c r="T27" s="1939"/>
      <c r="U27" s="1939"/>
      <c r="V27" s="1939"/>
      <c r="W27" s="1939"/>
      <c r="X27" s="1939"/>
      <c r="Y27" s="1939"/>
      <c r="Z27" s="1939"/>
      <c r="AA27" s="1939"/>
      <c r="AB27" s="1939"/>
      <c r="AC27" s="1939"/>
      <c r="AD27" s="1941" t="s">
        <v>429</v>
      </c>
      <c r="AE27" s="1941" t="s">
        <v>2799</v>
      </c>
      <c r="AF27" s="1939"/>
      <c r="AG27" s="1939"/>
      <c r="AH27" s="1939"/>
      <c r="AI27" s="1942"/>
      <c r="AJ27" s="1942"/>
      <c r="AK27" s="1942"/>
      <c r="AL27" s="1942"/>
      <c r="AM27" s="1942"/>
      <c r="AN27" s="1942"/>
      <c r="AO27" s="1942"/>
      <c r="AP27" s="1942"/>
    </row>
    <row r="28">
      <c r="A28" s="1956">
        <v>43503.0</v>
      </c>
      <c r="B28" s="1955" t="s">
        <v>7421</v>
      </c>
      <c r="C28" s="1943"/>
      <c r="D28" s="1941">
        <v>2.0190207E7</v>
      </c>
      <c r="E28" s="1957" t="s">
        <v>7316</v>
      </c>
      <c r="F28" s="1957"/>
      <c r="G28" s="1941"/>
      <c r="H28" s="1957"/>
      <c r="I28" s="1941"/>
      <c r="J28" s="1939"/>
      <c r="K28" s="1941" t="s">
        <v>7411</v>
      </c>
      <c r="L28" s="1941" t="s">
        <v>5917</v>
      </c>
      <c r="M28" s="1941" t="s">
        <v>5406</v>
      </c>
      <c r="N28" s="1941" t="s">
        <v>5353</v>
      </c>
      <c r="O28" s="1941" t="s">
        <v>5540</v>
      </c>
      <c r="P28" s="1939"/>
      <c r="Q28" s="1939"/>
      <c r="R28" s="1939"/>
      <c r="S28" s="1939"/>
      <c r="T28" s="1939"/>
      <c r="U28" s="1939"/>
      <c r="V28" s="1939"/>
      <c r="W28" s="1939"/>
      <c r="X28" s="1939"/>
      <c r="Y28" s="1939"/>
      <c r="Z28" s="1939"/>
      <c r="AA28" s="1939"/>
      <c r="AB28" s="1939"/>
      <c r="AC28" s="1939"/>
      <c r="AD28" s="1941"/>
      <c r="AE28" s="1941"/>
      <c r="AF28" s="1939"/>
      <c r="AG28" s="1939"/>
      <c r="AH28" s="1939"/>
      <c r="AI28" s="1942"/>
      <c r="AJ28" s="1942"/>
      <c r="AK28" s="1942"/>
      <c r="AL28" s="1942"/>
      <c r="AM28" s="1942"/>
      <c r="AN28" s="1942"/>
      <c r="AO28" s="1942"/>
      <c r="AP28" s="1942"/>
    </row>
    <row r="29">
      <c r="A29" s="1956">
        <v>43510.0</v>
      </c>
      <c r="B29" s="1955" t="s">
        <v>7422</v>
      </c>
      <c r="C29" s="1943"/>
      <c r="D29" s="1941">
        <v>2.0190214E7</v>
      </c>
      <c r="E29" s="1957" t="s">
        <v>7316</v>
      </c>
      <c r="F29" s="1940"/>
      <c r="G29" s="1939"/>
      <c r="H29" s="1940"/>
      <c r="I29" s="1939"/>
      <c r="J29" s="1939"/>
      <c r="K29" s="1941" t="s">
        <v>7423</v>
      </c>
      <c r="L29" s="1941" t="s">
        <v>1143</v>
      </c>
      <c r="M29" s="1941" t="s">
        <v>1156</v>
      </c>
      <c r="N29" s="1941"/>
      <c r="O29" s="1939"/>
      <c r="P29" s="1941" t="s">
        <v>7423</v>
      </c>
      <c r="Q29" s="1941" t="s">
        <v>769</v>
      </c>
      <c r="R29" s="1941" t="s">
        <v>2017</v>
      </c>
      <c r="S29" s="1939"/>
      <c r="T29" s="1939"/>
      <c r="U29" s="1941" t="s">
        <v>7423</v>
      </c>
      <c r="V29" s="1941" t="s">
        <v>1951</v>
      </c>
      <c r="W29" s="1941" t="s">
        <v>2283</v>
      </c>
      <c r="X29" s="1939"/>
      <c r="Y29" s="1939"/>
      <c r="Z29" s="1939"/>
      <c r="AA29" s="1939"/>
      <c r="AB29" s="1939"/>
      <c r="AC29" s="1939"/>
      <c r="AD29" s="1939"/>
      <c r="AE29" s="1939"/>
      <c r="AF29" s="1939"/>
      <c r="AG29" s="1939"/>
      <c r="AH29" s="1939"/>
      <c r="AI29" s="1942"/>
      <c r="AJ29" s="1942"/>
      <c r="AK29" s="1942"/>
      <c r="AL29" s="1942"/>
      <c r="AM29" s="1942"/>
      <c r="AN29" s="1942"/>
      <c r="AO29" s="1942"/>
      <c r="AP29" s="1942"/>
    </row>
    <row r="30">
      <c r="A30" s="1956">
        <v>43517.0</v>
      </c>
      <c r="B30" s="1955" t="s">
        <v>7424</v>
      </c>
      <c r="C30" s="1943"/>
      <c r="D30" s="1941">
        <v>2.0190221E7</v>
      </c>
      <c r="E30" s="1957" t="s">
        <v>7316</v>
      </c>
      <c r="F30" s="1940"/>
      <c r="G30" s="1939"/>
      <c r="H30" s="1940"/>
      <c r="I30" s="1939"/>
      <c r="J30" s="1939"/>
      <c r="K30" s="1941"/>
      <c r="L30" s="1941"/>
      <c r="M30" s="1941"/>
      <c r="N30" s="1941"/>
      <c r="O30" s="1939"/>
      <c r="P30" s="1941"/>
      <c r="Q30" s="1941"/>
      <c r="R30" s="1941"/>
      <c r="S30" s="1939"/>
      <c r="T30" s="1939"/>
      <c r="U30" s="1941"/>
      <c r="V30" s="1941"/>
      <c r="W30" s="1941"/>
      <c r="X30" s="1939"/>
      <c r="Y30" s="1939"/>
      <c r="Z30" s="1939"/>
      <c r="AA30" s="1939"/>
      <c r="AB30" s="1939"/>
      <c r="AC30" s="1939"/>
      <c r="AD30" s="1939"/>
      <c r="AE30" s="1939"/>
      <c r="AF30" s="1939"/>
      <c r="AG30" s="1939"/>
      <c r="AH30" s="1939"/>
      <c r="AI30" s="1942"/>
      <c r="AJ30" s="1942"/>
      <c r="AK30" s="1942"/>
      <c r="AL30" s="1942"/>
      <c r="AM30" s="1942"/>
      <c r="AN30" s="1942"/>
      <c r="AO30" s="1942"/>
      <c r="AP30" s="1942"/>
    </row>
    <row r="31">
      <c r="A31" s="1956">
        <v>43524.0</v>
      </c>
      <c r="B31" s="1955" t="s">
        <v>7425</v>
      </c>
      <c r="C31" s="1943"/>
      <c r="D31" s="1941">
        <v>2.0190228E7</v>
      </c>
      <c r="E31" s="1957" t="s">
        <v>7313</v>
      </c>
      <c r="F31" s="1940"/>
      <c r="G31" s="1941" t="s">
        <v>1442</v>
      </c>
      <c r="H31" s="1957" t="s">
        <v>313</v>
      </c>
      <c r="I31" s="1939"/>
      <c r="J31" s="1939"/>
      <c r="K31" s="1941" t="s">
        <v>7389</v>
      </c>
      <c r="L31" s="1941" t="s">
        <v>1442</v>
      </c>
      <c r="M31" s="1941" t="s">
        <v>313</v>
      </c>
      <c r="N31" s="1941"/>
      <c r="O31" s="1939"/>
      <c r="P31" s="1941"/>
      <c r="Q31" s="1941"/>
      <c r="R31" s="1941"/>
      <c r="S31" s="1939"/>
      <c r="T31" s="1939"/>
      <c r="U31" s="1941"/>
      <c r="V31" s="1941"/>
      <c r="W31" s="1941"/>
      <c r="X31" s="1939"/>
      <c r="Y31" s="1939"/>
      <c r="Z31" s="1939"/>
      <c r="AA31" s="1939"/>
      <c r="AB31" s="1939"/>
      <c r="AC31" s="1939"/>
      <c r="AD31" s="1941" t="s">
        <v>1741</v>
      </c>
      <c r="AE31" s="1941" t="s">
        <v>1763</v>
      </c>
      <c r="AF31" s="1939"/>
      <c r="AG31" s="1939"/>
      <c r="AH31" s="1939"/>
      <c r="AI31" s="1942"/>
      <c r="AJ31" s="1942"/>
      <c r="AK31" s="1942"/>
      <c r="AL31" s="1942"/>
      <c r="AM31" s="1942"/>
      <c r="AN31" s="1942"/>
      <c r="AO31" s="1942"/>
      <c r="AP31" s="1942"/>
    </row>
    <row r="32">
      <c r="A32" s="1938">
        <v>44265.0</v>
      </c>
      <c r="B32" s="1942" t="s">
        <v>7312</v>
      </c>
      <c r="C32" s="1943">
        <v>44406.0</v>
      </c>
      <c r="D32" s="1939">
        <v>2.021031E7</v>
      </c>
      <c r="E32" s="1940" t="s">
        <v>7313</v>
      </c>
      <c r="F32" s="1940" t="s">
        <v>7314</v>
      </c>
      <c r="G32" s="1939" t="s">
        <v>1797</v>
      </c>
      <c r="H32" s="1940" t="s">
        <v>6129</v>
      </c>
      <c r="I32" s="1939" t="s">
        <v>2858</v>
      </c>
      <c r="J32" s="1939"/>
      <c r="K32" s="1939"/>
      <c r="L32" s="1939"/>
      <c r="M32" s="1939"/>
      <c r="N32" s="1939"/>
      <c r="O32" s="1939"/>
      <c r="P32" s="1939"/>
      <c r="Q32" s="1939"/>
      <c r="R32" s="1939"/>
      <c r="S32" s="1939"/>
      <c r="T32" s="1939"/>
      <c r="U32" s="1939"/>
      <c r="V32" s="1939"/>
      <c r="W32" s="1939"/>
      <c r="X32" s="1939"/>
      <c r="Y32" s="1939"/>
      <c r="Z32" s="1939"/>
      <c r="AA32" s="1939"/>
      <c r="AB32" s="1939"/>
      <c r="AC32" s="1939"/>
      <c r="AD32" s="1939"/>
      <c r="AE32" s="1939"/>
      <c r="AF32" s="1939"/>
      <c r="AG32" s="1939"/>
      <c r="AH32" s="1939"/>
      <c r="AI32" s="1942"/>
      <c r="AJ32" s="1942"/>
      <c r="AK32" s="1942"/>
      <c r="AL32" s="1942"/>
      <c r="AM32" s="1942"/>
      <c r="AN32" s="1942"/>
      <c r="AO32" s="1942"/>
      <c r="AP32" s="1942"/>
    </row>
    <row r="33">
      <c r="A33" s="1938">
        <v>44273.0</v>
      </c>
      <c r="B33" s="1942" t="s">
        <v>7315</v>
      </c>
      <c r="C33" s="1943">
        <v>44413.0</v>
      </c>
      <c r="D33" s="1939">
        <v>2.0210318E7</v>
      </c>
      <c r="E33" s="1939" t="s">
        <v>7316</v>
      </c>
      <c r="F33" s="1940"/>
      <c r="G33" s="1939"/>
      <c r="H33" s="1939"/>
      <c r="I33" s="1939"/>
      <c r="J33" s="1939"/>
      <c r="K33" s="1939"/>
      <c r="L33" s="1939"/>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8">
        <v>44279.0</v>
      </c>
      <c r="B34" s="1942" t="s">
        <v>7317</v>
      </c>
      <c r="C34" s="1943">
        <v>44420.0</v>
      </c>
      <c r="D34" s="1939">
        <v>2.0210324E7</v>
      </c>
      <c r="E34" s="1939" t="s">
        <v>7316</v>
      </c>
      <c r="F34" s="1940"/>
      <c r="G34" s="1939"/>
      <c r="H34" s="1939"/>
      <c r="I34" s="1939"/>
      <c r="J34" s="1939"/>
      <c r="K34" s="1939"/>
      <c r="L34" s="1939"/>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8">
        <v>44287.0</v>
      </c>
      <c r="B35" s="1942" t="s">
        <v>7318</v>
      </c>
      <c r="C35" s="1943">
        <v>44427.0</v>
      </c>
      <c r="D35" s="1939">
        <v>2.0210401E7</v>
      </c>
      <c r="E35" s="1939" t="s">
        <v>7316</v>
      </c>
      <c r="F35" s="1940"/>
      <c r="G35" s="1939"/>
      <c r="H35" s="1939"/>
      <c r="I35" s="1939"/>
      <c r="J35" s="1939"/>
      <c r="K35" s="1939"/>
      <c r="L35" s="1939"/>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8">
        <v>44294.0</v>
      </c>
      <c r="B36" s="1942" t="s">
        <v>7319</v>
      </c>
      <c r="C36" s="1943">
        <v>44434.0</v>
      </c>
      <c r="D36" s="1939">
        <v>2.0210408E7</v>
      </c>
      <c r="E36" s="1940" t="s">
        <v>7313</v>
      </c>
      <c r="F36" s="1940" t="s">
        <v>7320</v>
      </c>
      <c r="G36" s="1940" t="s">
        <v>709</v>
      </c>
      <c r="H36" s="1940" t="s">
        <v>721</v>
      </c>
      <c r="I36" s="1939"/>
      <c r="J36" s="1939"/>
      <c r="K36" s="1939"/>
      <c r="L36" s="1939"/>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8">
        <v>44301.0</v>
      </c>
      <c r="B37" s="1942" t="s">
        <v>7321</v>
      </c>
      <c r="C37" s="1943">
        <v>44441.0</v>
      </c>
      <c r="D37" s="1939">
        <v>2.0210415E7</v>
      </c>
      <c r="E37" s="1939" t="s">
        <v>7316</v>
      </c>
      <c r="F37" s="1940"/>
      <c r="G37" s="1939"/>
      <c r="H37" s="1939"/>
      <c r="I37" s="1939"/>
      <c r="J37" s="1939"/>
      <c r="K37" s="1939"/>
      <c r="L37" s="1939"/>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8">
        <v>44308.0</v>
      </c>
      <c r="B38" s="1942" t="s">
        <v>7322</v>
      </c>
      <c r="C38" s="1943">
        <v>44448.0</v>
      </c>
      <c r="D38" s="1939">
        <v>2.0210422E7</v>
      </c>
      <c r="E38" s="1939" t="s">
        <v>7316</v>
      </c>
      <c r="F38" s="1940"/>
      <c r="G38" s="1939"/>
      <c r="H38" s="1939"/>
      <c r="I38" s="1939"/>
      <c r="J38" s="1939"/>
      <c r="K38" s="1939"/>
      <c r="L38" s="1939"/>
      <c r="M38" s="1939"/>
      <c r="N38" s="1939"/>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8">
        <v>44315.0</v>
      </c>
      <c r="B39" s="1942" t="s">
        <v>7323</v>
      </c>
      <c r="C39" s="1943">
        <v>44455.0</v>
      </c>
      <c r="D39" s="1939">
        <v>2.0210429E7</v>
      </c>
      <c r="E39" s="1939" t="s">
        <v>7316</v>
      </c>
      <c r="F39" s="1940"/>
      <c r="G39" s="1939"/>
      <c r="H39" s="1939"/>
      <c r="I39" s="1939"/>
      <c r="J39" s="1939"/>
      <c r="K39" s="1939"/>
      <c r="L39" s="1939"/>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8">
        <v>44322.0</v>
      </c>
      <c r="B40" s="1942" t="s">
        <v>7324</v>
      </c>
      <c r="C40" s="1943">
        <v>44462.0</v>
      </c>
      <c r="D40" s="1939">
        <v>2.0210506E7</v>
      </c>
      <c r="E40" s="1940" t="s">
        <v>7313</v>
      </c>
      <c r="F40" s="1940" t="s">
        <v>7325</v>
      </c>
      <c r="G40" s="1939" t="s">
        <v>413</v>
      </c>
      <c r="H40" s="1939" t="s">
        <v>2493</v>
      </c>
      <c r="I40" s="1939"/>
      <c r="J40" s="1939"/>
      <c r="K40" s="1939"/>
      <c r="L40" s="1939"/>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8">
        <v>44329.0</v>
      </c>
      <c r="B41" s="1942" t="s">
        <v>7326</v>
      </c>
      <c r="C41" s="1943">
        <v>44469.0</v>
      </c>
      <c r="D41" s="1939">
        <v>2.0210513E7</v>
      </c>
      <c r="E41" s="1939" t="s">
        <v>7316</v>
      </c>
      <c r="F41" s="1940"/>
      <c r="G41" s="1939"/>
      <c r="H41" s="1939"/>
      <c r="I41" s="1939"/>
      <c r="J41" s="1939"/>
      <c r="K41" s="1939"/>
      <c r="L41" s="1939"/>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8">
        <v>44336.0</v>
      </c>
      <c r="B42" s="1942" t="s">
        <v>7327</v>
      </c>
      <c r="C42" s="1943">
        <v>44476.0</v>
      </c>
      <c r="D42" s="1939">
        <v>2.021052E7</v>
      </c>
      <c r="E42" s="1939" t="s">
        <v>7316</v>
      </c>
      <c r="F42" s="1940"/>
      <c r="G42" s="1939"/>
      <c r="H42" s="1939"/>
      <c r="I42" s="1939"/>
      <c r="J42" s="1939"/>
      <c r="K42" s="1939"/>
      <c r="L42" s="1939"/>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8">
        <v>44343.0</v>
      </c>
      <c r="B43" s="1942" t="s">
        <v>7328</v>
      </c>
      <c r="C43" s="1943">
        <v>44483.0</v>
      </c>
      <c r="D43" s="1939">
        <v>2.0210527E7</v>
      </c>
      <c r="E43" s="1939" t="s">
        <v>7316</v>
      </c>
      <c r="F43" s="1940"/>
      <c r="G43" s="1939"/>
      <c r="H43" s="1939"/>
      <c r="I43" s="1939"/>
      <c r="J43" s="1939"/>
      <c r="K43" s="1939"/>
      <c r="L43" s="1939"/>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8">
        <v>44350.0</v>
      </c>
      <c r="B44" s="1942" t="s">
        <v>7329</v>
      </c>
      <c r="C44" s="1943">
        <v>44490.0</v>
      </c>
      <c r="D44" s="1939">
        <v>2.0210603E7</v>
      </c>
      <c r="E44" s="1940" t="s">
        <v>7313</v>
      </c>
      <c r="F44" s="1940" t="s">
        <v>7330</v>
      </c>
      <c r="G44" s="1939" t="s">
        <v>947</v>
      </c>
      <c r="H44" s="1939" t="s">
        <v>3159</v>
      </c>
      <c r="I44" s="1939"/>
      <c r="J44" s="1939"/>
      <c r="K44" s="1939"/>
      <c r="L44" s="1939"/>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8">
        <v>44357.0</v>
      </c>
      <c r="B45" s="1942" t="s">
        <v>7331</v>
      </c>
      <c r="C45" s="1943">
        <v>44497.0</v>
      </c>
      <c r="D45" s="1939">
        <v>2.021061E7</v>
      </c>
      <c r="E45" s="1939" t="s">
        <v>7316</v>
      </c>
      <c r="F45" s="1940"/>
      <c r="G45" s="1939"/>
      <c r="H45" s="1939"/>
      <c r="I45" s="1939"/>
      <c r="J45" s="1939"/>
      <c r="K45" s="1939"/>
      <c r="L45" s="1939"/>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8">
        <v>44364.0</v>
      </c>
      <c r="B46" s="1942" t="s">
        <v>7332</v>
      </c>
      <c r="C46" s="1943">
        <v>44504.0</v>
      </c>
      <c r="D46" s="1939">
        <v>2.0210617E7</v>
      </c>
      <c r="E46" s="1939" t="s">
        <v>7316</v>
      </c>
      <c r="F46" s="1940"/>
      <c r="G46" s="1939"/>
      <c r="H46" s="1939"/>
      <c r="I46" s="1939"/>
      <c r="J46" s="1939"/>
      <c r="K46" s="1939"/>
      <c r="L46" s="1939"/>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8">
        <v>44371.0</v>
      </c>
      <c r="B47" s="1942" t="s">
        <v>7333</v>
      </c>
      <c r="C47" s="1943">
        <v>44511.0</v>
      </c>
      <c r="D47" s="1939">
        <v>2.0210624E7</v>
      </c>
      <c r="E47" s="1939" t="s">
        <v>7316</v>
      </c>
      <c r="F47" s="1940"/>
      <c r="G47" s="1939"/>
      <c r="H47" s="1939"/>
      <c r="I47" s="1939"/>
      <c r="J47" s="1939"/>
      <c r="K47" s="1939"/>
      <c r="L47" s="1939"/>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8">
        <v>44378.0</v>
      </c>
      <c r="B48" s="1942" t="s">
        <v>7334</v>
      </c>
      <c r="C48" s="1943">
        <v>44518.0</v>
      </c>
      <c r="D48" s="1939">
        <v>2.0210701E7</v>
      </c>
      <c r="E48" s="1940" t="s">
        <v>7313</v>
      </c>
      <c r="F48" s="1940" t="s">
        <v>7335</v>
      </c>
      <c r="G48" s="1940" t="s">
        <v>48</v>
      </c>
      <c r="H48" s="1939" t="s">
        <v>415</v>
      </c>
      <c r="I48" s="1939"/>
      <c r="J48" s="1939"/>
      <c r="K48" s="1939"/>
      <c r="L48" s="1939"/>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42" t="s">
        <v>7336</v>
      </c>
      <c r="C49" s="1949">
        <v>44525.0</v>
      </c>
      <c r="D49" s="1950">
        <v>2.0210708E7</v>
      </c>
      <c r="E49" s="1939" t="s">
        <v>7316</v>
      </c>
      <c r="F49" s="1940"/>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8">
        <v>44392.0</v>
      </c>
      <c r="B50" s="1942" t="s">
        <v>7337</v>
      </c>
      <c r="C50" s="1943">
        <v>44532.0</v>
      </c>
      <c r="D50" s="1939">
        <v>2.0210715E7</v>
      </c>
      <c r="E50" s="1939" t="s">
        <v>7316</v>
      </c>
      <c r="F50" s="1940"/>
      <c r="G50" s="1939"/>
      <c r="H50" s="1939"/>
      <c r="I50" s="1939"/>
      <c r="J50" s="1939"/>
      <c r="K50" s="1939"/>
      <c r="L50" s="1939"/>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8">
        <v>44399.0</v>
      </c>
      <c r="B51" s="1942" t="s">
        <v>7338</v>
      </c>
      <c r="C51" s="1943">
        <v>44539.0</v>
      </c>
      <c r="D51" s="1939">
        <v>2.0210722E7</v>
      </c>
      <c r="E51" s="1939" t="s">
        <v>7316</v>
      </c>
      <c r="F51" s="1940"/>
      <c r="G51" s="1939"/>
      <c r="H51" s="1939"/>
      <c r="I51" s="1939"/>
      <c r="J51" s="1939"/>
      <c r="K51" s="1939"/>
      <c r="L51" s="1939"/>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8">
        <v>44405.0</v>
      </c>
      <c r="B52" s="1942" t="s">
        <v>7339</v>
      </c>
      <c r="C52" s="1939" t="s">
        <v>7340</v>
      </c>
      <c r="D52" s="1939">
        <v>2.0210728E7</v>
      </c>
      <c r="E52" s="1939" t="s">
        <v>7313</v>
      </c>
      <c r="F52" s="1940" t="s">
        <v>7341</v>
      </c>
      <c r="G52" s="1939"/>
      <c r="H52" s="1939"/>
      <c r="I52" s="1939"/>
      <c r="J52" s="1939"/>
      <c r="K52" s="1939"/>
      <c r="L52" s="1939"/>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42" t="s">
        <v>7342</v>
      </c>
      <c r="C53" s="1939" t="s">
        <v>7340</v>
      </c>
      <c r="D53" s="1939">
        <v>2.0210805E7</v>
      </c>
      <c r="E53" s="1939" t="s">
        <v>7316</v>
      </c>
      <c r="F53" s="1940"/>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42" t="s">
        <v>7343</v>
      </c>
      <c r="C54" s="1949">
        <v>44546.0</v>
      </c>
      <c r="D54" s="1950">
        <v>2.0210812E7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42" t="s">
        <v>7344</v>
      </c>
      <c r="C55" s="1950" t="s">
        <v>7340</v>
      </c>
      <c r="D55" s="1950">
        <v>2.0210819E7</v>
      </c>
      <c r="E55" s="1950" t="s">
        <v>7316</v>
      </c>
      <c r="F55" s="1940"/>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42" t="s">
        <v>7345</v>
      </c>
      <c r="C56" s="1949">
        <v>44553.0</v>
      </c>
      <c r="D56" s="1950">
        <v>2.0210826E7</v>
      </c>
      <c r="E56" s="1950" t="s">
        <v>7313</v>
      </c>
      <c r="F56" s="1940" t="s">
        <v>7346</v>
      </c>
      <c r="G56" s="1950" t="s">
        <v>3387</v>
      </c>
      <c r="H56" s="1950" t="s">
        <v>1029</v>
      </c>
      <c r="I56" s="1950" t="s">
        <v>2323</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42" t="s">
        <v>7347</v>
      </c>
      <c r="C57" s="1949">
        <v>44560.0</v>
      </c>
      <c r="D57" s="1950">
        <v>2.0210902E7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42" t="s">
        <v>7348</v>
      </c>
      <c r="C58" s="1949">
        <v>44567.0</v>
      </c>
      <c r="D58" s="1950">
        <v>2.0210909E7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42" t="s">
        <v>7349</v>
      </c>
      <c r="C59" s="1949">
        <v>44574.0</v>
      </c>
      <c r="D59" s="1950">
        <v>2.0210916E7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42" t="s">
        <v>7350</v>
      </c>
      <c r="C60" s="1949">
        <v>44588.0</v>
      </c>
      <c r="D60" s="1950">
        <v>2.0210923E7</v>
      </c>
      <c r="E60" s="1950" t="s">
        <v>7313</v>
      </c>
      <c r="F60" s="1940" t="s">
        <v>7351</v>
      </c>
      <c r="G60" s="1950" t="s">
        <v>1129</v>
      </c>
      <c r="H60" s="1950" t="s">
        <v>1844</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42" t="s">
        <v>7352</v>
      </c>
      <c r="C61" s="1949">
        <v>44595.0</v>
      </c>
      <c r="D61" s="1950">
        <v>2.021093E7</v>
      </c>
      <c r="E61" s="1950" t="s">
        <v>7316</v>
      </c>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42" t="s">
        <v>7353</v>
      </c>
      <c r="C62" s="1949">
        <v>44602.0</v>
      </c>
      <c r="D62" s="1950">
        <v>2.0211007E7</v>
      </c>
      <c r="E62" s="1950" t="s">
        <v>7316</v>
      </c>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42" t="s">
        <v>7354</v>
      </c>
      <c r="C63" s="1949">
        <v>44609.0</v>
      </c>
      <c r="D63" s="1950">
        <v>2.0211014E7</v>
      </c>
      <c r="E63" s="1950" t="s">
        <v>7316</v>
      </c>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42" t="s">
        <v>7355</v>
      </c>
      <c r="C64" s="1949">
        <v>44616.0</v>
      </c>
      <c r="D64" s="1950">
        <v>2.0211021E7</v>
      </c>
      <c r="E64" s="1950" t="s">
        <v>7313</v>
      </c>
      <c r="F64" s="1940" t="s">
        <v>7356</v>
      </c>
      <c r="G64" s="1950" t="s">
        <v>1222</v>
      </c>
      <c r="H64" s="1950" t="s">
        <v>2894</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42" t="s">
        <v>7357</v>
      </c>
      <c r="C65" s="1949">
        <v>44623.0</v>
      </c>
      <c r="D65" s="1950">
        <v>2.0211028E7</v>
      </c>
      <c r="E65" s="1950" t="s">
        <v>7316</v>
      </c>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42" t="s">
        <v>7358</v>
      </c>
      <c r="C66" s="1949">
        <v>44630.0</v>
      </c>
      <c r="D66" s="1950">
        <v>2.0211104E7</v>
      </c>
      <c r="E66" s="1950" t="s">
        <v>7316</v>
      </c>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42" t="s">
        <v>7359</v>
      </c>
      <c r="C67" s="1949">
        <v>44637.0</v>
      </c>
      <c r="D67" s="1950">
        <v>2.0211111E7</v>
      </c>
      <c r="E67" s="1950" t="s">
        <v>7316</v>
      </c>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42" t="s">
        <v>7360</v>
      </c>
      <c r="C68" s="1949">
        <v>44644.0</v>
      </c>
      <c r="D68" s="1950">
        <v>2.0211118E7</v>
      </c>
      <c r="E68" s="1950" t="s">
        <v>7313</v>
      </c>
      <c r="F68" s="1940" t="s">
        <v>7361</v>
      </c>
      <c r="G68" s="1950" t="s">
        <v>1483</v>
      </c>
      <c r="H68" s="1950" t="s">
        <v>2475</v>
      </c>
      <c r="I68" s="1950" t="s">
        <v>2311</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42" t="s">
        <v>7362</v>
      </c>
      <c r="C69" s="1949">
        <v>44650.0</v>
      </c>
      <c r="D69" s="1950">
        <v>2.0211125E7</v>
      </c>
      <c r="E69" s="1950" t="s">
        <v>7316</v>
      </c>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42" t="s">
        <v>7363</v>
      </c>
      <c r="C70" s="1949">
        <v>44658.0</v>
      </c>
      <c r="D70" s="1950">
        <v>2.0211202E7</v>
      </c>
      <c r="E70" s="1950" t="s">
        <v>7316</v>
      </c>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42" t="s">
        <v>7364</v>
      </c>
      <c r="C71" s="1949">
        <v>44665.0</v>
      </c>
      <c r="D71" s="1950">
        <v>2.0211209E7</v>
      </c>
      <c r="E71" s="1950" t="s">
        <v>7316</v>
      </c>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42" t="s">
        <v>7365</v>
      </c>
      <c r="C72" s="1949">
        <v>44672.0</v>
      </c>
      <c r="D72" s="1950">
        <v>2.0211216E7</v>
      </c>
      <c r="E72" s="1950" t="s">
        <v>7313</v>
      </c>
      <c r="F72" s="1940" t="s">
        <v>7366</v>
      </c>
      <c r="G72" s="1950" t="s">
        <v>885</v>
      </c>
      <c r="H72" s="1950" t="s">
        <v>748</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42" t="s">
        <v>7367</v>
      </c>
      <c r="C73" s="1949">
        <v>44679.0</v>
      </c>
      <c r="D73" s="1950">
        <v>2.0211223E7</v>
      </c>
      <c r="E73" s="1950" t="s">
        <v>7316</v>
      </c>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42" t="s">
        <v>7368</v>
      </c>
      <c r="C74" s="1949">
        <v>44686.0</v>
      </c>
      <c r="D74" s="1950">
        <v>2.021123E7</v>
      </c>
      <c r="E74" s="1950" t="s">
        <v>7316</v>
      </c>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42" t="s">
        <v>7369</v>
      </c>
      <c r="C75" s="1949">
        <v>44694.0</v>
      </c>
      <c r="D75" s="1950">
        <v>2.0220106E7</v>
      </c>
      <c r="E75" s="1950" t="s">
        <v>7316</v>
      </c>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42" t="s">
        <v>7370</v>
      </c>
      <c r="C76" s="1949">
        <v>44700.0</v>
      </c>
      <c r="D76" s="1950">
        <v>2.0220113E7</v>
      </c>
      <c r="E76" s="1950" t="s">
        <v>7313</v>
      </c>
      <c r="F76" s="1940" t="s">
        <v>7371</v>
      </c>
      <c r="G76" s="1950" t="s">
        <v>2936</v>
      </c>
      <c r="H76" s="1950" t="s">
        <v>326</v>
      </c>
      <c r="I76" s="1950" t="s">
        <v>1690</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42" t="s">
        <v>7372</v>
      </c>
      <c r="C77" s="1949">
        <v>44707.0</v>
      </c>
      <c r="D77" s="1950">
        <v>2.022012E7</v>
      </c>
      <c r="E77" s="1950" t="s">
        <v>7316</v>
      </c>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42" t="s">
        <v>7373</v>
      </c>
      <c r="C78" s="1949">
        <v>44714.0</v>
      </c>
      <c r="D78" s="1950">
        <v>2.0220127E7</v>
      </c>
      <c r="E78" s="1950" t="s">
        <v>7316</v>
      </c>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42" t="s">
        <v>7374</v>
      </c>
      <c r="C79" s="1949">
        <v>44721.0</v>
      </c>
      <c r="D79" s="1950">
        <v>2.0220203E7</v>
      </c>
      <c r="E79" s="1950" t="s">
        <v>7316</v>
      </c>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42" t="s">
        <v>7375</v>
      </c>
      <c r="C80" s="1949">
        <v>44728.0</v>
      </c>
      <c r="D80" s="1950">
        <v>2.022021E7</v>
      </c>
      <c r="E80" s="1950" t="s">
        <v>7316</v>
      </c>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42" t="s">
        <v>7376</v>
      </c>
      <c r="C81" s="1949">
        <v>44735.0</v>
      </c>
      <c r="D81" s="1950">
        <v>2.0220217E7</v>
      </c>
      <c r="E81" s="1950" t="s">
        <v>7313</v>
      </c>
      <c r="F81" s="1940" t="s">
        <v>7377</v>
      </c>
      <c r="G81" s="1950" t="s">
        <v>733</v>
      </c>
      <c r="H81" s="1950" t="s">
        <v>750</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42" t="s">
        <v>7378</v>
      </c>
      <c r="C82" s="1949">
        <v>44742.0</v>
      </c>
      <c r="D82" s="1950">
        <v>2.0220224E7</v>
      </c>
      <c r="E82" s="1950" t="s">
        <v>7316</v>
      </c>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42" t="s">
        <v>7379</v>
      </c>
      <c r="C83" s="1949">
        <v>44749.0</v>
      </c>
      <c r="D83" s="1950">
        <v>2.0220303E7</v>
      </c>
      <c r="E83" s="1950" t="s">
        <v>7316</v>
      </c>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42" t="s">
        <v>7380</v>
      </c>
      <c r="C84" s="1949">
        <v>44756.0</v>
      </c>
      <c r="D84" s="1950">
        <v>2.022031E7</v>
      </c>
      <c r="E84" s="1950" t="s">
        <v>7316</v>
      </c>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48">
        <v>44637.0</v>
      </c>
      <c r="B85" s="1942" t="s">
        <v>7426</v>
      </c>
      <c r="C85" s="1949">
        <v>44763.0</v>
      </c>
      <c r="D85" s="1950">
        <v>2.0220317E7</v>
      </c>
      <c r="E85" s="1950" t="s">
        <v>7313</v>
      </c>
      <c r="F85" s="1940"/>
      <c r="G85" s="1950" t="s">
        <v>871</v>
      </c>
      <c r="H85" s="1950" t="s">
        <v>3956</v>
      </c>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48">
        <v>44644.0</v>
      </c>
      <c r="B86" s="1942" t="s">
        <v>7427</v>
      </c>
      <c r="C86" s="1949">
        <v>44770.0</v>
      </c>
      <c r="D86" s="1950">
        <v>2.0220324E7</v>
      </c>
      <c r="E86" s="1950" t="s">
        <v>7316</v>
      </c>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48">
        <v>44651.0</v>
      </c>
      <c r="B87" s="1942" t="s">
        <v>7428</v>
      </c>
      <c r="C87" s="1949">
        <v>44777.0</v>
      </c>
      <c r="D87" s="1950">
        <v>2.0220331E7</v>
      </c>
      <c r="E87" s="1950" t="s">
        <v>7316</v>
      </c>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48">
        <v>44658.0</v>
      </c>
      <c r="B88" s="1942" t="s">
        <v>7386</v>
      </c>
      <c r="C88" s="1949">
        <v>44784.0</v>
      </c>
      <c r="D88" s="1950">
        <v>2.0220407E7</v>
      </c>
      <c r="E88" s="1950" t="s">
        <v>7316</v>
      </c>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40"/>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40"/>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40"/>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40"/>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40"/>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40"/>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40"/>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40"/>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40"/>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40"/>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40"/>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40"/>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40"/>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40"/>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40"/>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40"/>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40"/>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40"/>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40"/>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40"/>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40"/>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40"/>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40"/>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40"/>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40"/>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40"/>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40"/>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40"/>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40"/>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40"/>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7429</v>
      </c>
      <c r="D5" s="20"/>
      <c r="E5" s="20"/>
      <c r="F5" s="20"/>
      <c r="G5" s="21"/>
      <c r="H5" s="1807"/>
      <c r="I5" s="1807"/>
      <c r="J5" s="1960"/>
    </row>
    <row r="6">
      <c r="A6" s="1807"/>
      <c r="B6" s="1807"/>
      <c r="C6" s="270"/>
      <c r="D6" s="452"/>
      <c r="E6" s="452"/>
      <c r="F6" s="452"/>
      <c r="G6" s="453"/>
      <c r="H6" s="1807"/>
      <c r="I6" s="1807"/>
      <c r="J6" s="1960"/>
    </row>
    <row r="7">
      <c r="A7" s="1961">
        <v>43761.0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7430</v>
      </c>
      <c r="B9" s="452"/>
      <c r="C9" s="452"/>
      <c r="D9" s="452"/>
      <c r="E9" s="452"/>
      <c r="F9" s="452"/>
      <c r="G9" s="452"/>
      <c r="H9" s="452"/>
      <c r="I9" s="452"/>
      <c r="J9" s="453"/>
    </row>
    <row r="10">
      <c r="A10" s="1965" t="s">
        <v>6559</v>
      </c>
      <c r="B10" s="24"/>
      <c r="C10" s="24"/>
      <c r="D10" s="24"/>
      <c r="E10" s="24"/>
      <c r="F10" s="24"/>
      <c r="G10" s="24"/>
      <c r="H10" s="24"/>
      <c r="I10" s="24"/>
      <c r="J10" s="9"/>
    </row>
    <row r="11">
      <c r="A11" s="1966" t="s">
        <v>7431</v>
      </c>
      <c r="B11" s="1967"/>
      <c r="C11" s="1968" t="s">
        <v>7432</v>
      </c>
      <c r="D11" s="1664" t="s">
        <v>7433</v>
      </c>
      <c r="E11" s="1664" t="s">
        <v>975</v>
      </c>
      <c r="F11" s="1664" t="s">
        <v>1057</v>
      </c>
      <c r="G11" s="1664" t="s">
        <v>352</v>
      </c>
      <c r="H11" s="1664" t="s">
        <v>800</v>
      </c>
      <c r="I11" s="1664" t="s">
        <v>2171</v>
      </c>
      <c r="J11" s="1969" t="s">
        <v>7432</v>
      </c>
    </row>
    <row r="12">
      <c r="A12" s="1812" t="s">
        <v>7434</v>
      </c>
      <c r="B12" s="1673"/>
      <c r="D12" s="1664" t="s">
        <v>1653</v>
      </c>
      <c r="E12" s="1664" t="s">
        <v>580</v>
      </c>
      <c r="F12" s="1664" t="s">
        <v>1951</v>
      </c>
      <c r="G12" s="1664" t="s">
        <v>1456</v>
      </c>
      <c r="H12" s="1664" t="s">
        <v>2043</v>
      </c>
      <c r="I12" s="1664" t="s">
        <v>1208</v>
      </c>
      <c r="J12" s="266"/>
    </row>
    <row r="13">
      <c r="A13" s="1812" t="s">
        <v>7435</v>
      </c>
      <c r="B13" s="1970"/>
      <c r="D13" s="1664" t="s">
        <v>7436</v>
      </c>
      <c r="E13" s="1664" t="s">
        <v>429</v>
      </c>
      <c r="F13" s="1664" t="s">
        <v>1334</v>
      </c>
      <c r="G13" s="1664" t="s">
        <v>240</v>
      </c>
      <c r="H13" s="1664" t="s">
        <v>1097</v>
      </c>
      <c r="I13" s="1664" t="s">
        <v>610</v>
      </c>
      <c r="J13" s="266"/>
    </row>
    <row r="14">
      <c r="A14" s="1971" t="s">
        <v>7437</v>
      </c>
      <c r="B14" s="1970"/>
      <c r="C14" s="452"/>
      <c r="D14" s="1664" t="s">
        <v>529</v>
      </c>
      <c r="E14" s="1664" t="s">
        <v>935</v>
      </c>
      <c r="F14" s="1664" t="s">
        <v>176</v>
      </c>
      <c r="G14" s="1664" t="s">
        <v>551</v>
      </c>
      <c r="H14" s="1664" t="s">
        <v>378</v>
      </c>
      <c r="I14" s="1664" t="s">
        <v>238</v>
      </c>
      <c r="J14" s="453"/>
    </row>
    <row r="15">
      <c r="A15" s="1972" t="s">
        <v>7438</v>
      </c>
      <c r="B15" s="452"/>
      <c r="C15" s="452"/>
      <c r="D15" s="452"/>
      <c r="E15" s="452"/>
      <c r="F15" s="452"/>
      <c r="G15" s="452"/>
      <c r="H15" s="452"/>
      <c r="I15" s="452"/>
      <c r="J15" s="453"/>
    </row>
    <row r="16">
      <c r="A16" s="1815" t="s">
        <v>6563</v>
      </c>
      <c r="B16" s="1817" t="s">
        <v>6564</v>
      </c>
      <c r="C16" s="1816" t="s">
        <v>5218</v>
      </c>
      <c r="D16" s="1816" t="s">
        <v>5210</v>
      </c>
      <c r="E16" s="1816" t="s">
        <v>5214</v>
      </c>
      <c r="F16" s="1816" t="s">
        <v>5206</v>
      </c>
      <c r="G16" s="1817" t="s">
        <v>7439</v>
      </c>
      <c r="H16" s="1817" t="s">
        <v>7440</v>
      </c>
      <c r="I16" s="1973" t="s">
        <v>7441</v>
      </c>
      <c r="J16" s="1817" t="s">
        <v>7442</v>
      </c>
    </row>
    <row r="17">
      <c r="A17" s="1668" t="s">
        <v>6568</v>
      </c>
      <c r="B17" s="1974">
        <v>5.0</v>
      </c>
      <c r="C17" s="1664"/>
      <c r="D17" s="1818"/>
      <c r="E17" s="1818"/>
      <c r="F17" s="1664">
        <v>18.0</v>
      </c>
      <c r="G17" s="1819" t="str">
        <f t="shared" ref="G17:J17" si="1">switch($B17*C17,0,"",$B17*C17)</f>
        <v/>
      </c>
      <c r="H17" s="1819" t="str">
        <f t="shared" si="1"/>
        <v/>
      </c>
      <c r="I17" s="1819" t="str">
        <f t="shared" si="1"/>
        <v/>
      </c>
      <c r="J17" s="1819">
        <f t="shared" si="1"/>
        <v>90</v>
      </c>
    </row>
    <row r="18">
      <c r="A18" s="1668" t="s">
        <v>7443</v>
      </c>
      <c r="B18" s="1974">
        <v>10.0</v>
      </c>
      <c r="C18" s="1664"/>
      <c r="D18" s="1664">
        <v>9.0</v>
      </c>
      <c r="E18" s="1818"/>
      <c r="F18" s="1664">
        <v>9.0</v>
      </c>
      <c r="G18" s="1819" t="str">
        <f t="shared" ref="G18:J18" si="2">switch($B18*C18,0,"",$B18*C18)</f>
        <v/>
      </c>
      <c r="H18" s="1819">
        <f t="shared" si="2"/>
        <v>90</v>
      </c>
      <c r="I18" s="1819" t="str">
        <f t="shared" si="2"/>
        <v/>
      </c>
      <c r="J18" s="1819">
        <f t="shared" si="2"/>
        <v>90</v>
      </c>
    </row>
    <row r="19">
      <c r="A19" s="1668" t="s">
        <v>7444</v>
      </c>
      <c r="B19" s="1974">
        <v>5.0</v>
      </c>
      <c r="C19" s="1664">
        <v>9.0</v>
      </c>
      <c r="D19" s="1664"/>
      <c r="E19" s="1818"/>
      <c r="F19" s="1664">
        <v>9.0</v>
      </c>
      <c r="G19" s="1819">
        <f t="shared" ref="G19:J19" si="3">switch($B19*C19,0,"",$B19*C19)</f>
        <v>45</v>
      </c>
      <c r="H19" s="1819" t="str">
        <f t="shared" si="3"/>
        <v/>
      </c>
      <c r="I19" s="1819" t="str">
        <f t="shared" si="3"/>
        <v/>
      </c>
      <c r="J19" s="1819">
        <f t="shared" si="3"/>
        <v>45</v>
      </c>
    </row>
    <row r="20">
      <c r="A20" s="1668" t="s">
        <v>6585</v>
      </c>
      <c r="B20" s="1974">
        <v>10.0</v>
      </c>
      <c r="C20" s="1664"/>
      <c r="D20" s="1664">
        <v>6.0</v>
      </c>
      <c r="E20" s="1664"/>
      <c r="F20" s="1664">
        <v>6.0</v>
      </c>
      <c r="G20" s="1819" t="str">
        <f t="shared" ref="G20:J20" si="4">switch($B20*C20,0,"",$B20*C20)</f>
        <v/>
      </c>
      <c r="H20" s="1819">
        <f t="shared" si="4"/>
        <v>60</v>
      </c>
      <c r="I20" s="1819" t="str">
        <f t="shared" si="4"/>
        <v/>
      </c>
      <c r="J20" s="1819">
        <f t="shared" si="4"/>
        <v>60</v>
      </c>
    </row>
    <row r="21">
      <c r="A21" s="1668" t="s">
        <v>7445</v>
      </c>
      <c r="B21" s="1974">
        <v>1.0</v>
      </c>
      <c r="C21" s="1664"/>
      <c r="D21" s="1664"/>
      <c r="E21" s="1664">
        <v>36.0</v>
      </c>
      <c r="F21" s="1664">
        <v>36.0</v>
      </c>
      <c r="G21" s="1819" t="str">
        <f t="shared" ref="G21:J21" si="5">switch($B21*C21,0,"",$B21*C21)</f>
        <v/>
      </c>
      <c r="H21" s="1819" t="str">
        <f t="shared" si="5"/>
        <v/>
      </c>
      <c r="I21" s="1819">
        <f t="shared" si="5"/>
        <v>36</v>
      </c>
      <c r="J21" s="1819">
        <f t="shared" si="5"/>
        <v>36</v>
      </c>
    </row>
    <row r="22">
      <c r="A22" s="1668" t="s">
        <v>6575</v>
      </c>
      <c r="B22" s="1974">
        <v>1.0</v>
      </c>
      <c r="C22" s="1664">
        <v>36.0</v>
      </c>
      <c r="D22" s="1664"/>
      <c r="E22" s="1664"/>
      <c r="F22" s="1664">
        <v>54.0</v>
      </c>
      <c r="G22" s="1819">
        <f t="shared" ref="G22:J22" si="6">switch($B22*C22,0,"",$B22*C22)</f>
        <v>36</v>
      </c>
      <c r="H22" s="1819" t="str">
        <f t="shared" si="6"/>
        <v/>
      </c>
      <c r="I22" s="1819" t="str">
        <f t="shared" si="6"/>
        <v/>
      </c>
      <c r="J22" s="1819">
        <f t="shared" si="6"/>
        <v>54</v>
      </c>
    </row>
    <row r="23">
      <c r="A23" s="1815" t="s">
        <v>6576</v>
      </c>
      <c r="B23" s="1820"/>
      <c r="C23" s="1820"/>
      <c r="D23" s="1820"/>
      <c r="E23" s="1820"/>
      <c r="F23" s="1820"/>
      <c r="G23" s="1821">
        <f t="shared" ref="G23:J23" si="7">sum(G17:G22)</f>
        <v>81</v>
      </c>
      <c r="H23" s="1821">
        <f t="shared" si="7"/>
        <v>150</v>
      </c>
      <c r="I23" s="1821">
        <f t="shared" si="7"/>
        <v>36</v>
      </c>
      <c r="J23" s="1821">
        <f t="shared" si="7"/>
        <v>375</v>
      </c>
    </row>
    <row r="24">
      <c r="A24" s="1728" t="s">
        <v>7446</v>
      </c>
      <c r="B24" s="24"/>
      <c r="C24" s="24"/>
      <c r="D24" s="24"/>
      <c r="E24" s="24"/>
      <c r="F24" s="24"/>
      <c r="G24" s="24"/>
      <c r="H24" s="24"/>
      <c r="I24" s="24"/>
      <c r="J24" s="9"/>
    </row>
    <row r="25">
      <c r="A25" s="1815" t="s">
        <v>6563</v>
      </c>
      <c r="B25" s="1817" t="s">
        <v>6564</v>
      </c>
      <c r="C25" s="1816" t="s">
        <v>5218</v>
      </c>
      <c r="D25" s="1816" t="s">
        <v>5210</v>
      </c>
      <c r="E25" s="1816" t="s">
        <v>5214</v>
      </c>
      <c r="F25" s="1816" t="s">
        <v>5206</v>
      </c>
      <c r="G25" s="1817" t="s">
        <v>7439</v>
      </c>
      <c r="H25" s="1817" t="s">
        <v>7440</v>
      </c>
      <c r="I25" s="1973" t="s">
        <v>7441</v>
      </c>
      <c r="J25" s="1817" t="s">
        <v>7442</v>
      </c>
    </row>
    <row r="26">
      <c r="A26" s="1668" t="s">
        <v>6568</v>
      </c>
      <c r="B26" s="1974">
        <v>5.0</v>
      </c>
      <c r="C26" s="1664">
        <v>18.0</v>
      </c>
      <c r="D26" s="1664"/>
      <c r="E26" s="1818"/>
      <c r="F26" s="1818"/>
      <c r="G26" s="1819">
        <f t="shared" ref="G26:J26" si="8">switch($B26*C26,0,"",$B26*C26)</f>
        <v>90</v>
      </c>
      <c r="H26" s="1819" t="str">
        <f t="shared" si="8"/>
        <v/>
      </c>
      <c r="I26" s="1819" t="str">
        <f t="shared" si="8"/>
        <v/>
      </c>
      <c r="J26" s="1819" t="str">
        <f t="shared" si="8"/>
        <v/>
      </c>
    </row>
    <row r="27">
      <c r="A27" s="1668" t="s">
        <v>7447</v>
      </c>
      <c r="B27" s="1974">
        <v>5.0</v>
      </c>
      <c r="C27" s="1664">
        <v>9.0</v>
      </c>
      <c r="D27" s="1664">
        <v>9.0</v>
      </c>
      <c r="E27" s="1664"/>
      <c r="F27" s="1664"/>
      <c r="G27" s="1819">
        <f t="shared" ref="G27:J27" si="9">switch($B27*C27,0,"",$B27*C27)</f>
        <v>45</v>
      </c>
      <c r="H27" s="1819">
        <f t="shared" si="9"/>
        <v>45</v>
      </c>
      <c r="I27" s="1819" t="str">
        <f t="shared" si="9"/>
        <v/>
      </c>
      <c r="J27" s="1819" t="str">
        <f t="shared" si="9"/>
        <v/>
      </c>
    </row>
    <row r="28">
      <c r="A28" s="1668" t="s">
        <v>6581</v>
      </c>
      <c r="B28" s="1974">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7448</v>
      </c>
      <c r="B29" s="1974">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7449</v>
      </c>
      <c r="B30" s="1974">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6579</v>
      </c>
      <c r="B31" s="1974">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6576</v>
      </c>
      <c r="B32" s="1820"/>
      <c r="C32" s="1820"/>
      <c r="D32" s="1820"/>
      <c r="E32" s="1820"/>
      <c r="F32" s="1820"/>
      <c r="G32" s="1822">
        <f t="shared" ref="G32:J32" si="14">sum(G26:G31)</f>
        <v>456</v>
      </c>
      <c r="H32" s="1822">
        <f t="shared" si="14"/>
        <v>81</v>
      </c>
      <c r="I32" s="1822">
        <f t="shared" si="14"/>
        <v>156</v>
      </c>
      <c r="J32" s="1822">
        <f t="shared" si="14"/>
        <v>144</v>
      </c>
    </row>
    <row r="33">
      <c r="A33" s="1823" t="s">
        <v>7450</v>
      </c>
      <c r="B33" s="24"/>
      <c r="C33" s="24"/>
      <c r="D33" s="24"/>
      <c r="E33" s="24"/>
      <c r="F33" s="24"/>
      <c r="G33" s="24"/>
      <c r="H33" s="24"/>
      <c r="I33" s="24"/>
      <c r="J33" s="9"/>
    </row>
    <row r="34">
      <c r="A34" s="1815" t="s">
        <v>6563</v>
      </c>
      <c r="B34" s="1817" t="s">
        <v>6564</v>
      </c>
      <c r="C34" s="1816" t="s">
        <v>5218</v>
      </c>
      <c r="D34" s="1816" t="s">
        <v>5210</v>
      </c>
      <c r="E34" s="1816" t="s">
        <v>5214</v>
      </c>
      <c r="F34" s="1816" t="s">
        <v>5206</v>
      </c>
      <c r="G34" s="1817" t="s">
        <v>7439</v>
      </c>
      <c r="H34" s="1817" t="s">
        <v>7440</v>
      </c>
      <c r="I34" s="1973" t="s">
        <v>7441</v>
      </c>
      <c r="J34" s="1817" t="s">
        <v>7442</v>
      </c>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7448</v>
      </c>
      <c r="B36" s="1974">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7451</v>
      </c>
      <c r="B37" s="1974">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7452</v>
      </c>
      <c r="B38" s="1974">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7453</v>
      </c>
      <c r="B39" s="1974">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6588</v>
      </c>
      <c r="B40" s="1974">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6576</v>
      </c>
      <c r="B41" s="1825"/>
      <c r="C41" s="1825"/>
      <c r="D41" s="1825"/>
      <c r="E41" s="1825"/>
      <c r="F41" s="1825"/>
      <c r="G41" s="1826">
        <f t="shared" ref="G41:J41" si="21">sum(G35:G40)</f>
        <v>132</v>
      </c>
      <c r="H41" s="1826">
        <f t="shared" si="21"/>
        <v>90</v>
      </c>
      <c r="I41" s="1826">
        <f t="shared" si="21"/>
        <v>543</v>
      </c>
      <c r="J41" s="1826">
        <f t="shared" si="21"/>
        <v>198</v>
      </c>
    </row>
    <row r="42">
      <c r="A42" s="1811" t="s">
        <v>7454</v>
      </c>
      <c r="B42" s="24"/>
      <c r="C42" s="24"/>
      <c r="D42" s="24"/>
      <c r="E42" s="24"/>
      <c r="F42" s="24"/>
      <c r="G42" s="24"/>
      <c r="H42" s="24"/>
      <c r="I42" s="24"/>
      <c r="J42" s="9"/>
    </row>
    <row r="43">
      <c r="A43" s="1815" t="s">
        <v>6563</v>
      </c>
      <c r="B43" s="1817" t="s">
        <v>6564</v>
      </c>
      <c r="C43" s="1816" t="s">
        <v>5218</v>
      </c>
      <c r="D43" s="1816" t="s">
        <v>5210</v>
      </c>
      <c r="E43" s="1816" t="s">
        <v>5214</v>
      </c>
      <c r="F43" s="1816" t="s">
        <v>5206</v>
      </c>
      <c r="G43" s="1817" t="s">
        <v>7439</v>
      </c>
      <c r="H43" s="1817" t="s">
        <v>7440</v>
      </c>
      <c r="I43" s="1973" t="s">
        <v>7441</v>
      </c>
      <c r="J43" s="1817" t="s">
        <v>7442</v>
      </c>
    </row>
    <row r="44">
      <c r="A44" s="1668" t="s">
        <v>6568</v>
      </c>
      <c r="B44" s="1974">
        <v>5.0</v>
      </c>
      <c r="C44" s="1818"/>
      <c r="D44" s="1664">
        <v>18.0</v>
      </c>
      <c r="E44" s="1664"/>
      <c r="F44" s="1664"/>
      <c r="G44" s="1819" t="str">
        <f t="shared" ref="G44:J44" si="22">switch($B44*C44,0,"",$B44*C44)</f>
        <v/>
      </c>
      <c r="H44" s="1819">
        <f t="shared" si="22"/>
        <v>90</v>
      </c>
      <c r="I44" s="1819" t="str">
        <f t="shared" si="22"/>
        <v/>
      </c>
      <c r="J44" s="1819" t="str">
        <f t="shared" si="22"/>
        <v/>
      </c>
    </row>
    <row r="45">
      <c r="A45" s="1668" t="s">
        <v>7455</v>
      </c>
      <c r="B45" s="1974">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7456</v>
      </c>
      <c r="B46" s="1974">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6580</v>
      </c>
      <c r="B47" s="1974">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6587</v>
      </c>
      <c r="B48" s="1974">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7457</v>
      </c>
      <c r="B49" s="1974">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6576</v>
      </c>
      <c r="B50" s="1825"/>
      <c r="C50" s="1825"/>
      <c r="D50" s="1825"/>
      <c r="E50" s="1825"/>
      <c r="F50" s="1825"/>
      <c r="G50" s="1975">
        <f t="shared" ref="G50:J50" si="28">sum(G44:G49)</f>
        <v>132</v>
      </c>
      <c r="H50" s="1975">
        <f t="shared" si="28"/>
        <v>432</v>
      </c>
      <c r="I50" s="1975">
        <f t="shared" si="28"/>
        <v>48</v>
      </c>
      <c r="J50" s="1975">
        <f t="shared" si="28"/>
        <v>108</v>
      </c>
    </row>
    <row r="51">
      <c r="A51" s="1827" t="s">
        <v>6589</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7458</v>
      </c>
      <c r="B54" s="1976" t="s">
        <v>6617</v>
      </c>
      <c r="C54" s="24"/>
      <c r="D54" s="24"/>
      <c r="E54" s="24"/>
      <c r="F54" s="24"/>
      <c r="G54" s="24"/>
      <c r="H54" s="24"/>
      <c r="I54" s="9"/>
      <c r="J54" s="1840" t="s">
        <v>7459</v>
      </c>
    </row>
    <row r="55">
      <c r="A55" s="1842" t="s">
        <v>7460</v>
      </c>
      <c r="B55" s="1977" t="s">
        <v>7461</v>
      </c>
      <c r="C55" s="24"/>
      <c r="D55" s="24"/>
      <c r="E55" s="24"/>
      <c r="F55" s="24"/>
      <c r="G55" s="24"/>
      <c r="H55" s="24"/>
      <c r="I55" s="9"/>
      <c r="J55" s="1978">
        <v>3.0</v>
      </c>
    </row>
    <row r="56">
      <c r="A56" s="1842" t="s">
        <v>7462</v>
      </c>
      <c r="B56" s="1979" t="s">
        <v>7463</v>
      </c>
      <c r="C56" s="24"/>
      <c r="D56" s="24"/>
      <c r="E56" s="24"/>
      <c r="F56" s="24"/>
      <c r="G56" s="24"/>
      <c r="H56" s="24"/>
      <c r="I56" s="9"/>
      <c r="J56" s="1980">
        <v>3.0</v>
      </c>
    </row>
    <row r="57">
      <c r="A57" s="1842" t="s">
        <v>7464</v>
      </c>
      <c r="B57" s="1979" t="s">
        <v>7465</v>
      </c>
      <c r="C57" s="24"/>
      <c r="D57" s="24"/>
      <c r="E57" s="24"/>
      <c r="F57" s="24"/>
      <c r="G57" s="24"/>
      <c r="H57" s="24"/>
      <c r="I57" s="9"/>
      <c r="J57" s="1978">
        <v>3.0</v>
      </c>
    </row>
    <row r="58">
      <c r="A58" s="1981" t="s">
        <v>7466</v>
      </c>
      <c r="B58" s="1979" t="s">
        <v>7467</v>
      </c>
      <c r="C58" s="24"/>
      <c r="D58" s="24"/>
      <c r="E58" s="24"/>
      <c r="F58" s="24"/>
      <c r="G58" s="24"/>
      <c r="H58" s="24"/>
      <c r="I58" s="9"/>
      <c r="J58" s="1982">
        <v>3.0</v>
      </c>
    </row>
    <row r="59">
      <c r="A59" s="1835"/>
      <c r="B59" s="1846"/>
      <c r="C59" s="1846"/>
      <c r="D59" s="1846"/>
      <c r="E59" s="1847"/>
      <c r="F59" s="1847"/>
      <c r="G59" s="1848"/>
      <c r="H59" s="1848"/>
      <c r="I59" s="1847"/>
      <c r="J59" s="1847"/>
    </row>
    <row r="60">
      <c r="A60" s="1837" t="s">
        <v>7468</v>
      </c>
      <c r="B60" s="1976" t="s">
        <v>6617</v>
      </c>
      <c r="C60" s="24"/>
      <c r="D60" s="24"/>
      <c r="E60" s="24"/>
      <c r="F60" s="24"/>
      <c r="G60" s="24"/>
      <c r="H60" s="24"/>
      <c r="I60" s="9"/>
      <c r="J60" s="1840" t="s">
        <v>7459</v>
      </c>
    </row>
    <row r="61">
      <c r="A61" s="1842" t="s">
        <v>7460</v>
      </c>
      <c r="B61" s="1983" t="s">
        <v>7469</v>
      </c>
      <c r="C61" s="24"/>
      <c r="D61" s="24"/>
      <c r="E61" s="24"/>
      <c r="F61" s="24"/>
      <c r="G61" s="24"/>
      <c r="H61" s="24"/>
      <c r="I61" s="9"/>
      <c r="J61" s="1982">
        <v>6.0</v>
      </c>
    </row>
    <row r="62">
      <c r="A62" s="1842" t="s">
        <v>7462</v>
      </c>
      <c r="B62" s="1979" t="s">
        <v>7470</v>
      </c>
      <c r="C62" s="24"/>
      <c r="D62" s="24"/>
      <c r="E62" s="24"/>
      <c r="F62" s="24"/>
      <c r="G62" s="24"/>
      <c r="H62" s="24"/>
      <c r="I62" s="9"/>
      <c r="J62" s="1984">
        <v>6.0</v>
      </c>
    </row>
    <row r="63">
      <c r="A63" s="1842" t="s">
        <v>7464</v>
      </c>
      <c r="B63" s="1979" t="s">
        <v>7471</v>
      </c>
      <c r="C63" s="24"/>
      <c r="D63" s="24"/>
      <c r="E63" s="24"/>
      <c r="F63" s="24"/>
      <c r="G63" s="24"/>
      <c r="H63" s="24"/>
      <c r="I63" s="9"/>
      <c r="J63" s="1982">
        <v>6.0</v>
      </c>
    </row>
    <row r="64">
      <c r="A64" s="1981" t="s">
        <v>7466</v>
      </c>
      <c r="B64" s="1979" t="s">
        <v>7469</v>
      </c>
      <c r="C64" s="24"/>
      <c r="D64" s="24"/>
      <c r="E64" s="24"/>
      <c r="F64" s="24"/>
      <c r="G64" s="24"/>
      <c r="H64" s="24"/>
      <c r="I64" s="9"/>
      <c r="J64" s="1982">
        <v>6.0</v>
      </c>
    </row>
    <row r="65">
      <c r="A65" s="1835"/>
      <c r="B65" s="1846"/>
      <c r="C65" s="1846"/>
      <c r="D65" s="1850"/>
      <c r="E65" s="1848"/>
      <c r="F65" s="1848"/>
      <c r="G65" s="1848"/>
      <c r="H65" s="1848"/>
      <c r="I65" s="1848"/>
      <c r="J65" s="1848"/>
    </row>
    <row r="66">
      <c r="A66" s="1837" t="s">
        <v>7472</v>
      </c>
      <c r="B66" s="1976" t="s">
        <v>6617</v>
      </c>
      <c r="C66" s="24"/>
      <c r="D66" s="24"/>
      <c r="E66" s="24"/>
      <c r="F66" s="24"/>
      <c r="G66" s="24"/>
      <c r="H66" s="24"/>
      <c r="I66" s="9"/>
      <c r="J66" s="1840" t="s">
        <v>7459</v>
      </c>
    </row>
    <row r="67">
      <c r="A67" s="1842" t="s">
        <v>7460</v>
      </c>
      <c r="B67" s="1983" t="s">
        <v>7473</v>
      </c>
      <c r="C67" s="24"/>
      <c r="D67" s="24"/>
      <c r="E67" s="24"/>
      <c r="F67" s="24"/>
      <c r="G67" s="24"/>
      <c r="H67" s="24"/>
      <c r="I67" s="9"/>
      <c r="J67" s="1982">
        <v>9.0</v>
      </c>
    </row>
    <row r="68">
      <c r="A68" s="1842" t="s">
        <v>7462</v>
      </c>
      <c r="B68" s="1979" t="s">
        <v>7474</v>
      </c>
      <c r="C68" s="24"/>
      <c r="D68" s="24"/>
      <c r="E68" s="24"/>
      <c r="F68" s="24"/>
      <c r="G68" s="24"/>
      <c r="H68" s="24"/>
      <c r="I68" s="9"/>
      <c r="J68" s="1984">
        <v>9.0</v>
      </c>
    </row>
    <row r="69">
      <c r="A69" s="1842" t="s">
        <v>7464</v>
      </c>
      <c r="B69" s="1985" t="s">
        <v>7475</v>
      </c>
      <c r="C69" s="24"/>
      <c r="D69" s="24"/>
      <c r="E69" s="24"/>
      <c r="F69" s="24"/>
      <c r="G69" s="24"/>
      <c r="H69" s="24"/>
      <c r="I69" s="9"/>
      <c r="J69" s="1982">
        <v>9.0</v>
      </c>
    </row>
    <row r="70">
      <c r="A70" s="1981" t="s">
        <v>7466</v>
      </c>
      <c r="B70" s="1985" t="s">
        <v>7476</v>
      </c>
      <c r="C70" s="24"/>
      <c r="D70" s="24"/>
      <c r="E70" s="24"/>
      <c r="F70" s="24"/>
      <c r="G70" s="24"/>
      <c r="H70" s="24"/>
      <c r="I70" s="9"/>
      <c r="J70" s="1982">
        <v>9.0</v>
      </c>
    </row>
    <row r="71">
      <c r="A71" s="1842" t="s">
        <v>7477</v>
      </c>
      <c r="B71" s="1985" t="s">
        <v>7478</v>
      </c>
      <c r="C71" s="24"/>
      <c r="D71" s="24"/>
      <c r="E71" s="24"/>
      <c r="F71" s="24"/>
      <c r="G71" s="24"/>
      <c r="H71" s="24"/>
      <c r="I71" s="9"/>
      <c r="J71" s="1986">
        <v>43685.0</v>
      </c>
    </row>
    <row r="72">
      <c r="A72" s="1842" t="s">
        <v>7479</v>
      </c>
      <c r="B72" s="1985" t="s">
        <v>7476</v>
      </c>
      <c r="C72" s="24"/>
      <c r="D72" s="24"/>
      <c r="E72" s="24"/>
      <c r="F72" s="24"/>
      <c r="G72" s="24"/>
      <c r="H72" s="24"/>
      <c r="I72" s="9"/>
      <c r="J72" s="1986">
        <v>43685.0</v>
      </c>
    </row>
    <row r="73">
      <c r="A73" s="1842" t="s">
        <v>7480</v>
      </c>
      <c r="B73" s="1985" t="s">
        <v>7481</v>
      </c>
      <c r="C73" s="24"/>
      <c r="D73" s="24"/>
      <c r="E73" s="24"/>
      <c r="F73" s="24"/>
      <c r="G73" s="24"/>
      <c r="H73" s="24"/>
      <c r="I73" s="9"/>
      <c r="J73" s="1986">
        <v>43685.0</v>
      </c>
    </row>
    <row r="74">
      <c r="A74" s="1981" t="s">
        <v>7482</v>
      </c>
      <c r="B74" s="1985" t="s">
        <v>7483</v>
      </c>
      <c r="C74" s="24"/>
      <c r="D74" s="24"/>
      <c r="E74" s="24"/>
      <c r="F74" s="24"/>
      <c r="G74" s="24"/>
      <c r="H74" s="24"/>
      <c r="I74" s="9"/>
      <c r="J74" s="198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6178</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7484</v>
      </c>
      <c r="D5" s="20"/>
      <c r="E5" s="20"/>
      <c r="F5" s="20"/>
      <c r="G5" s="21"/>
      <c r="H5" s="1807"/>
      <c r="I5" s="1807"/>
      <c r="J5" s="1960"/>
    </row>
    <row r="6">
      <c r="A6" s="1807"/>
      <c r="B6" s="1807"/>
      <c r="C6" s="270"/>
      <c r="D6" s="452"/>
      <c r="E6" s="452"/>
      <c r="F6" s="452"/>
      <c r="G6" s="453"/>
      <c r="H6" s="1807"/>
      <c r="I6" s="1807"/>
      <c r="J6" s="1960"/>
    </row>
    <row r="7">
      <c r="A7" s="1961">
        <v>43846.0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7485</v>
      </c>
      <c r="B9" s="452"/>
      <c r="C9" s="452"/>
      <c r="D9" s="452"/>
      <c r="E9" s="452"/>
      <c r="F9" s="452"/>
      <c r="G9" s="452"/>
      <c r="H9" s="452"/>
      <c r="I9" s="452"/>
      <c r="J9" s="453"/>
    </row>
    <row r="10">
      <c r="A10" s="1728" t="s">
        <v>6559</v>
      </c>
      <c r="B10" s="24"/>
      <c r="C10" s="24"/>
      <c r="D10" s="24"/>
      <c r="E10" s="24"/>
      <c r="F10" s="24"/>
      <c r="G10" s="24"/>
      <c r="H10" s="24"/>
      <c r="I10" s="24"/>
      <c r="J10" s="9"/>
    </row>
    <row r="11">
      <c r="A11" s="1987" t="s">
        <v>7486</v>
      </c>
      <c r="B11" s="1988"/>
      <c r="C11" s="1968" t="s">
        <v>7432</v>
      </c>
      <c r="D11" s="1989" t="s">
        <v>1156</v>
      </c>
      <c r="E11" s="1989" t="s">
        <v>975</v>
      </c>
      <c r="F11" s="1989" t="s">
        <v>176</v>
      </c>
      <c r="G11" s="1989" t="s">
        <v>1442</v>
      </c>
      <c r="H11" s="1989" t="s">
        <v>240</v>
      </c>
      <c r="I11" s="1989" t="s">
        <v>2171</v>
      </c>
      <c r="J11" s="1969" t="s">
        <v>7432</v>
      </c>
    </row>
    <row r="12">
      <c r="A12" s="1990" t="s">
        <v>7487</v>
      </c>
      <c r="B12" s="1991"/>
      <c r="D12" s="1992" t="s">
        <v>1334</v>
      </c>
      <c r="E12" s="1992" t="s">
        <v>756</v>
      </c>
      <c r="F12" s="1992" t="s">
        <v>2283</v>
      </c>
      <c r="G12" s="1992" t="s">
        <v>580</v>
      </c>
      <c r="H12" s="1992" t="s">
        <v>352</v>
      </c>
      <c r="I12" s="1992" t="s">
        <v>830</v>
      </c>
      <c r="J12" s="266"/>
    </row>
    <row r="13">
      <c r="A13" s="1993" t="s">
        <v>7488</v>
      </c>
      <c r="B13" s="1994"/>
      <c r="D13" s="1995" t="s">
        <v>495</v>
      </c>
      <c r="E13" s="1995" t="s">
        <v>769</v>
      </c>
      <c r="F13" s="1995" t="s">
        <v>2005</v>
      </c>
      <c r="G13" s="1995" t="s">
        <v>935</v>
      </c>
      <c r="H13" s="1995" t="s">
        <v>1456</v>
      </c>
      <c r="I13" s="1995" t="s">
        <v>2043</v>
      </c>
      <c r="J13" s="266"/>
    </row>
    <row r="14">
      <c r="A14" s="1996" t="s">
        <v>7489</v>
      </c>
      <c r="B14" s="1997"/>
      <c r="C14" s="452"/>
      <c r="D14" s="1998" t="s">
        <v>631</v>
      </c>
      <c r="E14" s="1998" t="s">
        <v>429</v>
      </c>
      <c r="F14" s="1998" t="s">
        <v>2017</v>
      </c>
      <c r="G14" s="1998" t="s">
        <v>1254</v>
      </c>
      <c r="H14" s="1998" t="s">
        <v>1069</v>
      </c>
      <c r="I14" s="1998" t="s">
        <v>238</v>
      </c>
      <c r="J14" s="453"/>
    </row>
    <row r="15">
      <c r="A15" s="1999"/>
      <c r="B15" s="2000"/>
      <c r="C15" s="2001"/>
      <c r="D15" s="2002"/>
      <c r="E15" s="2002"/>
      <c r="F15" s="2002"/>
      <c r="G15" s="2002"/>
      <c r="H15" s="2002"/>
      <c r="I15" s="2003"/>
      <c r="J15" s="2000"/>
    </row>
    <row r="16">
      <c r="A16" s="1701" t="s">
        <v>6563</v>
      </c>
      <c r="B16" s="1658" t="s">
        <v>6564</v>
      </c>
      <c r="C16" s="1658" t="s">
        <v>7490</v>
      </c>
      <c r="D16" s="1658" t="s">
        <v>7491</v>
      </c>
      <c r="E16" s="1658" t="s">
        <v>7492</v>
      </c>
      <c r="F16" s="1658" t="s">
        <v>7493</v>
      </c>
      <c r="G16" s="1658" t="s">
        <v>7494</v>
      </c>
      <c r="H16" s="1658" t="s">
        <v>7495</v>
      </c>
      <c r="I16" s="668" t="s">
        <v>7496</v>
      </c>
      <c r="J16" s="1658" t="s">
        <v>7497</v>
      </c>
    </row>
    <row r="17">
      <c r="A17" s="2004" t="s">
        <v>7498</v>
      </c>
      <c r="B17" s="452"/>
      <c r="C17" s="452"/>
      <c r="D17" s="452"/>
      <c r="E17" s="452"/>
      <c r="F17" s="452"/>
      <c r="G17" s="452"/>
      <c r="H17" s="452"/>
      <c r="I17" s="452"/>
      <c r="J17" s="453"/>
    </row>
    <row r="18">
      <c r="A18" s="1668" t="s">
        <v>6568</v>
      </c>
      <c r="B18" s="1974">
        <v>5.0</v>
      </c>
      <c r="C18" s="1664">
        <v>18.0</v>
      </c>
      <c r="D18" s="1818"/>
      <c r="E18" s="1818"/>
      <c r="F18" s="1664"/>
      <c r="G18" s="1819">
        <f t="shared" ref="G18:J18" si="1">switch($B18*C18,0,"",$B18*C18)</f>
        <v>90</v>
      </c>
      <c r="H18" s="1819" t="str">
        <f t="shared" si="1"/>
        <v/>
      </c>
      <c r="I18" s="1819" t="str">
        <f t="shared" si="1"/>
        <v/>
      </c>
      <c r="J18" s="1819" t="str">
        <f t="shared" si="1"/>
        <v/>
      </c>
    </row>
    <row r="19">
      <c r="A19" s="1668" t="s">
        <v>7499</v>
      </c>
      <c r="B19" s="1974">
        <v>9.0</v>
      </c>
      <c r="C19" s="1664">
        <v>18.0</v>
      </c>
      <c r="D19" s="1664"/>
      <c r="E19" s="1664"/>
      <c r="F19" s="1664">
        <v>15.0</v>
      </c>
      <c r="G19" s="1819">
        <f t="shared" ref="G19:J19" si="2">switch($B19*C19,0,"",$B19*C19)</f>
        <v>162</v>
      </c>
      <c r="H19" s="1819" t="str">
        <f t="shared" si="2"/>
        <v/>
      </c>
      <c r="I19" s="1819" t="str">
        <f t="shared" si="2"/>
        <v/>
      </c>
      <c r="J19" s="1819">
        <f t="shared" si="2"/>
        <v>135</v>
      </c>
    </row>
    <row r="20">
      <c r="A20" s="1668" t="s">
        <v>6585</v>
      </c>
      <c r="B20" s="1974">
        <v>10.0</v>
      </c>
      <c r="C20" s="1664">
        <v>6.0</v>
      </c>
      <c r="D20" s="1664"/>
      <c r="E20" s="1664">
        <v>6.0</v>
      </c>
      <c r="F20" s="1664"/>
      <c r="G20" s="1819">
        <f t="shared" ref="G20:J20" si="3">switch($B20*C20,0,"",$B20*C20)</f>
        <v>60</v>
      </c>
      <c r="H20" s="1819" t="str">
        <f t="shared" si="3"/>
        <v/>
      </c>
      <c r="I20" s="1819">
        <f t="shared" si="3"/>
        <v>60</v>
      </c>
      <c r="J20" s="1819" t="str">
        <f t="shared" si="3"/>
        <v/>
      </c>
    </row>
    <row r="21">
      <c r="A21" s="6" t="s">
        <v>7500</v>
      </c>
      <c r="B21" s="1974">
        <v>3.0</v>
      </c>
      <c r="C21" s="1664">
        <v>12.0</v>
      </c>
      <c r="D21" s="1664"/>
      <c r="E21" s="1664"/>
      <c r="F21" s="1664">
        <v>9.0</v>
      </c>
      <c r="G21" s="1819">
        <f t="shared" ref="G21:J21" si="4">switch($B21*C21,0,"",$B21*C21)</f>
        <v>36</v>
      </c>
      <c r="H21" s="1819" t="str">
        <f t="shared" si="4"/>
        <v/>
      </c>
      <c r="I21" s="1819" t="str">
        <f t="shared" si="4"/>
        <v/>
      </c>
      <c r="J21" s="1819">
        <f t="shared" si="4"/>
        <v>27</v>
      </c>
    </row>
    <row r="22">
      <c r="A22" s="1668" t="s">
        <v>7501</v>
      </c>
      <c r="B22" s="1974">
        <v>8.0</v>
      </c>
      <c r="C22" s="1664">
        <v>15.0</v>
      </c>
      <c r="D22" s="1664">
        <v>12.0</v>
      </c>
      <c r="E22" s="1664"/>
      <c r="F22" s="1664"/>
      <c r="G22" s="1819">
        <f t="shared" ref="G22:J22" si="5">switch($B22*C22,0,"",$B22*C22)</f>
        <v>120</v>
      </c>
      <c r="H22" s="1819">
        <f t="shared" si="5"/>
        <v>96</v>
      </c>
      <c r="I22" s="1819" t="str">
        <f t="shared" si="5"/>
        <v/>
      </c>
      <c r="J22" s="1819" t="str">
        <f t="shared" si="5"/>
        <v/>
      </c>
    </row>
    <row r="23">
      <c r="A23" s="1668" t="s">
        <v>7502</v>
      </c>
      <c r="B23" s="1974">
        <v>1.0</v>
      </c>
      <c r="C23" s="1664">
        <v>36.0</v>
      </c>
      <c r="D23" s="1664"/>
      <c r="E23" s="1664">
        <v>36.0</v>
      </c>
      <c r="F23" s="1664"/>
      <c r="G23" s="1819">
        <f t="shared" ref="G23:J23" si="6">switch($B23*C23,0,"",$B23*C23)</f>
        <v>36</v>
      </c>
      <c r="H23" s="1819" t="str">
        <f t="shared" si="6"/>
        <v/>
      </c>
      <c r="I23" s="1819">
        <f t="shared" si="6"/>
        <v>36</v>
      </c>
      <c r="J23" s="1819" t="str">
        <f t="shared" si="6"/>
        <v/>
      </c>
    </row>
    <row r="24">
      <c r="A24" s="1668" t="s">
        <v>7503</v>
      </c>
      <c r="B24" s="1974">
        <v>1.0</v>
      </c>
      <c r="C24" s="1664">
        <v>54.0</v>
      </c>
      <c r="D24" s="1664">
        <v>36.0</v>
      </c>
      <c r="E24" s="2005"/>
      <c r="F24" s="1664"/>
      <c r="G24" s="1819"/>
      <c r="H24" s="1819"/>
      <c r="I24" s="1819"/>
      <c r="J24" s="1819"/>
    </row>
    <row r="25">
      <c r="A25" s="1815" t="s">
        <v>6576</v>
      </c>
      <c r="B25" s="1820"/>
      <c r="C25" s="1820"/>
      <c r="D25" s="1820"/>
      <c r="E25" s="1820"/>
      <c r="F25" s="1820"/>
      <c r="G25" s="1975">
        <f t="shared" ref="G25:J25" si="7">sum(G18:G23)</f>
        <v>504</v>
      </c>
      <c r="H25" s="1975">
        <f t="shared" si="7"/>
        <v>96</v>
      </c>
      <c r="I25" s="1975">
        <f t="shared" si="7"/>
        <v>96</v>
      </c>
      <c r="J25" s="1975">
        <f t="shared" si="7"/>
        <v>162</v>
      </c>
    </row>
    <row r="26">
      <c r="A26" s="2006" t="s">
        <v>7504</v>
      </c>
      <c r="B26" s="24"/>
      <c r="C26" s="24"/>
      <c r="D26" s="24"/>
      <c r="E26" s="24"/>
      <c r="F26" s="24"/>
      <c r="G26" s="24"/>
      <c r="H26" s="24"/>
      <c r="I26" s="24"/>
      <c r="J26" s="9"/>
    </row>
    <row r="27">
      <c r="A27" s="1668" t="s">
        <v>6568</v>
      </c>
      <c r="B27" s="1974">
        <v>5.0</v>
      </c>
      <c r="C27" s="1664"/>
      <c r="D27" s="1664">
        <v>18.0</v>
      </c>
      <c r="E27" s="1818"/>
      <c r="F27" s="1818"/>
      <c r="G27" s="1819" t="str">
        <f t="shared" ref="G27:J27" si="8">switch($B27*C27,0,"",$B27*C27)</f>
        <v/>
      </c>
      <c r="H27" s="1819">
        <f t="shared" si="8"/>
        <v>90</v>
      </c>
      <c r="I27" s="1819" t="str">
        <f t="shared" si="8"/>
        <v/>
      </c>
      <c r="J27" s="1819" t="str">
        <f t="shared" si="8"/>
        <v/>
      </c>
    </row>
    <row r="28">
      <c r="A28" s="1668" t="s">
        <v>7505</v>
      </c>
      <c r="B28" s="1974">
        <v>3.0</v>
      </c>
      <c r="C28" s="1664"/>
      <c r="D28" s="1664">
        <v>15.0</v>
      </c>
      <c r="E28" s="1664">
        <v>12.0</v>
      </c>
      <c r="F28" s="1664"/>
      <c r="G28" s="1819" t="str">
        <f t="shared" ref="G28:J28" si="9">switch($B28*C28,0,"",$B28*C28)</f>
        <v/>
      </c>
      <c r="H28" s="1819">
        <f t="shared" si="9"/>
        <v>45</v>
      </c>
      <c r="I28" s="1819">
        <f t="shared" si="9"/>
        <v>36</v>
      </c>
      <c r="J28" s="1819" t="str">
        <f t="shared" si="9"/>
        <v/>
      </c>
    </row>
    <row r="29">
      <c r="A29" s="1668" t="s">
        <v>6580</v>
      </c>
      <c r="B29" s="1974">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7506</v>
      </c>
      <c r="B30" s="1974">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7452</v>
      </c>
      <c r="B31" s="1974">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7507</v>
      </c>
      <c r="B32" s="1974">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6576</v>
      </c>
      <c r="B33" s="1820"/>
      <c r="C33" s="1820"/>
      <c r="D33" s="1820"/>
      <c r="E33" s="1820"/>
      <c r="F33" s="1820"/>
      <c r="G33" s="1826">
        <f t="shared" ref="G33:J33" si="14">sum(G27:G32)</f>
        <v>208</v>
      </c>
      <c r="H33" s="1826">
        <f t="shared" si="14"/>
        <v>557</v>
      </c>
      <c r="I33" s="1826">
        <f t="shared" si="14"/>
        <v>72</v>
      </c>
      <c r="J33" s="1826">
        <f t="shared" si="14"/>
        <v>126</v>
      </c>
    </row>
    <row r="34">
      <c r="A34" s="2007" t="s">
        <v>7508</v>
      </c>
      <c r="B34" s="24"/>
      <c r="C34" s="24"/>
      <c r="D34" s="24"/>
      <c r="E34" s="24"/>
      <c r="F34" s="24"/>
      <c r="G34" s="24"/>
      <c r="H34" s="24"/>
      <c r="I34" s="24"/>
      <c r="J34" s="9"/>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7505</v>
      </c>
      <c r="B36" s="1974">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7499</v>
      </c>
      <c r="B37" s="1974">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7452</v>
      </c>
      <c r="B38" s="1974">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7018</v>
      </c>
      <c r="B39" s="1974">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6588</v>
      </c>
      <c r="B40" s="1974">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6576</v>
      </c>
      <c r="B41" s="1825"/>
      <c r="C41" s="1825"/>
      <c r="D41" s="1825"/>
      <c r="E41" s="1825"/>
      <c r="F41" s="1825"/>
      <c r="G41" s="1821">
        <f t="shared" ref="G41:J41" si="21">sum(G35:G40)</f>
        <v>225</v>
      </c>
      <c r="H41" s="1821">
        <f t="shared" si="21"/>
        <v>196</v>
      </c>
      <c r="I41" s="1821">
        <f t="shared" si="21"/>
        <v>879</v>
      </c>
      <c r="J41" s="1821">
        <f t="shared" si="21"/>
        <v>240</v>
      </c>
    </row>
    <row r="42">
      <c r="A42" s="2008" t="s">
        <v>7509</v>
      </c>
      <c r="B42" s="24"/>
      <c r="C42" s="24"/>
      <c r="D42" s="24"/>
      <c r="E42" s="24"/>
      <c r="F42" s="24"/>
      <c r="G42" s="24"/>
      <c r="H42" s="24"/>
      <c r="I42" s="24"/>
      <c r="J42" s="9"/>
    </row>
    <row r="43">
      <c r="A43" s="1668" t="s">
        <v>6568</v>
      </c>
      <c r="B43" s="1974">
        <v>5.0</v>
      </c>
      <c r="C43" s="1818"/>
      <c r="D43" s="1664"/>
      <c r="E43" s="1664"/>
      <c r="F43" s="1664">
        <v>18.0</v>
      </c>
      <c r="G43" s="1819" t="str">
        <f t="shared" ref="G43:J43" si="22">switch($B43*C43,0,"",$B43*C43)</f>
        <v/>
      </c>
      <c r="H43" s="1819" t="str">
        <f t="shared" si="22"/>
        <v/>
      </c>
      <c r="I43" s="1819" t="str">
        <f t="shared" si="22"/>
        <v/>
      </c>
      <c r="J43" s="1819">
        <f t="shared" si="22"/>
        <v>90</v>
      </c>
    </row>
    <row r="44">
      <c r="A44" s="1668" t="s">
        <v>7510</v>
      </c>
      <c r="B44" s="1974">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7506</v>
      </c>
      <c r="B45" s="1974">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7511</v>
      </c>
      <c r="B46" s="1974">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7018</v>
      </c>
      <c r="B47" s="1974">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7512</v>
      </c>
      <c r="B48" s="1974">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6576</v>
      </c>
      <c r="B49" s="1825"/>
      <c r="C49" s="1825"/>
      <c r="D49" s="1825"/>
      <c r="E49" s="1825"/>
      <c r="F49" s="1825"/>
      <c r="G49" s="2009">
        <f t="shared" ref="G49:J49" si="28">sum(G43:G48)</f>
        <v>108</v>
      </c>
      <c r="H49" s="2009">
        <f t="shared" si="28"/>
        <v>344</v>
      </c>
      <c r="I49" s="2009">
        <f t="shared" si="28"/>
        <v>144</v>
      </c>
      <c r="J49" s="2009">
        <f t="shared" si="28"/>
        <v>744</v>
      </c>
    </row>
    <row r="50">
      <c r="A50" s="2010" t="s">
        <v>6589</v>
      </c>
      <c r="B50" s="2011"/>
      <c r="C50" s="2011"/>
      <c r="D50" s="2011"/>
      <c r="E50" s="2012"/>
      <c r="F50" s="2012"/>
      <c r="G50" s="2012">
        <f t="shared" ref="G50:J50" si="29">sum(G25,G33,G41,G49)</f>
        <v>1045</v>
      </c>
      <c r="H50" s="2012">
        <f t="shared" si="29"/>
        <v>1193</v>
      </c>
      <c r="I50" s="2012">
        <f t="shared" si="29"/>
        <v>1191</v>
      </c>
      <c r="J50" s="201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6178</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3"/>
      <c r="B1" s="2014" t="s">
        <v>5164</v>
      </c>
      <c r="C1" s="2014" t="s">
        <v>7513</v>
      </c>
      <c r="D1" s="2014" t="s">
        <v>7514</v>
      </c>
      <c r="E1" s="2014" t="s">
        <v>7515</v>
      </c>
      <c r="F1" s="2014" t="s">
        <v>7516</v>
      </c>
      <c r="G1" s="2015"/>
      <c r="H1" s="2015"/>
      <c r="I1" s="2015"/>
      <c r="J1" s="2015"/>
      <c r="K1" s="2015"/>
      <c r="L1" s="2015"/>
      <c r="M1" s="2015"/>
      <c r="N1" s="2015"/>
      <c r="O1" s="2015"/>
      <c r="P1" s="2015"/>
      <c r="Q1" s="2015"/>
      <c r="R1" s="2015"/>
      <c r="S1" s="2015"/>
      <c r="T1" s="2015"/>
      <c r="U1" s="2015"/>
      <c r="V1" s="2015"/>
      <c r="W1" s="2015"/>
      <c r="X1" s="2015"/>
      <c r="Y1" s="2015"/>
      <c r="Z1" s="2015"/>
    </row>
    <row r="2">
      <c r="A2" s="2014" t="s">
        <v>7517</v>
      </c>
      <c r="B2" s="2016">
        <v>60.0</v>
      </c>
      <c r="C2" s="2016">
        <v>35.0</v>
      </c>
      <c r="D2" s="2016">
        <v>10.0</v>
      </c>
      <c r="E2" s="2016">
        <v>35.0</v>
      </c>
      <c r="F2" s="2016">
        <v>10.0</v>
      </c>
      <c r="G2" s="2015"/>
      <c r="H2" s="2015"/>
      <c r="I2" s="2015"/>
      <c r="J2" s="2015"/>
      <c r="K2" s="2015"/>
      <c r="L2" s="2015"/>
      <c r="M2" s="2015"/>
      <c r="N2" s="2015"/>
      <c r="O2" s="2015"/>
      <c r="P2" s="2015"/>
      <c r="Q2" s="2015"/>
      <c r="R2" s="2015"/>
      <c r="S2" s="2015"/>
      <c r="T2" s="2015"/>
      <c r="U2" s="2015"/>
      <c r="V2" s="2015"/>
      <c r="W2" s="2015"/>
      <c r="X2" s="2015"/>
      <c r="Y2" s="2015"/>
      <c r="Z2" s="2015"/>
    </row>
    <row r="3">
      <c r="A3" s="2015"/>
      <c r="B3" s="2015"/>
      <c r="C3" s="2015"/>
      <c r="D3" s="2015"/>
      <c r="E3" s="2015"/>
      <c r="F3" s="2015"/>
      <c r="G3" s="2015"/>
      <c r="H3" s="2015"/>
      <c r="I3" s="2015"/>
      <c r="J3" s="2015"/>
      <c r="K3" s="2015"/>
      <c r="L3" s="2015"/>
      <c r="M3" s="2015"/>
      <c r="N3" s="2015"/>
      <c r="O3" s="2015"/>
      <c r="P3" s="2015"/>
      <c r="Q3" s="2015"/>
      <c r="R3" s="2015"/>
      <c r="S3" s="2015"/>
      <c r="T3" s="2015"/>
      <c r="U3" s="2015"/>
      <c r="V3" s="2015"/>
      <c r="W3" s="2015"/>
      <c r="X3" s="2015"/>
      <c r="Y3" s="2015"/>
      <c r="Z3" s="2015"/>
    </row>
    <row r="4">
      <c r="A4" s="2015"/>
      <c r="B4" s="2014" t="s">
        <v>28</v>
      </c>
      <c r="C4" s="2014" t="s">
        <v>100</v>
      </c>
      <c r="D4" s="2014" t="s">
        <v>101</v>
      </c>
      <c r="E4" s="2014" t="s">
        <v>103</v>
      </c>
      <c r="F4" s="2014" t="s">
        <v>104</v>
      </c>
      <c r="G4" s="2015"/>
      <c r="H4" s="2015"/>
      <c r="I4" s="2014" t="s">
        <v>28</v>
      </c>
      <c r="J4" s="2014" t="s">
        <v>100</v>
      </c>
      <c r="K4" s="2014" t="s">
        <v>101</v>
      </c>
      <c r="L4" s="2014" t="s">
        <v>103</v>
      </c>
      <c r="M4" s="2014" t="s">
        <v>104</v>
      </c>
      <c r="N4" s="2015"/>
      <c r="O4" s="2015"/>
      <c r="P4" s="2015"/>
      <c r="Q4" s="2015"/>
      <c r="R4" s="2015"/>
      <c r="S4" s="2015"/>
      <c r="T4" s="2015"/>
      <c r="U4" s="2015"/>
      <c r="V4" s="2015"/>
      <c r="W4" s="2015"/>
      <c r="X4" s="2015"/>
      <c r="Y4" s="2015"/>
      <c r="Z4" s="2015"/>
    </row>
    <row r="5">
      <c r="A5" s="2014" t="s">
        <v>7518</v>
      </c>
      <c r="B5" s="2014" t="s">
        <v>307</v>
      </c>
      <c r="C5" s="2015">
        <f>vlookup(B5,Soldiers!$A$2:$L$123,9,false)</f>
        <v>43</v>
      </c>
      <c r="D5" s="2015">
        <f>vlookup(B5,Soldiers!$A$2:$L$123,10,false)</f>
        <v>40</v>
      </c>
      <c r="E5" s="2015">
        <f>vlookup(B5,Soldiers!$A$2:$L$123,11,false)</f>
        <v>23</v>
      </c>
      <c r="F5" s="2015">
        <f>vlookup(B5,Soldiers!$A$2:$L$123,12,false)</f>
        <v>19</v>
      </c>
      <c r="G5" s="2015"/>
      <c r="H5" s="2014" t="s">
        <v>7519</v>
      </c>
      <c r="I5" s="2014" t="s">
        <v>4707</v>
      </c>
      <c r="J5" s="2015">
        <f>vlookup(I5,Soldiers!$A$2:$L$123,9,false)</f>
        <v>40</v>
      </c>
      <c r="K5" s="2015">
        <f>vlookup(I5,Soldiers!$A$2:$L$123,10,false)</f>
        <v>43</v>
      </c>
      <c r="L5" s="2015">
        <f>vlookup(I5,Soldiers!$A$2:$L$123,11,false)</f>
        <v>22</v>
      </c>
      <c r="M5" s="2015">
        <f>vlookup(I5,Soldiers!$A$2:$L$123,12,false)</f>
        <v>19</v>
      </c>
      <c r="N5" s="2015"/>
      <c r="O5" s="2015"/>
      <c r="P5" s="2015"/>
      <c r="Q5" s="2015"/>
      <c r="R5" s="2015"/>
      <c r="S5" s="2015"/>
      <c r="T5" s="2015"/>
      <c r="U5" s="2015"/>
      <c r="V5" s="2015"/>
      <c r="W5" s="2015"/>
      <c r="X5" s="2015"/>
      <c r="Y5" s="2015"/>
      <c r="Z5" s="2015"/>
    </row>
    <row r="6">
      <c r="A6" s="2017" t="s">
        <v>7520</v>
      </c>
      <c r="B6" s="2015">
        <f>vlookup(B5,Soldiers!$A$2:$L$123,2,false)</f>
        <v>3</v>
      </c>
      <c r="C6" s="2015"/>
      <c r="D6" s="2015"/>
      <c r="E6" s="2015"/>
      <c r="F6" s="2015"/>
      <c r="G6" s="2015"/>
      <c r="H6" s="2017" t="s">
        <v>7520</v>
      </c>
      <c r="I6" s="2015">
        <f>vlookup(I5,Soldiers!$A$2:$L$123,2,false)</f>
        <v>3</v>
      </c>
      <c r="J6" s="2015"/>
      <c r="K6" s="2015"/>
      <c r="L6" s="2015"/>
      <c r="M6" s="2015"/>
      <c r="N6" s="2015"/>
      <c r="O6" s="2015"/>
      <c r="P6" s="2015"/>
      <c r="Q6" s="2015"/>
      <c r="R6" s="2015"/>
      <c r="S6" s="2015"/>
      <c r="T6" s="2015"/>
      <c r="U6" s="2015"/>
      <c r="V6" s="2015"/>
      <c r="W6" s="2015"/>
      <c r="X6" s="2015"/>
      <c r="Y6" s="2015"/>
      <c r="Z6" s="2015"/>
    </row>
    <row r="7">
      <c r="A7" s="2017" t="s">
        <v>7521</v>
      </c>
      <c r="B7" s="2016">
        <v>10.0</v>
      </c>
      <c r="C7" s="2015"/>
      <c r="D7" s="2015"/>
      <c r="E7" s="2015"/>
      <c r="F7" s="2015"/>
      <c r="G7" s="2015"/>
      <c r="H7" s="2017" t="s">
        <v>7521</v>
      </c>
      <c r="I7" s="2016">
        <v>8.0</v>
      </c>
      <c r="J7" s="2015"/>
      <c r="K7" s="2015"/>
      <c r="L7" s="2015"/>
      <c r="M7" s="2015"/>
      <c r="N7" s="2015"/>
      <c r="O7" s="2015"/>
      <c r="P7" s="2015"/>
      <c r="Q7" s="2015"/>
      <c r="R7" s="2015"/>
      <c r="S7" s="2015"/>
      <c r="T7" s="2015"/>
      <c r="U7" s="2015"/>
      <c r="V7" s="2015"/>
      <c r="W7" s="2015"/>
      <c r="X7" s="2015"/>
      <c r="Y7" s="2015"/>
      <c r="Z7" s="2015"/>
    </row>
    <row r="8">
      <c r="A8" s="2016" t="s">
        <v>7522</v>
      </c>
      <c r="B8" s="2015">
        <f>ifs(B6=1,0,B6=2,switch(B7,0,0,1,1,2,2,3,3,4,4,5,5),B6=3,switch(B7,0,0,1,2,2,4,3,6,4,9,5,12,6,15,7,18,8,22,9,26,10,30))</f>
        <v>30</v>
      </c>
      <c r="C8" s="2015"/>
      <c r="D8" s="2015"/>
      <c r="E8" s="2015"/>
      <c r="F8" s="2015"/>
      <c r="G8" s="2015"/>
      <c r="H8" s="2016" t="s">
        <v>7522</v>
      </c>
      <c r="I8" s="2015">
        <f>ifs(I6=1,0,I6=2,switch(I7,0,0,1,1,2,2,3,3,4,4,5,5),I6=3,switch(I7,0,0,1,2,2,4,3,6,4,9,5,12,6,15,7,18,8,22,9,26,10,30))</f>
        <v>22</v>
      </c>
      <c r="J8" s="2015"/>
      <c r="K8" s="2015"/>
      <c r="L8" s="2015"/>
      <c r="M8" s="2015"/>
      <c r="N8" s="2015"/>
      <c r="O8" s="2015"/>
      <c r="P8" s="2015"/>
      <c r="Q8" s="2015"/>
      <c r="R8" s="2015"/>
      <c r="S8" s="2015"/>
      <c r="T8" s="2015"/>
      <c r="U8" s="2015"/>
      <c r="V8" s="2015"/>
      <c r="W8" s="2015"/>
      <c r="X8" s="2015"/>
      <c r="Y8" s="2015"/>
      <c r="Z8" s="2015"/>
    </row>
    <row r="9">
      <c r="A9" s="2015"/>
      <c r="B9" s="2015"/>
      <c r="C9" s="2015"/>
      <c r="D9" s="2015"/>
      <c r="E9" s="2015"/>
      <c r="F9" s="2015"/>
      <c r="G9" s="2015"/>
      <c r="H9" s="2015"/>
      <c r="I9" s="2015"/>
      <c r="J9" s="2015"/>
      <c r="K9" s="2015"/>
      <c r="L9" s="2015"/>
      <c r="M9" s="2015"/>
      <c r="N9" s="2015"/>
      <c r="O9" s="2015"/>
      <c r="P9" s="2015"/>
      <c r="Q9" s="2015"/>
      <c r="R9" s="2015"/>
      <c r="S9" s="2015"/>
      <c r="T9" s="2015"/>
      <c r="U9" s="2015"/>
      <c r="V9" s="2015"/>
      <c r="W9" s="2015"/>
      <c r="X9" s="2015"/>
      <c r="Y9" s="2015"/>
      <c r="Z9" s="2015"/>
    </row>
    <row r="10">
      <c r="A10" s="2014" t="s">
        <v>7523</v>
      </c>
      <c r="B10" s="2015"/>
      <c r="C10" s="2014" t="s">
        <v>100</v>
      </c>
      <c r="D10" s="2014" t="s">
        <v>101</v>
      </c>
      <c r="E10" s="2014" t="s">
        <v>103</v>
      </c>
      <c r="F10" s="2014" t="s">
        <v>104</v>
      </c>
      <c r="G10" s="2015"/>
      <c r="H10" s="2014" t="s">
        <v>7523</v>
      </c>
      <c r="I10" s="2015"/>
      <c r="J10" s="2014" t="s">
        <v>100</v>
      </c>
      <c r="K10" s="2014" t="s">
        <v>101</v>
      </c>
      <c r="L10" s="2014" t="s">
        <v>103</v>
      </c>
      <c r="M10" s="2014" t="s">
        <v>104</v>
      </c>
      <c r="N10" s="2015"/>
      <c r="O10" s="2015"/>
      <c r="P10" s="2015"/>
      <c r="Q10" s="2015"/>
      <c r="R10" s="2015"/>
      <c r="S10" s="2015"/>
      <c r="T10" s="2015"/>
      <c r="U10" s="2015"/>
      <c r="V10" s="2015"/>
      <c r="W10" s="2015"/>
      <c r="X10" s="2015"/>
      <c r="Y10" s="2015"/>
      <c r="Z10" s="2015"/>
    </row>
    <row r="11">
      <c r="A11" s="2017" t="s">
        <v>7524</v>
      </c>
      <c r="B11" s="2016" t="s">
        <v>7525</v>
      </c>
      <c r="C11" s="2016">
        <v>46.0</v>
      </c>
      <c r="D11" s="2016">
        <v>55.0</v>
      </c>
      <c r="E11" s="2016">
        <v>33.0</v>
      </c>
      <c r="F11" s="2016">
        <v>33.0</v>
      </c>
      <c r="G11" s="2015"/>
      <c r="H11" s="2017" t="s">
        <v>7524</v>
      </c>
      <c r="I11" s="2016" t="s">
        <v>7525</v>
      </c>
      <c r="J11" s="2016">
        <v>46.0</v>
      </c>
      <c r="K11" s="2016">
        <v>55.0</v>
      </c>
      <c r="L11" s="2016">
        <v>33.0</v>
      </c>
      <c r="M11" s="2016">
        <v>33.0</v>
      </c>
      <c r="N11" s="2015"/>
      <c r="O11" s="2015"/>
      <c r="P11" s="2015"/>
      <c r="Q11" s="2015"/>
      <c r="R11" s="2015"/>
      <c r="S11" s="2015"/>
      <c r="T11" s="2015"/>
      <c r="U11" s="2015"/>
      <c r="V11" s="2015"/>
      <c r="W11" s="2015"/>
      <c r="X11" s="2015"/>
      <c r="Y11" s="2015"/>
      <c r="Z11" s="2015"/>
    </row>
    <row r="12">
      <c r="A12" s="2017" t="s">
        <v>7526</v>
      </c>
      <c r="B12" s="2016" t="s">
        <v>7525</v>
      </c>
      <c r="C12" s="2016">
        <v>34.0</v>
      </c>
      <c r="D12" s="2016">
        <v>34.0</v>
      </c>
      <c r="E12" s="2016">
        <v>26.0</v>
      </c>
      <c r="F12" s="2016">
        <v>26.0</v>
      </c>
      <c r="G12" s="2015"/>
      <c r="H12" s="2017" t="s">
        <v>7526</v>
      </c>
      <c r="I12" s="2016" t="s">
        <v>7525</v>
      </c>
      <c r="J12" s="2016">
        <v>34.0</v>
      </c>
      <c r="K12" s="2016">
        <v>34.0</v>
      </c>
      <c r="L12" s="2016">
        <v>26.0</v>
      </c>
      <c r="M12" s="2016">
        <v>26.0</v>
      </c>
      <c r="N12" s="2015"/>
      <c r="O12" s="2015"/>
      <c r="P12" s="2015"/>
      <c r="Q12" s="2015"/>
      <c r="R12" s="2015"/>
      <c r="S12" s="2015"/>
      <c r="T12" s="2015"/>
      <c r="U12" s="2015"/>
      <c r="V12" s="2015"/>
      <c r="W12" s="2015"/>
      <c r="X12" s="2015"/>
      <c r="Y12" s="2015"/>
      <c r="Z12" s="2015"/>
    </row>
    <row r="13">
      <c r="A13" s="2015"/>
      <c r="B13" s="2015"/>
      <c r="C13" s="2015"/>
      <c r="D13" s="2015"/>
      <c r="E13" s="2015"/>
      <c r="F13" s="2015"/>
      <c r="G13" s="2015"/>
      <c r="H13" s="2015"/>
      <c r="I13" s="2015"/>
      <c r="J13" s="2015"/>
      <c r="K13" s="2015"/>
      <c r="L13" s="2015"/>
      <c r="M13" s="2015"/>
      <c r="N13" s="2015"/>
      <c r="O13" s="2015"/>
      <c r="P13" s="2015"/>
      <c r="Q13" s="2015"/>
      <c r="R13" s="2015"/>
      <c r="S13" s="2015"/>
      <c r="T13" s="2015"/>
      <c r="U13" s="2015"/>
      <c r="V13" s="2015"/>
      <c r="W13" s="2015"/>
      <c r="X13" s="2015"/>
      <c r="Y13" s="2015"/>
      <c r="Z13" s="2015"/>
    </row>
    <row r="14">
      <c r="A14" s="2015"/>
      <c r="B14" s="2015"/>
      <c r="C14" s="2014" t="s">
        <v>100</v>
      </c>
      <c r="D14" s="2014" t="s">
        <v>101</v>
      </c>
      <c r="E14" s="2014" t="s">
        <v>103</v>
      </c>
      <c r="F14" s="2014" t="s">
        <v>104</v>
      </c>
      <c r="G14" s="2015"/>
      <c r="H14" s="2015"/>
      <c r="I14" s="2015"/>
      <c r="J14" s="2014" t="s">
        <v>100</v>
      </c>
      <c r="K14" s="2014" t="s">
        <v>101</v>
      </c>
      <c r="L14" s="2014" t="s">
        <v>103</v>
      </c>
      <c r="M14" s="2014" t="s">
        <v>104</v>
      </c>
      <c r="N14" s="2015"/>
      <c r="O14" s="2015"/>
      <c r="P14" s="2015"/>
      <c r="Q14" s="2015"/>
      <c r="R14" s="2015"/>
      <c r="S14" s="2015"/>
      <c r="T14" s="2015"/>
      <c r="U14" s="2015"/>
      <c r="V14" s="2015"/>
      <c r="W14" s="2015"/>
      <c r="X14" s="2015"/>
      <c r="Y14" s="2015"/>
      <c r="Z14" s="2015"/>
    </row>
    <row r="15">
      <c r="A15" s="2014" t="s">
        <v>7527</v>
      </c>
      <c r="B15" s="2015"/>
      <c r="C15" s="2015">
        <f>round(C11+(C5*(1+($B$2-1)/10))*(1+(C12+B8)/100),0)</f>
        <v>533</v>
      </c>
      <c r="D15" s="2015">
        <f>round(D11+(D5*(1+($B$2-1)/10))*(1+(D12+B8)/100),0)</f>
        <v>508</v>
      </c>
      <c r="E15" s="2015">
        <f>round(E11+(E5*(1+($B$2-1)/10))*(1+(E12+B8)/100),0)</f>
        <v>281</v>
      </c>
      <c r="F15" s="2015">
        <f>round(F11+(F5*(1+($B$2-1)/10))*(1+(F12+B8)/100),0)</f>
        <v>238</v>
      </c>
      <c r="G15" s="2015"/>
      <c r="H15" s="2014" t="s">
        <v>7527</v>
      </c>
      <c r="I15" s="2015"/>
      <c r="J15" s="2015">
        <f>round(J11+(J5*(1+($B$2-1)/10))*(1+(J12+I8)/100),0)</f>
        <v>477</v>
      </c>
      <c r="K15" s="2015">
        <f>round(K11+(K5*(1+($B$2-1)/10))*(1+(K12+I8)/100),0)</f>
        <v>518</v>
      </c>
      <c r="L15" s="2015">
        <f>round(L11+(L5*(1+($B$2-1)/10))*(1+(L12+I8)/100),0)</f>
        <v>258</v>
      </c>
      <c r="M15" s="2015">
        <f>round(M11+(M5*(1+($B$2-1)/10))*(1+(M12+I8)/100),0)</f>
        <v>227</v>
      </c>
      <c r="N15" s="2015"/>
      <c r="O15" s="2015"/>
      <c r="P15" s="2015"/>
      <c r="Q15" s="2015"/>
      <c r="R15" s="2015"/>
      <c r="S15" s="2015"/>
      <c r="T15" s="2015"/>
      <c r="U15" s="2015"/>
      <c r="V15" s="2015"/>
      <c r="W15" s="2015"/>
      <c r="X15" s="2015"/>
      <c r="Y15" s="2015"/>
      <c r="Z15" s="2015"/>
    </row>
    <row r="16">
      <c r="A16" s="2014" t="s">
        <v>7528</v>
      </c>
      <c r="B16" s="2015"/>
      <c r="C16" s="2018">
        <f>round(C15*$C$2/100,0)</f>
        <v>187</v>
      </c>
      <c r="D16" s="2018">
        <f>round(D15*$D$2/100,0)</f>
        <v>51</v>
      </c>
      <c r="E16" s="2018">
        <f>round(E15*$E$2/100,0)</f>
        <v>98</v>
      </c>
      <c r="F16" s="2018">
        <f>round(F15*$F$2/100,0)</f>
        <v>24</v>
      </c>
      <c r="G16" s="2015"/>
      <c r="H16" s="2014" t="s">
        <v>7528</v>
      </c>
      <c r="I16" s="2015"/>
      <c r="J16" s="2018">
        <f>round(J15*$C$2/100,0)</f>
        <v>167</v>
      </c>
      <c r="K16" s="2018">
        <f>round(K15*$D$2/100,0)</f>
        <v>52</v>
      </c>
      <c r="L16" s="2018">
        <f>round(L15*$E$2/100,0)</f>
        <v>90</v>
      </c>
      <c r="M16" s="2018">
        <f>round(M15*$F$2/100,0)</f>
        <v>23</v>
      </c>
      <c r="N16" s="2015"/>
      <c r="O16" s="2015"/>
      <c r="P16" s="2015"/>
      <c r="Q16" s="2015"/>
      <c r="R16" s="2015"/>
      <c r="S16" s="2015"/>
      <c r="T16" s="2015"/>
      <c r="U16" s="2015"/>
      <c r="V16" s="2015"/>
      <c r="W16" s="2015"/>
      <c r="X16" s="2015"/>
      <c r="Y16" s="2015"/>
      <c r="Z16" s="2015"/>
    </row>
    <row r="17">
      <c r="A17" s="2014" t="s">
        <v>7529</v>
      </c>
      <c r="B17" s="2015"/>
      <c r="C17" s="2019">
        <f t="shared" ref="C17:F17" si="1">C15+C16</f>
        <v>720</v>
      </c>
      <c r="D17" s="2019">
        <f t="shared" si="1"/>
        <v>559</v>
      </c>
      <c r="E17" s="2019">
        <f t="shared" si="1"/>
        <v>379</v>
      </c>
      <c r="F17" s="2019">
        <f t="shared" si="1"/>
        <v>262</v>
      </c>
      <c r="G17" s="2015"/>
      <c r="H17" s="2014" t="s">
        <v>7529</v>
      </c>
      <c r="I17" s="2015"/>
      <c r="J17" s="2019">
        <f t="shared" ref="J17:M17" si="2">J15+J16</f>
        <v>644</v>
      </c>
      <c r="K17" s="2019">
        <f t="shared" si="2"/>
        <v>570</v>
      </c>
      <c r="L17" s="2019">
        <f t="shared" si="2"/>
        <v>348</v>
      </c>
      <c r="M17" s="2019">
        <f t="shared" si="2"/>
        <v>250</v>
      </c>
      <c r="N17" s="2015"/>
      <c r="O17" s="2015"/>
      <c r="P17" s="2015"/>
      <c r="Q17" s="2015"/>
      <c r="R17" s="2015"/>
      <c r="S17" s="2015"/>
      <c r="T17" s="2015"/>
      <c r="U17" s="2015"/>
      <c r="V17" s="2015"/>
      <c r="W17" s="2015"/>
      <c r="X17" s="2015"/>
      <c r="Y17" s="2015"/>
      <c r="Z17" s="2015"/>
    </row>
    <row r="18">
      <c r="A18" s="2015"/>
      <c r="B18" s="2015"/>
      <c r="C18" s="2015"/>
      <c r="D18" s="2015"/>
      <c r="E18" s="2015"/>
      <c r="F18" s="2015"/>
      <c r="G18" s="2015"/>
      <c r="H18" s="2015"/>
      <c r="I18" s="2015"/>
      <c r="J18" s="2015"/>
      <c r="K18" s="2015"/>
      <c r="L18" s="2015"/>
      <c r="M18" s="2015"/>
      <c r="N18" s="2015"/>
      <c r="O18" s="2015"/>
      <c r="P18" s="2015"/>
      <c r="Q18" s="2015"/>
      <c r="R18" s="2015"/>
      <c r="S18" s="2015"/>
      <c r="T18" s="2015"/>
      <c r="U18" s="2015"/>
      <c r="V18" s="2015"/>
      <c r="W18" s="2015"/>
      <c r="X18" s="2015"/>
      <c r="Y18" s="2015"/>
      <c r="Z18" s="2015"/>
    </row>
    <row r="19">
      <c r="A19" s="2015"/>
      <c r="B19" s="2015"/>
      <c r="C19" s="2015"/>
      <c r="D19" s="2015"/>
      <c r="E19" s="2015"/>
      <c r="F19" s="2015"/>
      <c r="G19" s="2015"/>
      <c r="H19" s="2015"/>
      <c r="I19" s="2015"/>
      <c r="J19" s="2015"/>
      <c r="K19" s="2015"/>
      <c r="L19" s="2015"/>
      <c r="M19" s="2015"/>
      <c r="N19" s="2015"/>
      <c r="O19" s="2015"/>
      <c r="P19" s="2015"/>
      <c r="Q19" s="2015"/>
      <c r="R19" s="2015"/>
      <c r="S19" s="2015"/>
      <c r="T19" s="2015"/>
      <c r="U19" s="2015"/>
      <c r="V19" s="2015"/>
      <c r="W19" s="2015"/>
      <c r="X19" s="2015"/>
      <c r="Y19" s="2015"/>
      <c r="Z19" s="2015"/>
    </row>
    <row r="20">
      <c r="A20" s="2015"/>
      <c r="B20" s="2014" t="s">
        <v>28</v>
      </c>
      <c r="C20" s="2014" t="s">
        <v>100</v>
      </c>
      <c r="D20" s="2014" t="s">
        <v>101</v>
      </c>
      <c r="E20" s="2014" t="s">
        <v>103</v>
      </c>
      <c r="F20" s="2014" t="s">
        <v>104</v>
      </c>
      <c r="G20" s="2015"/>
      <c r="H20" s="2015"/>
      <c r="I20" s="2014" t="s">
        <v>28</v>
      </c>
      <c r="J20" s="2014" t="s">
        <v>100</v>
      </c>
      <c r="K20" s="2014" t="s">
        <v>101</v>
      </c>
      <c r="L20" s="2014" t="s">
        <v>103</v>
      </c>
      <c r="M20" s="2014" t="s">
        <v>104</v>
      </c>
      <c r="N20" s="2015"/>
      <c r="O20" s="2015"/>
      <c r="P20" s="2015"/>
      <c r="Q20" s="2015"/>
      <c r="R20" s="2015"/>
      <c r="S20" s="2015"/>
      <c r="T20" s="2015"/>
      <c r="U20" s="2015"/>
      <c r="V20" s="2015"/>
      <c r="W20" s="2015"/>
      <c r="X20" s="2015"/>
      <c r="Y20" s="2015"/>
      <c r="Z20" s="2015"/>
    </row>
    <row r="21">
      <c r="A21" s="2014" t="s">
        <v>7530</v>
      </c>
      <c r="B21" s="2014" t="s">
        <v>574</v>
      </c>
      <c r="C21" s="2015">
        <f>vlookup(B21,Soldiers!$A$2:$L$123,9,false)</f>
        <v>43</v>
      </c>
      <c r="D21" s="2015">
        <f>vlookup(B21,Soldiers!$A$2:$L$123,10,false)</f>
        <v>37</v>
      </c>
      <c r="E21" s="2015">
        <f>vlookup(B21,Soldiers!$A$2:$L$123,11,false)</f>
        <v>26</v>
      </c>
      <c r="F21" s="2015">
        <f>vlookup(B21,Soldiers!$A$2:$L$123,12,false)</f>
        <v>16</v>
      </c>
      <c r="G21" s="2015"/>
      <c r="H21" s="2014" t="s">
        <v>7531</v>
      </c>
      <c r="I21" s="2014" t="s">
        <v>4690</v>
      </c>
      <c r="J21" s="2015">
        <f>vlookup(I21,Soldiers!$A$2:$L$123,9,false)</f>
        <v>43</v>
      </c>
      <c r="K21" s="2015">
        <f>vlookup(I21,Soldiers!$A$2:$L$123,10,false)</f>
        <v>43</v>
      </c>
      <c r="L21" s="2015">
        <f>vlookup(I21,Soldiers!$A$2:$L$123,11,false)</f>
        <v>22</v>
      </c>
      <c r="M21" s="2015">
        <f>vlookup(I21,Soldiers!$A$2:$L$123,12,false)</f>
        <v>26</v>
      </c>
      <c r="N21" s="2015"/>
      <c r="O21" s="2015"/>
      <c r="P21" s="2015"/>
      <c r="Q21" s="2015"/>
      <c r="R21" s="2015"/>
      <c r="S21" s="2015"/>
      <c r="T21" s="2015"/>
      <c r="U21" s="2015"/>
      <c r="V21" s="2015"/>
      <c r="W21" s="2015"/>
      <c r="X21" s="2015"/>
      <c r="Y21" s="2015"/>
      <c r="Z21" s="2015"/>
    </row>
    <row r="22">
      <c r="A22" s="2017" t="s">
        <v>7520</v>
      </c>
      <c r="B22" s="2015">
        <f>vlookup(B21,Soldiers!$A$2:$L$123,2,false)</f>
        <v>3</v>
      </c>
      <c r="C22" s="2015"/>
      <c r="D22" s="2015"/>
      <c r="E22" s="2015"/>
      <c r="F22" s="2015"/>
      <c r="G22" s="2015"/>
      <c r="H22" s="2017" t="s">
        <v>7520</v>
      </c>
      <c r="I22" s="2015">
        <f>vlookup(I21,Soldiers!$A$2:$L$123,2,false)</f>
        <v>3</v>
      </c>
      <c r="J22" s="2015"/>
      <c r="K22" s="2015"/>
      <c r="L22" s="2015"/>
      <c r="M22" s="2015"/>
      <c r="N22" s="2015"/>
      <c r="O22" s="2015"/>
      <c r="P22" s="2015"/>
      <c r="Q22" s="2015"/>
      <c r="R22" s="2015"/>
      <c r="S22" s="2015"/>
      <c r="T22" s="2015"/>
      <c r="U22" s="2015"/>
      <c r="V22" s="2015"/>
      <c r="W22" s="2015"/>
      <c r="X22" s="2015"/>
      <c r="Y22" s="2015"/>
      <c r="Z22" s="2015"/>
    </row>
    <row r="23">
      <c r="A23" s="2017" t="s">
        <v>7521</v>
      </c>
      <c r="B23" s="2016">
        <v>8.0</v>
      </c>
      <c r="C23" s="2015"/>
      <c r="D23" s="2015"/>
      <c r="E23" s="2015"/>
      <c r="F23" s="2015"/>
      <c r="G23" s="2015"/>
      <c r="H23" s="2017" t="s">
        <v>7521</v>
      </c>
      <c r="I23" s="2016">
        <v>10.0</v>
      </c>
      <c r="J23" s="2015"/>
      <c r="K23" s="2015"/>
      <c r="L23" s="2015"/>
      <c r="M23" s="2015"/>
      <c r="N23" s="2015"/>
      <c r="O23" s="2015"/>
      <c r="P23" s="2015"/>
      <c r="Q23" s="2015"/>
      <c r="R23" s="2015"/>
      <c r="S23" s="2015"/>
      <c r="T23" s="2015"/>
      <c r="U23" s="2015"/>
      <c r="V23" s="2015"/>
      <c r="W23" s="2015"/>
      <c r="X23" s="2015"/>
      <c r="Y23" s="2015"/>
      <c r="Z23" s="2015"/>
    </row>
    <row r="24">
      <c r="A24" s="2016" t="s">
        <v>7522</v>
      </c>
      <c r="B24" s="2015">
        <f>ifs(B22=1,0,B22=2,switch(B23,0,0,1,1,2,2,3,3,4,4,5,5),B22=3,switch(B23,0,0,1,2,2,4,3,6,4,9,5,12,6,15,7,18,8,22,9,26,10,30))</f>
        <v>22</v>
      </c>
      <c r="C24" s="2015"/>
      <c r="D24" s="2015"/>
      <c r="E24" s="2015"/>
      <c r="F24" s="2015"/>
      <c r="G24" s="2015"/>
      <c r="H24" s="2016" t="s">
        <v>7522</v>
      </c>
      <c r="I24" s="2015">
        <f>ifs(I22=1,0,I22=2,switch(I23,0,0,1,1,2,2,3,3,4,4,5,5),I22=3,switch(I23,0,0,1,2,2,4,3,6,4,9,5,12,6,15,7,18,8,22,9,26,10,30))</f>
        <v>30</v>
      </c>
      <c r="J24" s="2015"/>
      <c r="K24" s="2015"/>
      <c r="L24" s="2015"/>
      <c r="M24" s="2015"/>
      <c r="N24" s="2015"/>
      <c r="O24" s="2015"/>
      <c r="P24" s="2015"/>
      <c r="Q24" s="2015"/>
      <c r="R24" s="2015"/>
      <c r="S24" s="2015"/>
      <c r="T24" s="2015"/>
      <c r="U24" s="2015"/>
      <c r="V24" s="2015"/>
      <c r="W24" s="2015"/>
      <c r="X24" s="2015"/>
      <c r="Y24" s="2015"/>
      <c r="Z24" s="2015"/>
    </row>
    <row r="25">
      <c r="A25" s="2015"/>
      <c r="B25" s="2015"/>
      <c r="C25" s="2015"/>
      <c r="D25" s="2015"/>
      <c r="E25" s="2015"/>
      <c r="F25" s="2015"/>
      <c r="G25" s="2015"/>
      <c r="H25" s="2015"/>
      <c r="I25" s="2015"/>
      <c r="J25" s="2015"/>
      <c r="K25" s="2015"/>
      <c r="L25" s="2015"/>
      <c r="M25" s="2015"/>
      <c r="N25" s="2015"/>
      <c r="O25" s="2015"/>
      <c r="P25" s="2015"/>
      <c r="Q25" s="2015"/>
      <c r="R25" s="2015"/>
      <c r="S25" s="2015"/>
      <c r="T25" s="2015"/>
      <c r="U25" s="2015"/>
      <c r="V25" s="2015"/>
      <c r="W25" s="2015"/>
      <c r="X25" s="2015"/>
      <c r="Y25" s="2015"/>
      <c r="Z25" s="2015"/>
    </row>
    <row r="26">
      <c r="A26" s="2014" t="s">
        <v>7523</v>
      </c>
      <c r="B26" s="2015"/>
      <c r="C26" s="2014" t="s">
        <v>100</v>
      </c>
      <c r="D26" s="2014" t="s">
        <v>101</v>
      </c>
      <c r="E26" s="2014" t="s">
        <v>103</v>
      </c>
      <c r="F26" s="2014" t="s">
        <v>104</v>
      </c>
      <c r="G26" s="2015"/>
      <c r="H26" s="2014" t="s">
        <v>7523</v>
      </c>
      <c r="I26" s="2015"/>
      <c r="J26" s="2014" t="s">
        <v>100</v>
      </c>
      <c r="K26" s="2014" t="s">
        <v>101</v>
      </c>
      <c r="L26" s="2014" t="s">
        <v>103</v>
      </c>
      <c r="M26" s="2014" t="s">
        <v>104</v>
      </c>
      <c r="N26" s="2015"/>
      <c r="O26" s="2015"/>
      <c r="P26" s="2015"/>
      <c r="Q26" s="2015"/>
      <c r="R26" s="2015"/>
      <c r="S26" s="2015"/>
      <c r="T26" s="2015"/>
      <c r="U26" s="2015"/>
      <c r="V26" s="2015"/>
      <c r="W26" s="2015"/>
      <c r="X26" s="2015"/>
      <c r="Y26" s="2015"/>
      <c r="Z26" s="2015"/>
    </row>
    <row r="27">
      <c r="A27" s="2017" t="s">
        <v>7524</v>
      </c>
      <c r="B27" s="2016" t="s">
        <v>7525</v>
      </c>
      <c r="C27" s="2016">
        <v>46.0</v>
      </c>
      <c r="D27" s="2016">
        <v>55.0</v>
      </c>
      <c r="E27" s="2016">
        <v>33.0</v>
      </c>
      <c r="F27" s="2016">
        <v>33.0</v>
      </c>
      <c r="G27" s="2015"/>
      <c r="H27" s="2017" t="s">
        <v>7524</v>
      </c>
      <c r="I27" s="2016" t="s">
        <v>7525</v>
      </c>
      <c r="J27" s="2016">
        <v>46.0</v>
      </c>
      <c r="K27" s="2016">
        <v>55.0</v>
      </c>
      <c r="L27" s="2016">
        <v>33.0</v>
      </c>
      <c r="M27" s="2016">
        <v>33.0</v>
      </c>
      <c r="N27" s="2015"/>
      <c r="O27" s="2015"/>
      <c r="P27" s="2015"/>
      <c r="Q27" s="2015"/>
      <c r="R27" s="2015"/>
      <c r="S27" s="2015"/>
      <c r="T27" s="2015"/>
      <c r="U27" s="2015"/>
      <c r="V27" s="2015"/>
      <c r="W27" s="2015"/>
      <c r="X27" s="2015"/>
      <c r="Y27" s="2015"/>
      <c r="Z27" s="2015"/>
    </row>
    <row r="28">
      <c r="A28" s="2017" t="s">
        <v>7526</v>
      </c>
      <c r="B28" s="2016" t="s">
        <v>7525</v>
      </c>
      <c r="C28" s="2016">
        <v>34.0</v>
      </c>
      <c r="D28" s="2016">
        <v>34.0</v>
      </c>
      <c r="E28" s="2016">
        <v>26.0</v>
      </c>
      <c r="F28" s="2016">
        <v>26.0</v>
      </c>
      <c r="G28" s="2015"/>
      <c r="H28" s="2017" t="s">
        <v>7526</v>
      </c>
      <c r="I28" s="2016" t="s">
        <v>7525</v>
      </c>
      <c r="J28" s="2016">
        <v>34.0</v>
      </c>
      <c r="K28" s="2016">
        <v>34.0</v>
      </c>
      <c r="L28" s="2016">
        <v>26.0</v>
      </c>
      <c r="M28" s="2016">
        <v>26.0</v>
      </c>
      <c r="N28" s="2015"/>
      <c r="O28" s="2015"/>
      <c r="P28" s="2015"/>
      <c r="Q28" s="2015"/>
      <c r="R28" s="2015"/>
      <c r="S28" s="2015"/>
      <c r="T28" s="2015"/>
      <c r="U28" s="2015"/>
      <c r="V28" s="2015"/>
      <c r="W28" s="2015"/>
      <c r="X28" s="2015"/>
      <c r="Y28" s="2015"/>
      <c r="Z28" s="2015"/>
    </row>
    <row r="29">
      <c r="A29" s="2015"/>
      <c r="B29" s="2015"/>
      <c r="C29" s="2015"/>
      <c r="D29" s="2015"/>
      <c r="E29" s="2015"/>
      <c r="F29" s="2015"/>
      <c r="G29" s="2015"/>
      <c r="H29" s="2015"/>
      <c r="I29" s="2015"/>
      <c r="J29" s="2015"/>
      <c r="K29" s="2015"/>
      <c r="L29" s="2015"/>
      <c r="M29" s="2015"/>
      <c r="N29" s="2015"/>
      <c r="O29" s="2015"/>
      <c r="P29" s="2015"/>
      <c r="Q29" s="2015"/>
      <c r="R29" s="2015"/>
      <c r="S29" s="2015"/>
      <c r="T29" s="2015"/>
      <c r="U29" s="2015"/>
      <c r="V29" s="2015"/>
      <c r="W29" s="2015"/>
      <c r="X29" s="2015"/>
      <c r="Y29" s="2015"/>
      <c r="Z29" s="2015"/>
    </row>
    <row r="30">
      <c r="A30" s="2015"/>
      <c r="B30" s="2015"/>
      <c r="C30" s="2014" t="s">
        <v>100</v>
      </c>
      <c r="D30" s="2014" t="s">
        <v>101</v>
      </c>
      <c r="E30" s="2014" t="s">
        <v>103</v>
      </c>
      <c r="F30" s="2014" t="s">
        <v>104</v>
      </c>
      <c r="G30" s="2015"/>
      <c r="H30" s="2015"/>
      <c r="I30" s="2015"/>
      <c r="J30" s="2014" t="s">
        <v>100</v>
      </c>
      <c r="K30" s="2014" t="s">
        <v>101</v>
      </c>
      <c r="L30" s="2014" t="s">
        <v>103</v>
      </c>
      <c r="M30" s="2014" t="s">
        <v>104</v>
      </c>
      <c r="N30" s="2015"/>
      <c r="O30" s="2015"/>
      <c r="P30" s="2015"/>
      <c r="Q30" s="2015"/>
      <c r="R30" s="2015"/>
      <c r="S30" s="2015"/>
      <c r="T30" s="2015"/>
      <c r="U30" s="2015"/>
      <c r="V30" s="2015"/>
      <c r="W30" s="2015"/>
      <c r="X30" s="2015"/>
      <c r="Y30" s="2015"/>
      <c r="Z30" s="2015"/>
    </row>
    <row r="31">
      <c r="A31" s="2014" t="s">
        <v>7527</v>
      </c>
      <c r="B31" s="2015"/>
      <c r="C31" s="2015">
        <f>round(C27+(C21*(1+($B$2-1)/10))*(1+(C28+B24)/100),0)</f>
        <v>509</v>
      </c>
      <c r="D31" s="2015">
        <f>round(D27+(D21*(1+($B$2-1)/10))*(1+(D28+B24)/100),0)</f>
        <v>453</v>
      </c>
      <c r="E31" s="2015">
        <f>round(E27+(E21*(1+($B$2-1)/10))*(1+(E28+B24)/100),0)</f>
        <v>299</v>
      </c>
      <c r="F31" s="2015">
        <f>round(F27+(F21*(1+($B$2-1)/10))*(1+(F28+B24)/100),0)</f>
        <v>196</v>
      </c>
      <c r="G31" s="2015"/>
      <c r="H31" s="2014" t="s">
        <v>7527</v>
      </c>
      <c r="I31" s="2015"/>
      <c r="J31" s="2015">
        <f>round(J27+(J21*(1+($B$2-1)/10))*(1+(J28+I24)/100),0)</f>
        <v>533</v>
      </c>
      <c r="K31" s="2015">
        <f>round(K27+(K21*(1+($B$2-1)/10))*(1+(K28+I24)/100),0)</f>
        <v>542</v>
      </c>
      <c r="L31" s="2015">
        <f>round(L27+(L21*(1+($B$2-1)/10))*(1+(L28+I24)/100),0)</f>
        <v>270</v>
      </c>
      <c r="M31" s="2015">
        <f>round(M27+(M21*(1+($B$2-1)/10))*(1+(M28+I24)/100),0)</f>
        <v>313</v>
      </c>
      <c r="N31" s="2015"/>
      <c r="O31" s="2015"/>
      <c r="P31" s="2015"/>
      <c r="Q31" s="2015"/>
      <c r="R31" s="2015"/>
      <c r="S31" s="2015"/>
      <c r="T31" s="2015"/>
      <c r="U31" s="2015"/>
      <c r="V31" s="2015"/>
      <c r="W31" s="2015"/>
      <c r="X31" s="2015"/>
      <c r="Y31" s="2015"/>
      <c r="Z31" s="2015"/>
    </row>
    <row r="32">
      <c r="A32" s="2014" t="s">
        <v>7528</v>
      </c>
      <c r="B32" s="2015"/>
      <c r="C32" s="2018">
        <f>round(C31*$C$2/100,0)</f>
        <v>178</v>
      </c>
      <c r="D32" s="2018">
        <f>round(D31*$D$2/100,0)</f>
        <v>45</v>
      </c>
      <c r="E32" s="2018">
        <f>round(E31*$E$2/100,0)</f>
        <v>105</v>
      </c>
      <c r="F32" s="2018">
        <f>round(F31*$F$2/100,0)</f>
        <v>20</v>
      </c>
      <c r="G32" s="2015"/>
      <c r="H32" s="2014" t="s">
        <v>7528</v>
      </c>
      <c r="I32" s="2015"/>
      <c r="J32" s="2018">
        <f>round(J31*$C$2/100,0)</f>
        <v>187</v>
      </c>
      <c r="K32" s="2018">
        <f>round(K31*$D$2/100,0)</f>
        <v>54</v>
      </c>
      <c r="L32" s="2018">
        <f>round(L31*$E$2/100,0)</f>
        <v>95</v>
      </c>
      <c r="M32" s="2018">
        <f>round(M31*$F$2/100,0)</f>
        <v>31</v>
      </c>
      <c r="N32" s="2015"/>
      <c r="O32" s="2015"/>
      <c r="P32" s="2015"/>
      <c r="Q32" s="2015"/>
      <c r="R32" s="2015"/>
      <c r="S32" s="2015"/>
      <c r="T32" s="2015"/>
      <c r="U32" s="2015"/>
      <c r="V32" s="2015"/>
      <c r="W32" s="2015"/>
      <c r="X32" s="2015"/>
      <c r="Y32" s="2015"/>
      <c r="Z32" s="2015"/>
    </row>
    <row r="33">
      <c r="A33" s="2014" t="s">
        <v>7529</v>
      </c>
      <c r="B33" s="2015"/>
      <c r="C33" s="2019">
        <f t="shared" ref="C33:F33" si="3">C31+C32</f>
        <v>687</v>
      </c>
      <c r="D33" s="2019">
        <f t="shared" si="3"/>
        <v>498</v>
      </c>
      <c r="E33" s="2019">
        <f t="shared" si="3"/>
        <v>404</v>
      </c>
      <c r="F33" s="2019">
        <f t="shared" si="3"/>
        <v>216</v>
      </c>
      <c r="G33" s="2015"/>
      <c r="H33" s="2014" t="s">
        <v>7529</v>
      </c>
      <c r="I33" s="2015"/>
      <c r="J33" s="2019">
        <f t="shared" ref="J33:M33" si="4">J31+J32</f>
        <v>720</v>
      </c>
      <c r="K33" s="2019">
        <f t="shared" si="4"/>
        <v>596</v>
      </c>
      <c r="L33" s="2019">
        <f t="shared" si="4"/>
        <v>365</v>
      </c>
      <c r="M33" s="2019">
        <f t="shared" si="4"/>
        <v>344</v>
      </c>
      <c r="N33" s="2015"/>
      <c r="O33" s="2015"/>
      <c r="P33" s="2015"/>
      <c r="Q33" s="2015"/>
      <c r="R33" s="2015"/>
      <c r="S33" s="2015"/>
      <c r="T33" s="2015"/>
      <c r="U33" s="2015"/>
      <c r="V33" s="2015"/>
      <c r="W33" s="2015"/>
      <c r="X33" s="2015"/>
      <c r="Y33" s="2015"/>
      <c r="Z33" s="2015"/>
    </row>
    <row r="34">
      <c r="A34" s="2015"/>
      <c r="B34" s="2015"/>
      <c r="C34" s="2015"/>
      <c r="D34" s="2015"/>
      <c r="E34" s="2015"/>
      <c r="F34" s="2015"/>
      <c r="G34" s="2015"/>
      <c r="H34" s="2015"/>
      <c r="I34" s="2015"/>
      <c r="J34" s="2015"/>
      <c r="K34" s="2015"/>
      <c r="L34" s="2015"/>
      <c r="M34" s="2015"/>
      <c r="N34" s="2015"/>
      <c r="O34" s="2015"/>
      <c r="P34" s="2015"/>
      <c r="Q34" s="2015"/>
      <c r="R34" s="2015"/>
      <c r="S34" s="2015"/>
      <c r="T34" s="2015"/>
      <c r="U34" s="2015"/>
      <c r="V34" s="2015"/>
      <c r="W34" s="2015"/>
      <c r="X34" s="2015"/>
      <c r="Y34" s="2015"/>
      <c r="Z34" s="2015"/>
    </row>
    <row r="35">
      <c r="A35" s="2015"/>
      <c r="B35" s="2015"/>
      <c r="C35" s="2015"/>
      <c r="D35" s="2015"/>
      <c r="E35" s="2015"/>
      <c r="F35" s="2015"/>
      <c r="G35" s="2015"/>
      <c r="H35" s="2015"/>
      <c r="I35" s="2015"/>
      <c r="J35" s="2015"/>
      <c r="K35" s="2015"/>
      <c r="L35" s="2015"/>
      <c r="M35" s="2015"/>
      <c r="N35" s="2015"/>
      <c r="O35" s="2015"/>
      <c r="P35" s="2015"/>
      <c r="Q35" s="2015"/>
      <c r="R35" s="2015"/>
      <c r="S35" s="2015"/>
      <c r="T35" s="2015"/>
      <c r="U35" s="2015"/>
      <c r="V35" s="2015"/>
      <c r="W35" s="2015"/>
      <c r="X35" s="2015"/>
      <c r="Y35" s="2015"/>
      <c r="Z35" s="2015"/>
    </row>
    <row r="36">
      <c r="A36" s="2015"/>
      <c r="B36" s="2015"/>
      <c r="C36" s="2015"/>
      <c r="D36" s="2015"/>
      <c r="E36" s="2015"/>
      <c r="F36" s="2015"/>
      <c r="G36" s="2015"/>
      <c r="H36" s="2015"/>
      <c r="I36" s="2015"/>
      <c r="J36" s="2015"/>
      <c r="K36" s="2015"/>
      <c r="L36" s="2015"/>
      <c r="M36" s="2015"/>
      <c r="N36" s="2015"/>
      <c r="O36" s="2015"/>
      <c r="P36" s="2015"/>
      <c r="Q36" s="2015"/>
      <c r="R36" s="2015"/>
      <c r="S36" s="2015"/>
      <c r="T36" s="2015"/>
      <c r="U36" s="2015"/>
      <c r="V36" s="2015"/>
      <c r="W36" s="2015"/>
      <c r="X36" s="2015"/>
      <c r="Y36" s="2015"/>
      <c r="Z36" s="2015"/>
    </row>
    <row r="37">
      <c r="A37" s="2015"/>
      <c r="B37" s="2015"/>
      <c r="C37" s="2015"/>
      <c r="D37" s="2015"/>
      <c r="E37" s="2015"/>
      <c r="F37" s="2015"/>
      <c r="G37" s="2015"/>
      <c r="H37" s="2015"/>
      <c r="I37" s="2015"/>
      <c r="J37" s="2015"/>
      <c r="K37" s="2015"/>
      <c r="L37" s="2015"/>
      <c r="M37" s="2015"/>
      <c r="N37" s="2015"/>
      <c r="O37" s="2015"/>
      <c r="P37" s="2015"/>
      <c r="Q37" s="2015"/>
      <c r="R37" s="2015"/>
      <c r="S37" s="2015"/>
      <c r="T37" s="2015"/>
      <c r="U37" s="2015"/>
      <c r="V37" s="2015"/>
      <c r="W37" s="2015"/>
      <c r="X37" s="2015"/>
      <c r="Y37" s="2015"/>
      <c r="Z37" s="2015"/>
    </row>
    <row r="38">
      <c r="A38" s="2015"/>
      <c r="B38" s="2015"/>
      <c r="C38" s="2015"/>
      <c r="D38" s="2015"/>
      <c r="E38" s="2015"/>
      <c r="F38" s="2015"/>
      <c r="G38" s="2015"/>
      <c r="H38" s="2015"/>
      <c r="I38" s="2015"/>
      <c r="J38" s="2015"/>
      <c r="K38" s="2015"/>
      <c r="L38" s="2015"/>
      <c r="M38" s="2015"/>
      <c r="N38" s="2015"/>
      <c r="O38" s="2015"/>
      <c r="P38" s="2015"/>
      <c r="Q38" s="2015"/>
      <c r="R38" s="2015"/>
      <c r="S38" s="2015"/>
      <c r="T38" s="2015"/>
      <c r="U38" s="2015"/>
      <c r="V38" s="2015"/>
      <c r="W38" s="2015"/>
      <c r="X38" s="2015"/>
      <c r="Y38" s="2015"/>
      <c r="Z38" s="2015"/>
    </row>
    <row r="39">
      <c r="A39" s="2015"/>
      <c r="B39" s="2015"/>
      <c r="C39" s="2015"/>
      <c r="D39" s="2015"/>
      <c r="E39" s="2015"/>
      <c r="F39" s="2015"/>
      <c r="G39" s="2015"/>
      <c r="H39" s="2015"/>
      <c r="I39" s="2015"/>
      <c r="J39" s="2015"/>
      <c r="K39" s="2015"/>
      <c r="L39" s="2015"/>
      <c r="M39" s="2015"/>
      <c r="N39" s="2015"/>
      <c r="O39" s="2015"/>
      <c r="P39" s="2015"/>
      <c r="Q39" s="2015"/>
      <c r="R39" s="2015"/>
      <c r="S39" s="2015"/>
      <c r="T39" s="2015"/>
      <c r="U39" s="2015"/>
      <c r="V39" s="2015"/>
      <c r="W39" s="2015"/>
      <c r="X39" s="2015"/>
      <c r="Y39" s="2015"/>
      <c r="Z39" s="2015"/>
    </row>
    <row r="40">
      <c r="A40" s="2015"/>
      <c r="B40" s="2015"/>
      <c r="C40" s="2015"/>
      <c r="D40" s="2015"/>
      <c r="E40" s="2015"/>
      <c r="F40" s="2015"/>
      <c r="G40" s="2015"/>
      <c r="H40" s="2015"/>
      <c r="I40" s="2015"/>
      <c r="J40" s="2015"/>
      <c r="K40" s="2015"/>
      <c r="L40" s="2015"/>
      <c r="M40" s="2015"/>
      <c r="N40" s="2015"/>
      <c r="O40" s="2015"/>
      <c r="P40" s="2015"/>
      <c r="Q40" s="2015"/>
      <c r="R40" s="2015"/>
      <c r="S40" s="2015"/>
      <c r="T40" s="2015"/>
      <c r="U40" s="2015"/>
      <c r="V40" s="2015"/>
      <c r="W40" s="2015"/>
      <c r="X40" s="2015"/>
      <c r="Y40" s="2015"/>
      <c r="Z40" s="2015"/>
    </row>
    <row r="41">
      <c r="A41" s="2015"/>
      <c r="B41" s="2015"/>
      <c r="C41" s="2015"/>
      <c r="D41" s="2015"/>
      <c r="E41" s="2015"/>
      <c r="F41" s="2015"/>
      <c r="G41" s="2015"/>
      <c r="H41" s="2015"/>
      <c r="I41" s="2015"/>
      <c r="J41" s="2015"/>
      <c r="K41" s="2015"/>
      <c r="L41" s="2015"/>
      <c r="M41" s="2015"/>
      <c r="N41" s="2015"/>
      <c r="O41" s="2015"/>
      <c r="P41" s="2015"/>
      <c r="Q41" s="2015"/>
      <c r="R41" s="2015"/>
      <c r="S41" s="2015"/>
      <c r="T41" s="2015"/>
      <c r="U41" s="2015"/>
      <c r="V41" s="2015"/>
      <c r="W41" s="2015"/>
      <c r="X41" s="2015"/>
      <c r="Y41" s="2015"/>
      <c r="Z41" s="2015"/>
    </row>
    <row r="42">
      <c r="A42" s="2015"/>
      <c r="B42" s="2015"/>
      <c r="C42" s="2015"/>
      <c r="D42" s="2015"/>
      <c r="E42" s="2015"/>
      <c r="F42" s="2015"/>
      <c r="G42" s="2015"/>
      <c r="H42" s="2015"/>
      <c r="I42" s="2015"/>
      <c r="J42" s="2015"/>
      <c r="K42" s="2015"/>
      <c r="L42" s="2015"/>
      <c r="M42" s="2015"/>
      <c r="N42" s="2015"/>
      <c r="O42" s="2015"/>
      <c r="P42" s="2015"/>
      <c r="Q42" s="2015"/>
      <c r="R42" s="2015"/>
      <c r="S42" s="2015"/>
      <c r="T42" s="2015"/>
      <c r="U42" s="2015"/>
      <c r="V42" s="2015"/>
      <c r="W42" s="2015"/>
      <c r="X42" s="2015"/>
      <c r="Y42" s="2015"/>
      <c r="Z42" s="2015"/>
    </row>
    <row r="43">
      <c r="A43" s="2015"/>
      <c r="B43" s="2015"/>
      <c r="C43" s="2015"/>
      <c r="D43" s="2015"/>
      <c r="E43" s="2015"/>
      <c r="F43" s="2015"/>
      <c r="G43" s="2015"/>
      <c r="H43" s="2015"/>
      <c r="I43" s="2015"/>
      <c r="J43" s="2015"/>
      <c r="K43" s="2015"/>
      <c r="L43" s="2015"/>
      <c r="M43" s="2015"/>
      <c r="N43" s="2015"/>
      <c r="O43" s="2015"/>
      <c r="P43" s="2015"/>
      <c r="Q43" s="2015"/>
      <c r="R43" s="2015"/>
      <c r="S43" s="2015"/>
      <c r="T43" s="2015"/>
      <c r="U43" s="2015"/>
      <c r="V43" s="2015"/>
      <c r="W43" s="2015"/>
      <c r="X43" s="2015"/>
      <c r="Y43" s="2015"/>
      <c r="Z43" s="2015"/>
    </row>
    <row r="44">
      <c r="A44" s="2015"/>
      <c r="B44" s="2015"/>
      <c r="C44" s="2015"/>
      <c r="D44" s="2015"/>
      <c r="E44" s="2015"/>
      <c r="F44" s="2015"/>
      <c r="G44" s="2015" t="str">
        <f>switch(mod(value(today()),3),1,1,2,2,3,3)</f>
        <v>#N/A</v>
      </c>
      <c r="H44" s="2015"/>
      <c r="I44" s="2015"/>
      <c r="J44" s="2015"/>
      <c r="K44" s="2015"/>
      <c r="L44" s="2015"/>
      <c r="M44" s="2015"/>
      <c r="N44" s="2015"/>
      <c r="O44" s="2015"/>
      <c r="P44" s="2015"/>
      <c r="Q44" s="2015"/>
      <c r="R44" s="2015"/>
      <c r="S44" s="2015"/>
      <c r="T44" s="2015"/>
      <c r="U44" s="2015"/>
      <c r="V44" s="2015"/>
      <c r="W44" s="2015"/>
      <c r="X44" s="2015"/>
      <c r="Y44" s="2015"/>
      <c r="Z44" s="2015"/>
    </row>
    <row r="45">
      <c r="A45" s="2015"/>
      <c r="B45" s="2015"/>
      <c r="C45" s="2015"/>
      <c r="D45" s="2015"/>
      <c r="E45" s="2015"/>
      <c r="F45" s="2015"/>
      <c r="G45" s="2015"/>
      <c r="H45" s="2015"/>
      <c r="I45" s="2015"/>
      <c r="J45" s="2015"/>
      <c r="K45" s="2015"/>
      <c r="L45" s="2015"/>
      <c r="M45" s="2015"/>
      <c r="N45" s="2015"/>
      <c r="O45" s="2015"/>
      <c r="P45" s="2015"/>
      <c r="Q45" s="2015"/>
      <c r="R45" s="2015"/>
      <c r="S45" s="2015"/>
      <c r="T45" s="2015"/>
      <c r="U45" s="2015"/>
      <c r="V45" s="2015"/>
      <c r="W45" s="2015"/>
      <c r="X45" s="2015"/>
      <c r="Y45" s="2015"/>
      <c r="Z45" s="2015"/>
    </row>
    <row r="46">
      <c r="A46" s="2015"/>
      <c r="B46" s="2015"/>
      <c r="C46" s="2015"/>
      <c r="D46" s="2015"/>
      <c r="E46" s="2015"/>
      <c r="F46" s="2015"/>
      <c r="G46" s="2015"/>
      <c r="H46" s="2015"/>
      <c r="I46" s="2015"/>
      <c r="J46" s="2015"/>
      <c r="K46" s="2015"/>
      <c r="L46" s="2015"/>
      <c r="M46" s="2015"/>
      <c r="N46" s="2015"/>
      <c r="O46" s="2015"/>
      <c r="P46" s="2015"/>
      <c r="Q46" s="2015"/>
      <c r="R46" s="2015"/>
      <c r="S46" s="2015"/>
      <c r="T46" s="2015"/>
      <c r="U46" s="2015"/>
      <c r="V46" s="2015"/>
      <c r="W46" s="2015"/>
      <c r="X46" s="2015"/>
      <c r="Y46" s="2015"/>
      <c r="Z46" s="2015"/>
    </row>
    <row r="47">
      <c r="A47" s="2015"/>
      <c r="B47" s="2015"/>
      <c r="C47" s="2015"/>
      <c r="D47" s="2015"/>
      <c r="E47" s="2015"/>
      <c r="F47" s="2015"/>
      <c r="G47" s="2015"/>
      <c r="H47" s="2015"/>
      <c r="I47" s="2015"/>
      <c r="J47" s="2015"/>
      <c r="K47" s="2015"/>
      <c r="L47" s="2015"/>
      <c r="M47" s="2015"/>
      <c r="N47" s="2015"/>
      <c r="O47" s="2015"/>
      <c r="P47" s="2015"/>
      <c r="Q47" s="2015"/>
      <c r="R47" s="2015"/>
      <c r="S47" s="2015"/>
      <c r="T47" s="2015"/>
      <c r="U47" s="2015"/>
      <c r="V47" s="2015"/>
      <c r="W47" s="2015"/>
      <c r="X47" s="2015"/>
      <c r="Y47" s="2015"/>
      <c r="Z47" s="2015"/>
    </row>
    <row r="48">
      <c r="A48" s="2015"/>
      <c r="B48" s="2015"/>
      <c r="C48" s="2015"/>
      <c r="D48" s="2015"/>
      <c r="E48" s="2015"/>
      <c r="F48" s="2015"/>
      <c r="G48" s="2015"/>
      <c r="H48" s="2015"/>
      <c r="I48" s="2015"/>
      <c r="J48" s="2015"/>
      <c r="K48" s="2015"/>
      <c r="L48" s="2015"/>
      <c r="M48" s="2015"/>
      <c r="N48" s="2015"/>
      <c r="O48" s="2015"/>
      <c r="P48" s="2015"/>
      <c r="Q48" s="2015"/>
      <c r="R48" s="2015"/>
      <c r="S48" s="2015"/>
      <c r="T48" s="2015"/>
      <c r="U48" s="2015"/>
      <c r="V48" s="2015"/>
      <c r="W48" s="2015"/>
      <c r="X48" s="2015"/>
      <c r="Y48" s="2015"/>
      <c r="Z48" s="2015"/>
    </row>
    <row r="49">
      <c r="A49" s="2015"/>
      <c r="B49" s="2015"/>
      <c r="C49" s="2015"/>
      <c r="D49" s="2015"/>
      <c r="E49" s="2015"/>
      <c r="F49" s="2015"/>
      <c r="G49" s="2015"/>
      <c r="H49" s="2015"/>
      <c r="I49" s="2015"/>
      <c r="J49" s="2015"/>
      <c r="K49" s="2015"/>
      <c r="L49" s="2015"/>
      <c r="M49" s="2015"/>
      <c r="N49" s="2015"/>
      <c r="O49" s="2015"/>
      <c r="P49" s="2015"/>
      <c r="Q49" s="2015"/>
      <c r="R49" s="2015"/>
      <c r="S49" s="2015"/>
      <c r="T49" s="2015"/>
      <c r="U49" s="2015"/>
      <c r="V49" s="2015"/>
      <c r="W49" s="2015"/>
      <c r="X49" s="2015"/>
      <c r="Y49" s="2015"/>
      <c r="Z49" s="2015"/>
    </row>
    <row r="50">
      <c r="A50" s="2015"/>
      <c r="B50" s="2015"/>
      <c r="C50" s="2015"/>
      <c r="D50" s="2015"/>
      <c r="E50" s="2015"/>
      <c r="F50" s="2015"/>
      <c r="G50" s="2015"/>
      <c r="H50" s="2015"/>
      <c r="I50" s="2015"/>
      <c r="J50" s="2015"/>
      <c r="K50" s="2015"/>
      <c r="L50" s="2015"/>
      <c r="M50" s="2015"/>
      <c r="N50" s="2015"/>
      <c r="O50" s="2015"/>
      <c r="P50" s="2015"/>
      <c r="Q50" s="2015"/>
      <c r="R50" s="2015"/>
      <c r="S50" s="2015"/>
      <c r="T50" s="2015"/>
      <c r="U50" s="2015"/>
      <c r="V50" s="2015"/>
      <c r="W50" s="2015"/>
      <c r="X50" s="2015"/>
      <c r="Y50" s="2015"/>
      <c r="Z50" s="2015"/>
    </row>
    <row r="51">
      <c r="A51" s="2015"/>
      <c r="B51" s="2015"/>
      <c r="C51" s="2015"/>
      <c r="D51" s="2015"/>
      <c r="E51" s="2015"/>
      <c r="F51" s="2015"/>
      <c r="G51" s="2015"/>
      <c r="H51" s="2015"/>
      <c r="I51" s="2015"/>
      <c r="J51" s="2015"/>
      <c r="K51" s="2015"/>
      <c r="L51" s="2015"/>
      <c r="M51" s="2015"/>
      <c r="N51" s="2015"/>
      <c r="O51" s="2015"/>
      <c r="P51" s="2015"/>
      <c r="Q51" s="2015"/>
      <c r="R51" s="2015"/>
      <c r="S51" s="2015"/>
      <c r="T51" s="2015"/>
      <c r="U51" s="2015"/>
      <c r="V51" s="2015"/>
      <c r="W51" s="2015"/>
      <c r="X51" s="2015"/>
      <c r="Y51" s="2015"/>
      <c r="Z51" s="2015"/>
    </row>
    <row r="52">
      <c r="A52" s="2015"/>
      <c r="B52" s="2015"/>
      <c r="C52" s="2015"/>
      <c r="D52" s="2015"/>
      <c r="E52" s="2015"/>
      <c r="F52" s="2015"/>
      <c r="G52" s="2015"/>
      <c r="H52" s="2015"/>
      <c r="I52" s="2015"/>
      <c r="J52" s="2015"/>
      <c r="K52" s="2015"/>
      <c r="L52" s="2015"/>
      <c r="M52" s="2015"/>
      <c r="N52" s="2015"/>
      <c r="O52" s="2015"/>
      <c r="P52" s="2015"/>
      <c r="Q52" s="2015"/>
      <c r="R52" s="2015"/>
      <c r="S52" s="2015"/>
      <c r="T52" s="2015"/>
      <c r="U52" s="2015"/>
      <c r="V52" s="2015"/>
      <c r="W52" s="2015"/>
      <c r="X52" s="2015"/>
      <c r="Y52" s="2015"/>
      <c r="Z52" s="2015"/>
    </row>
    <row r="53">
      <c r="A53" s="2015"/>
      <c r="B53" s="2015"/>
      <c r="C53" s="2015"/>
      <c r="D53" s="2015"/>
      <c r="E53" s="2015"/>
      <c r="F53" s="2015"/>
      <c r="G53" s="2015"/>
      <c r="H53" s="2015"/>
      <c r="I53" s="2015"/>
      <c r="J53" s="2015"/>
      <c r="K53" s="2015"/>
      <c r="L53" s="2015"/>
      <c r="M53" s="2015"/>
      <c r="N53" s="2015"/>
      <c r="O53" s="2015"/>
      <c r="P53" s="2015"/>
      <c r="Q53" s="2015"/>
      <c r="R53" s="2015"/>
      <c r="S53" s="2015"/>
      <c r="T53" s="2015"/>
      <c r="U53" s="2015"/>
      <c r="V53" s="2015"/>
      <c r="W53" s="2015"/>
      <c r="X53" s="2015"/>
      <c r="Y53" s="2015"/>
      <c r="Z53" s="2015"/>
    </row>
    <row r="54">
      <c r="A54" s="2015"/>
      <c r="B54" s="2015"/>
      <c r="C54" s="2015"/>
      <c r="D54" s="2015"/>
      <c r="E54" s="2015"/>
      <c r="F54" s="2015"/>
      <c r="G54" s="2015"/>
      <c r="H54" s="2015"/>
      <c r="I54" s="2015"/>
      <c r="J54" s="2015"/>
      <c r="K54" s="2015"/>
      <c r="L54" s="2015"/>
      <c r="M54" s="2015"/>
      <c r="N54" s="2015"/>
      <c r="O54" s="2015"/>
      <c r="P54" s="2015"/>
      <c r="Q54" s="2015"/>
      <c r="R54" s="2015"/>
      <c r="S54" s="2015"/>
      <c r="T54" s="2015"/>
      <c r="U54" s="2015"/>
      <c r="V54" s="2015"/>
      <c r="W54" s="2015"/>
      <c r="X54" s="2015"/>
      <c r="Y54" s="2015"/>
      <c r="Z54" s="2015"/>
    </row>
    <row r="55">
      <c r="A55" s="2015"/>
      <c r="B55" s="2015"/>
      <c r="C55" s="2015"/>
      <c r="D55" s="2015"/>
      <c r="E55" s="2015"/>
      <c r="F55" s="2015"/>
      <c r="G55" s="2015"/>
      <c r="H55" s="2015"/>
      <c r="I55" s="2015"/>
      <c r="J55" s="2015"/>
      <c r="K55" s="2015"/>
      <c r="L55" s="2015"/>
      <c r="M55" s="2015"/>
      <c r="N55" s="2015"/>
      <c r="O55" s="2015"/>
      <c r="P55" s="2015"/>
      <c r="Q55" s="2015"/>
      <c r="R55" s="2015"/>
      <c r="S55" s="2015"/>
      <c r="T55" s="2015"/>
      <c r="U55" s="2015"/>
      <c r="V55" s="2015"/>
      <c r="W55" s="2015"/>
      <c r="X55" s="2015"/>
      <c r="Y55" s="2015"/>
      <c r="Z55" s="2015"/>
    </row>
    <row r="56">
      <c r="A56" s="2015"/>
      <c r="B56" s="2015"/>
      <c r="C56" s="2015"/>
      <c r="D56" s="2015"/>
      <c r="E56" s="2015"/>
      <c r="F56" s="2015"/>
      <c r="G56" s="2015"/>
      <c r="H56" s="2015"/>
      <c r="I56" s="2015"/>
      <c r="J56" s="2015"/>
      <c r="K56" s="2015"/>
      <c r="L56" s="2015"/>
      <c r="M56" s="2015"/>
      <c r="N56" s="2015"/>
      <c r="O56" s="2015"/>
      <c r="P56" s="2015"/>
      <c r="Q56" s="2015"/>
      <c r="R56" s="2015"/>
      <c r="S56" s="2015"/>
      <c r="T56" s="2015"/>
      <c r="U56" s="2015"/>
      <c r="V56" s="2015"/>
      <c r="W56" s="2015"/>
      <c r="X56" s="2015"/>
      <c r="Y56" s="2015"/>
      <c r="Z56" s="2015"/>
    </row>
    <row r="57">
      <c r="A57" s="2015"/>
      <c r="B57" s="2015"/>
      <c r="C57" s="2015"/>
      <c r="D57" s="2015"/>
      <c r="E57" s="2015"/>
      <c r="F57" s="2015"/>
      <c r="G57" s="2015"/>
      <c r="H57" s="2015"/>
      <c r="I57" s="2015"/>
      <c r="J57" s="2015"/>
      <c r="K57" s="2015"/>
      <c r="L57" s="2015"/>
      <c r="M57" s="2015"/>
      <c r="N57" s="2015"/>
      <c r="O57" s="2015"/>
      <c r="P57" s="2015"/>
      <c r="Q57" s="2015"/>
      <c r="R57" s="2015"/>
      <c r="S57" s="2015"/>
      <c r="T57" s="2015"/>
      <c r="U57" s="2015"/>
      <c r="V57" s="2015"/>
      <c r="W57" s="2015"/>
      <c r="X57" s="2015"/>
      <c r="Y57" s="2015"/>
      <c r="Z57" s="2015"/>
    </row>
    <row r="58">
      <c r="A58" s="2015"/>
      <c r="B58" s="2015"/>
      <c r="C58" s="2015"/>
      <c r="D58" s="2015"/>
      <c r="E58" s="2015"/>
      <c r="F58" s="2015"/>
      <c r="G58" s="2015"/>
      <c r="H58" s="2015"/>
      <c r="I58" s="2015"/>
      <c r="J58" s="2015"/>
      <c r="K58" s="2015"/>
      <c r="L58" s="2015"/>
      <c r="M58" s="2015"/>
      <c r="N58" s="2015"/>
      <c r="O58" s="2015"/>
      <c r="P58" s="2015"/>
      <c r="Q58" s="2015"/>
      <c r="R58" s="2015"/>
      <c r="S58" s="2015"/>
      <c r="T58" s="2015"/>
      <c r="U58" s="2015"/>
      <c r="V58" s="2015"/>
      <c r="W58" s="2015"/>
      <c r="X58" s="2015"/>
      <c r="Y58" s="2015"/>
      <c r="Z58" s="2015"/>
    </row>
    <row r="59">
      <c r="A59" s="2015"/>
      <c r="B59" s="2015"/>
      <c r="C59" s="2015"/>
      <c r="D59" s="2015"/>
      <c r="E59" s="2015"/>
      <c r="F59" s="2015"/>
      <c r="G59" s="2015"/>
      <c r="H59" s="2015"/>
      <c r="I59" s="2015"/>
      <c r="J59" s="2015"/>
      <c r="K59" s="2015"/>
      <c r="L59" s="2015"/>
      <c r="M59" s="2015"/>
      <c r="N59" s="2015"/>
      <c r="O59" s="2015"/>
      <c r="P59" s="2015"/>
      <c r="Q59" s="2015"/>
      <c r="R59" s="2015"/>
      <c r="S59" s="2015"/>
      <c r="T59" s="2015"/>
      <c r="U59" s="2015"/>
      <c r="V59" s="2015"/>
      <c r="W59" s="2015"/>
      <c r="X59" s="2015"/>
      <c r="Y59" s="2015"/>
      <c r="Z59" s="2015"/>
    </row>
    <row r="60">
      <c r="A60" s="2015"/>
      <c r="B60" s="2015"/>
      <c r="C60" s="2015"/>
      <c r="D60" s="2015"/>
      <c r="E60" s="2015"/>
      <c r="F60" s="2015"/>
      <c r="G60" s="2015"/>
      <c r="H60" s="2015"/>
      <c r="I60" s="2015"/>
      <c r="J60" s="2015"/>
      <c r="K60" s="2015"/>
      <c r="L60" s="2015"/>
      <c r="M60" s="2015"/>
      <c r="N60" s="2015"/>
      <c r="O60" s="2015"/>
      <c r="P60" s="2015"/>
      <c r="Q60" s="2015"/>
      <c r="R60" s="2015"/>
      <c r="S60" s="2015"/>
      <c r="T60" s="2015"/>
      <c r="U60" s="2015"/>
      <c r="V60" s="2015"/>
      <c r="W60" s="2015"/>
      <c r="X60" s="2015"/>
      <c r="Y60" s="2015"/>
      <c r="Z60" s="2015"/>
    </row>
    <row r="61">
      <c r="A61" s="2015"/>
      <c r="B61" s="2015"/>
      <c r="C61" s="2015"/>
      <c r="D61" s="2015"/>
      <c r="E61" s="2015"/>
      <c r="F61" s="2015"/>
      <c r="G61" s="2015"/>
      <c r="H61" s="2015"/>
      <c r="I61" s="2015"/>
      <c r="J61" s="2015"/>
      <c r="K61" s="2015"/>
      <c r="L61" s="2015"/>
      <c r="M61" s="2015"/>
      <c r="N61" s="2015"/>
      <c r="O61" s="2015"/>
      <c r="P61" s="2015"/>
      <c r="Q61" s="2015"/>
      <c r="R61" s="2015"/>
      <c r="S61" s="2015"/>
      <c r="T61" s="2015"/>
      <c r="U61" s="2015"/>
      <c r="V61" s="2015"/>
      <c r="W61" s="2015"/>
      <c r="X61" s="2015"/>
      <c r="Y61" s="2015"/>
      <c r="Z61" s="2015"/>
    </row>
    <row r="62">
      <c r="A62" s="2015"/>
      <c r="B62" s="2015"/>
      <c r="C62" s="2015"/>
      <c r="D62" s="2015"/>
      <c r="E62" s="2015"/>
      <c r="F62" s="2015"/>
      <c r="G62" s="2015"/>
      <c r="H62" s="2015"/>
      <c r="I62" s="2015"/>
      <c r="J62" s="2015"/>
      <c r="K62" s="2015"/>
      <c r="L62" s="2015"/>
      <c r="M62" s="2015"/>
      <c r="N62" s="2015"/>
      <c r="O62" s="2015"/>
      <c r="P62" s="2015"/>
      <c r="Q62" s="2015"/>
      <c r="R62" s="2015"/>
      <c r="S62" s="2015"/>
      <c r="T62" s="2015"/>
      <c r="U62" s="2015"/>
      <c r="V62" s="2015"/>
      <c r="W62" s="2015"/>
      <c r="X62" s="2015"/>
      <c r="Y62" s="2015"/>
      <c r="Z62" s="2015"/>
    </row>
    <row r="63">
      <c r="A63" s="2015"/>
      <c r="B63" s="2015"/>
      <c r="C63" s="2015"/>
      <c r="D63" s="2015"/>
      <c r="E63" s="2015"/>
      <c r="F63" s="2015"/>
      <c r="G63" s="2015"/>
      <c r="H63" s="2015"/>
      <c r="I63" s="2015"/>
      <c r="J63" s="2015"/>
      <c r="K63" s="2015"/>
      <c r="L63" s="2015"/>
      <c r="M63" s="2015"/>
      <c r="N63" s="2015"/>
      <c r="O63" s="2015"/>
      <c r="P63" s="2015"/>
      <c r="Q63" s="2015"/>
      <c r="R63" s="2015"/>
      <c r="S63" s="2015"/>
      <c r="T63" s="2015"/>
      <c r="U63" s="2015"/>
      <c r="V63" s="2015"/>
      <c r="W63" s="2015"/>
      <c r="X63" s="2015"/>
      <c r="Y63" s="2015"/>
      <c r="Z63" s="2015"/>
    </row>
    <row r="64">
      <c r="A64" s="2015"/>
      <c r="B64" s="2015"/>
      <c r="C64" s="2015"/>
      <c r="D64" s="2015"/>
      <c r="E64" s="2015"/>
      <c r="F64" s="2015"/>
      <c r="G64" s="2015"/>
      <c r="H64" s="2015"/>
      <c r="I64" s="2015"/>
      <c r="J64" s="2015"/>
      <c r="K64" s="2015"/>
      <c r="L64" s="2015"/>
      <c r="M64" s="2015"/>
      <c r="N64" s="2015"/>
      <c r="O64" s="2015"/>
      <c r="P64" s="2015"/>
      <c r="Q64" s="2015"/>
      <c r="R64" s="2015"/>
      <c r="S64" s="2015"/>
      <c r="T64" s="2015"/>
      <c r="U64" s="2015"/>
      <c r="V64" s="2015"/>
      <c r="W64" s="2015"/>
      <c r="X64" s="2015"/>
      <c r="Y64" s="2015"/>
      <c r="Z64" s="2015"/>
    </row>
    <row r="65">
      <c r="A65" s="2015"/>
      <c r="B65" s="2015"/>
      <c r="C65" s="2015"/>
      <c r="D65" s="2015"/>
      <c r="E65" s="2015"/>
      <c r="F65" s="2015"/>
      <c r="G65" s="2015"/>
      <c r="H65" s="2015"/>
      <c r="I65" s="2015"/>
      <c r="J65" s="2015"/>
      <c r="K65" s="2015"/>
      <c r="L65" s="2015"/>
      <c r="M65" s="2015"/>
      <c r="N65" s="2015"/>
      <c r="O65" s="2015"/>
      <c r="P65" s="2015"/>
      <c r="Q65" s="2015"/>
      <c r="R65" s="2015"/>
      <c r="S65" s="2015"/>
      <c r="T65" s="2015"/>
      <c r="U65" s="2015"/>
      <c r="V65" s="2015"/>
      <c r="W65" s="2015"/>
      <c r="X65" s="2015"/>
      <c r="Y65" s="2015"/>
      <c r="Z65" s="2015"/>
    </row>
    <row r="66">
      <c r="A66" s="2015"/>
      <c r="B66" s="2015"/>
      <c r="C66" s="2015"/>
      <c r="D66" s="2015"/>
      <c r="E66" s="2015"/>
      <c r="F66" s="2015"/>
      <c r="G66" s="2015"/>
      <c r="H66" s="2015"/>
      <c r="I66" s="2015"/>
      <c r="J66" s="2015"/>
      <c r="K66" s="2015"/>
      <c r="L66" s="2015"/>
      <c r="M66" s="2015"/>
      <c r="N66" s="2015"/>
      <c r="O66" s="2015"/>
      <c r="P66" s="2015"/>
      <c r="Q66" s="2015"/>
      <c r="R66" s="2015"/>
      <c r="S66" s="2015"/>
      <c r="T66" s="2015"/>
      <c r="U66" s="2015"/>
      <c r="V66" s="2015"/>
      <c r="W66" s="2015"/>
      <c r="X66" s="2015"/>
      <c r="Y66" s="2015"/>
      <c r="Z66" s="2015"/>
    </row>
    <row r="67">
      <c r="A67" s="2015"/>
      <c r="B67" s="2015"/>
      <c r="C67" s="2015"/>
      <c r="D67" s="2015"/>
      <c r="E67" s="2015"/>
      <c r="F67" s="2015"/>
      <c r="G67" s="2015"/>
      <c r="H67" s="2015"/>
      <c r="I67" s="2015"/>
      <c r="J67" s="2015"/>
      <c r="K67" s="2015"/>
      <c r="L67" s="2015"/>
      <c r="M67" s="2015"/>
      <c r="N67" s="2015"/>
      <c r="O67" s="2015"/>
      <c r="P67" s="2015"/>
      <c r="Q67" s="2015"/>
      <c r="R67" s="2015"/>
      <c r="S67" s="2015"/>
      <c r="T67" s="2015"/>
      <c r="U67" s="2015"/>
      <c r="V67" s="2015"/>
      <c r="W67" s="2015"/>
      <c r="X67" s="2015"/>
      <c r="Y67" s="2015"/>
      <c r="Z67" s="2015"/>
    </row>
    <row r="68">
      <c r="A68" s="2015"/>
      <c r="B68" s="2015"/>
      <c r="C68" s="2015"/>
      <c r="D68" s="2015"/>
      <c r="E68" s="2015"/>
      <c r="F68" s="2015"/>
      <c r="G68" s="2015"/>
      <c r="H68" s="2015"/>
      <c r="I68" s="2015"/>
      <c r="J68" s="2015"/>
      <c r="K68" s="2015"/>
      <c r="L68" s="2015"/>
      <c r="M68" s="2015"/>
      <c r="N68" s="2015"/>
      <c r="O68" s="2015"/>
      <c r="P68" s="2015"/>
      <c r="Q68" s="2015"/>
      <c r="R68" s="2015"/>
      <c r="S68" s="2015"/>
      <c r="T68" s="2015"/>
      <c r="U68" s="2015"/>
      <c r="V68" s="2015"/>
      <c r="W68" s="2015"/>
      <c r="X68" s="2015"/>
      <c r="Y68" s="2015"/>
      <c r="Z68" s="2015"/>
    </row>
    <row r="69">
      <c r="A69" s="2015"/>
      <c r="B69" s="2015"/>
      <c r="C69" s="2015"/>
      <c r="D69" s="2015"/>
      <c r="E69" s="2015"/>
      <c r="F69" s="2015"/>
      <c r="G69" s="2015"/>
      <c r="H69" s="2015"/>
      <c r="I69" s="2015"/>
      <c r="J69" s="2015"/>
      <c r="K69" s="2015"/>
      <c r="L69" s="2015"/>
      <c r="M69" s="2015"/>
      <c r="N69" s="2015"/>
      <c r="O69" s="2015"/>
      <c r="P69" s="2015"/>
      <c r="Q69" s="2015"/>
      <c r="R69" s="2015"/>
      <c r="S69" s="2015"/>
      <c r="T69" s="2015"/>
      <c r="U69" s="2015"/>
      <c r="V69" s="2015"/>
      <c r="W69" s="2015"/>
      <c r="X69" s="2015"/>
      <c r="Y69" s="2015"/>
      <c r="Z69" s="2015"/>
    </row>
    <row r="70">
      <c r="A70" s="2015"/>
      <c r="B70" s="2015"/>
      <c r="C70" s="2015"/>
      <c r="D70" s="2015"/>
      <c r="E70" s="2015"/>
      <c r="F70" s="2015"/>
      <c r="G70" s="2015"/>
      <c r="H70" s="2015"/>
      <c r="I70" s="2015"/>
      <c r="J70" s="2015"/>
      <c r="K70" s="2015"/>
      <c r="L70" s="2015"/>
      <c r="M70" s="2015"/>
      <c r="N70" s="2015"/>
      <c r="O70" s="2015"/>
      <c r="P70" s="2015"/>
      <c r="Q70" s="2015"/>
      <c r="R70" s="2015"/>
      <c r="S70" s="2015"/>
      <c r="T70" s="2015"/>
      <c r="U70" s="2015"/>
      <c r="V70" s="2015"/>
      <c r="W70" s="2015"/>
      <c r="X70" s="2015"/>
      <c r="Y70" s="2015"/>
      <c r="Z70" s="2015"/>
    </row>
    <row r="71">
      <c r="A71" s="2015"/>
      <c r="B71" s="2015"/>
      <c r="C71" s="2015"/>
      <c r="D71" s="2015"/>
      <c r="E71" s="2015"/>
      <c r="F71" s="2015"/>
      <c r="G71" s="2015"/>
      <c r="H71" s="2015"/>
      <c r="I71" s="2015"/>
      <c r="J71" s="2015"/>
      <c r="K71" s="2015"/>
      <c r="L71" s="2015"/>
      <c r="M71" s="2015"/>
      <c r="N71" s="2015"/>
      <c r="O71" s="2015"/>
      <c r="P71" s="2015"/>
      <c r="Q71" s="2015"/>
      <c r="R71" s="2015"/>
      <c r="S71" s="2015"/>
      <c r="T71" s="2015"/>
      <c r="U71" s="2015"/>
      <c r="V71" s="2015"/>
      <c r="W71" s="2015"/>
      <c r="X71" s="2015"/>
      <c r="Y71" s="2015"/>
      <c r="Z71" s="2015"/>
    </row>
    <row r="72">
      <c r="A72" s="2015"/>
      <c r="B72" s="2015"/>
      <c r="C72" s="2015"/>
      <c r="D72" s="2015"/>
      <c r="E72" s="2015"/>
      <c r="F72" s="2015"/>
      <c r="G72" s="2015"/>
      <c r="H72" s="2015"/>
      <c r="I72" s="2015"/>
      <c r="J72" s="2015"/>
      <c r="K72" s="2015"/>
      <c r="L72" s="2015"/>
      <c r="M72" s="2015"/>
      <c r="N72" s="2015"/>
      <c r="O72" s="2015"/>
      <c r="P72" s="2015"/>
      <c r="Q72" s="2015"/>
      <c r="R72" s="2015"/>
      <c r="S72" s="2015"/>
      <c r="T72" s="2015"/>
      <c r="U72" s="2015"/>
      <c r="V72" s="2015"/>
      <c r="W72" s="2015"/>
      <c r="X72" s="2015"/>
      <c r="Y72" s="2015"/>
      <c r="Z72" s="2015"/>
    </row>
    <row r="73">
      <c r="A73" s="2015"/>
      <c r="B73" s="2015"/>
      <c r="C73" s="2015"/>
      <c r="D73" s="2015"/>
      <c r="E73" s="2015"/>
      <c r="F73" s="2015"/>
      <c r="G73" s="2015"/>
      <c r="H73" s="2015"/>
      <c r="I73" s="2015"/>
      <c r="J73" s="2015"/>
      <c r="K73" s="2015"/>
      <c r="L73" s="2015"/>
      <c r="M73" s="2015"/>
      <c r="N73" s="2015"/>
      <c r="O73" s="2015"/>
      <c r="P73" s="2015"/>
      <c r="Q73" s="2015"/>
      <c r="R73" s="2015"/>
      <c r="S73" s="2015"/>
      <c r="T73" s="2015"/>
      <c r="U73" s="2015"/>
      <c r="V73" s="2015"/>
      <c r="W73" s="2015"/>
      <c r="X73" s="2015"/>
      <c r="Y73" s="2015"/>
      <c r="Z73" s="2015"/>
    </row>
    <row r="74">
      <c r="A74" s="2015"/>
      <c r="B74" s="2015"/>
      <c r="C74" s="2015"/>
      <c r="D74" s="2015"/>
      <c r="E74" s="2015"/>
      <c r="F74" s="2015"/>
      <c r="G74" s="2015"/>
      <c r="H74" s="2015"/>
      <c r="I74" s="2015"/>
      <c r="J74" s="2015"/>
      <c r="K74" s="2015"/>
      <c r="L74" s="2015"/>
      <c r="M74" s="2015"/>
      <c r="N74" s="2015"/>
      <c r="O74" s="2015"/>
      <c r="P74" s="2015"/>
      <c r="Q74" s="2015"/>
      <c r="R74" s="2015"/>
      <c r="S74" s="2015"/>
      <c r="T74" s="2015"/>
      <c r="U74" s="2015"/>
      <c r="V74" s="2015"/>
      <c r="W74" s="2015"/>
      <c r="X74" s="2015"/>
      <c r="Y74" s="2015"/>
      <c r="Z74" s="2015"/>
    </row>
    <row r="75">
      <c r="A75" s="2015"/>
      <c r="B75" s="2015"/>
      <c r="C75" s="2015"/>
      <c r="D75" s="2015"/>
      <c r="E75" s="2015"/>
      <c r="F75" s="2015"/>
      <c r="G75" s="2015"/>
      <c r="H75" s="2015"/>
      <c r="I75" s="2015"/>
      <c r="J75" s="2015"/>
      <c r="K75" s="2015"/>
      <c r="L75" s="2015"/>
      <c r="M75" s="2015"/>
      <c r="N75" s="2015"/>
      <c r="O75" s="2015"/>
      <c r="P75" s="2015"/>
      <c r="Q75" s="2015"/>
      <c r="R75" s="2015"/>
      <c r="S75" s="2015"/>
      <c r="T75" s="2015"/>
      <c r="U75" s="2015"/>
      <c r="V75" s="2015"/>
      <c r="W75" s="2015"/>
      <c r="X75" s="2015"/>
      <c r="Y75" s="2015"/>
      <c r="Z75" s="2015"/>
    </row>
    <row r="76">
      <c r="A76" s="2015"/>
      <c r="B76" s="2015"/>
      <c r="C76" s="2015"/>
      <c r="D76" s="2015"/>
      <c r="E76" s="2015"/>
      <c r="F76" s="2015"/>
      <c r="G76" s="2015"/>
      <c r="H76" s="2015"/>
      <c r="I76" s="2015"/>
      <c r="J76" s="2015"/>
      <c r="K76" s="2015"/>
      <c r="L76" s="2015"/>
      <c r="M76" s="2015"/>
      <c r="N76" s="2015"/>
      <c r="O76" s="2015"/>
      <c r="P76" s="2015"/>
      <c r="Q76" s="2015"/>
      <c r="R76" s="2015"/>
      <c r="S76" s="2015"/>
      <c r="T76" s="2015"/>
      <c r="U76" s="2015"/>
      <c r="V76" s="2015"/>
      <c r="W76" s="2015"/>
      <c r="X76" s="2015"/>
      <c r="Y76" s="2015"/>
      <c r="Z76" s="2015"/>
    </row>
    <row r="77">
      <c r="A77" s="2015"/>
      <c r="B77" s="2015"/>
      <c r="C77" s="2015"/>
      <c r="D77" s="2015"/>
      <c r="E77" s="2015"/>
      <c r="F77" s="2015"/>
      <c r="G77" s="2015"/>
      <c r="H77" s="2015"/>
      <c r="I77" s="2015"/>
      <c r="J77" s="2015"/>
      <c r="K77" s="2015"/>
      <c r="L77" s="2015"/>
      <c r="M77" s="2015"/>
      <c r="N77" s="2015"/>
      <c r="O77" s="2015"/>
      <c r="P77" s="2015"/>
      <c r="Q77" s="2015"/>
      <c r="R77" s="2015"/>
      <c r="S77" s="2015"/>
      <c r="T77" s="2015"/>
      <c r="U77" s="2015"/>
      <c r="V77" s="2015"/>
      <c r="W77" s="2015"/>
      <c r="X77" s="2015"/>
      <c r="Y77" s="2015"/>
      <c r="Z77" s="2015"/>
    </row>
    <row r="78">
      <c r="A78" s="2015"/>
      <c r="B78" s="2015"/>
      <c r="C78" s="2015"/>
      <c r="D78" s="2015"/>
      <c r="E78" s="2015"/>
      <c r="F78" s="2015"/>
      <c r="G78" s="2015"/>
      <c r="H78" s="2015"/>
      <c r="I78" s="2015"/>
      <c r="J78" s="2015"/>
      <c r="K78" s="2015"/>
      <c r="L78" s="2015"/>
      <c r="M78" s="2015"/>
      <c r="N78" s="2015"/>
      <c r="O78" s="2015"/>
      <c r="P78" s="2015"/>
      <c r="Q78" s="2015"/>
      <c r="R78" s="2015"/>
      <c r="S78" s="2015"/>
      <c r="T78" s="2015"/>
      <c r="U78" s="2015"/>
      <c r="V78" s="2015"/>
      <c r="W78" s="2015"/>
      <c r="X78" s="2015"/>
      <c r="Y78" s="2015"/>
      <c r="Z78" s="2015"/>
    </row>
    <row r="79">
      <c r="A79" s="2015"/>
      <c r="B79" s="2015"/>
      <c r="C79" s="2015"/>
      <c r="D79" s="2015"/>
      <c r="E79" s="2015"/>
      <c r="F79" s="2015"/>
      <c r="G79" s="2015"/>
      <c r="H79" s="2015"/>
      <c r="I79" s="2015"/>
      <c r="J79" s="2015"/>
      <c r="K79" s="2015"/>
      <c r="L79" s="2015"/>
      <c r="M79" s="2015"/>
      <c r="N79" s="2015"/>
      <c r="O79" s="2015"/>
      <c r="P79" s="2015"/>
      <c r="Q79" s="2015"/>
      <c r="R79" s="2015"/>
      <c r="S79" s="2015"/>
      <c r="T79" s="2015"/>
      <c r="U79" s="2015"/>
      <c r="V79" s="2015"/>
      <c r="W79" s="2015"/>
      <c r="X79" s="2015"/>
      <c r="Y79" s="2015"/>
      <c r="Z79" s="2015"/>
    </row>
    <row r="80">
      <c r="A80" s="2015"/>
      <c r="B80" s="2015"/>
      <c r="C80" s="2015"/>
      <c r="D80" s="2015"/>
      <c r="E80" s="2015"/>
      <c r="F80" s="2015"/>
      <c r="G80" s="2015"/>
      <c r="H80" s="2015"/>
      <c r="I80" s="2015"/>
      <c r="J80" s="2015"/>
      <c r="K80" s="2015"/>
      <c r="L80" s="2015"/>
      <c r="M80" s="2015"/>
      <c r="N80" s="2015"/>
      <c r="O80" s="2015"/>
      <c r="P80" s="2015"/>
      <c r="Q80" s="2015"/>
      <c r="R80" s="2015"/>
      <c r="S80" s="2015"/>
      <c r="T80" s="2015"/>
      <c r="U80" s="2015"/>
      <c r="V80" s="2015"/>
      <c r="W80" s="2015"/>
      <c r="X80" s="2015"/>
      <c r="Y80" s="2015"/>
      <c r="Z80" s="2015"/>
    </row>
    <row r="81">
      <c r="A81" s="2015"/>
      <c r="B81" s="2015"/>
      <c r="C81" s="2015"/>
      <c r="D81" s="2015"/>
      <c r="E81" s="2015"/>
      <c r="F81" s="2015"/>
      <c r="G81" s="2015"/>
      <c r="H81" s="2015"/>
      <c r="I81" s="2015"/>
      <c r="J81" s="2015"/>
      <c r="K81" s="2015"/>
      <c r="L81" s="2015"/>
      <c r="M81" s="2015"/>
      <c r="N81" s="2015"/>
      <c r="O81" s="2015"/>
      <c r="P81" s="2015"/>
      <c r="Q81" s="2015"/>
      <c r="R81" s="2015"/>
      <c r="S81" s="2015"/>
      <c r="T81" s="2015"/>
      <c r="U81" s="2015"/>
      <c r="V81" s="2015"/>
      <c r="W81" s="2015"/>
      <c r="X81" s="2015"/>
      <c r="Y81" s="2015"/>
      <c r="Z81" s="2015"/>
    </row>
    <row r="82">
      <c r="A82" s="2015"/>
      <c r="B82" s="2015"/>
      <c r="C82" s="2015"/>
      <c r="D82" s="2015"/>
      <c r="E82" s="2015"/>
      <c r="F82" s="2015"/>
      <c r="G82" s="2015"/>
      <c r="H82" s="2015"/>
      <c r="I82" s="2015"/>
      <c r="J82" s="2015"/>
      <c r="K82" s="2015"/>
      <c r="L82" s="2015"/>
      <c r="M82" s="2015"/>
      <c r="N82" s="2015"/>
      <c r="O82" s="2015"/>
      <c r="P82" s="2015"/>
      <c r="Q82" s="2015"/>
      <c r="R82" s="2015"/>
      <c r="S82" s="2015"/>
      <c r="T82" s="2015"/>
      <c r="U82" s="2015"/>
      <c r="V82" s="2015"/>
      <c r="W82" s="2015"/>
      <c r="X82" s="2015"/>
      <c r="Y82" s="2015"/>
      <c r="Z82" s="2015"/>
    </row>
    <row r="83">
      <c r="A83" s="2015"/>
      <c r="B83" s="2015"/>
      <c r="C83" s="2015"/>
      <c r="D83" s="2015"/>
      <c r="E83" s="2015"/>
      <c r="F83" s="2015"/>
      <c r="G83" s="2015"/>
      <c r="H83" s="2015"/>
      <c r="I83" s="2015"/>
      <c r="J83" s="2015"/>
      <c r="K83" s="2015"/>
      <c r="L83" s="2015"/>
      <c r="M83" s="2015"/>
      <c r="N83" s="2015"/>
      <c r="O83" s="2015"/>
      <c r="P83" s="2015"/>
      <c r="Q83" s="2015"/>
      <c r="R83" s="2015"/>
      <c r="S83" s="2015"/>
      <c r="T83" s="2015"/>
      <c r="U83" s="2015"/>
      <c r="V83" s="2015"/>
      <c r="W83" s="2015"/>
      <c r="X83" s="2015"/>
      <c r="Y83" s="2015"/>
      <c r="Z83" s="2015"/>
    </row>
    <row r="84">
      <c r="A84" s="2015"/>
      <c r="B84" s="2015"/>
      <c r="C84" s="2015"/>
      <c r="D84" s="2015"/>
      <c r="E84" s="2015"/>
      <c r="F84" s="2015"/>
      <c r="G84" s="2015"/>
      <c r="H84" s="2015"/>
      <c r="I84" s="2015"/>
      <c r="J84" s="2015"/>
      <c r="K84" s="2015"/>
      <c r="L84" s="2015"/>
      <c r="M84" s="2015"/>
      <c r="N84" s="2015"/>
      <c r="O84" s="2015"/>
      <c r="P84" s="2015"/>
      <c r="Q84" s="2015"/>
      <c r="R84" s="2015"/>
      <c r="S84" s="2015"/>
      <c r="T84" s="2015"/>
      <c r="U84" s="2015"/>
      <c r="V84" s="2015"/>
      <c r="W84" s="2015"/>
      <c r="X84" s="2015"/>
      <c r="Y84" s="2015"/>
      <c r="Z84" s="2015"/>
    </row>
    <row r="85">
      <c r="A85" s="2015"/>
      <c r="B85" s="2015"/>
      <c r="C85" s="2015"/>
      <c r="D85" s="2015"/>
      <c r="E85" s="2015"/>
      <c r="F85" s="2015"/>
      <c r="G85" s="2015"/>
      <c r="H85" s="2015"/>
      <c r="I85" s="2015"/>
      <c r="J85" s="2015"/>
      <c r="K85" s="2015"/>
      <c r="L85" s="2015"/>
      <c r="M85" s="2015"/>
      <c r="N85" s="2015"/>
      <c r="O85" s="2015"/>
      <c r="P85" s="2015"/>
      <c r="Q85" s="2015"/>
      <c r="R85" s="2015"/>
      <c r="S85" s="2015"/>
      <c r="T85" s="2015"/>
      <c r="U85" s="2015"/>
      <c r="V85" s="2015"/>
      <c r="W85" s="2015"/>
      <c r="X85" s="2015"/>
      <c r="Y85" s="2015"/>
      <c r="Z85" s="2015"/>
    </row>
    <row r="86">
      <c r="A86" s="2015"/>
      <c r="B86" s="2015"/>
      <c r="C86" s="2015"/>
      <c r="D86" s="2015"/>
      <c r="E86" s="2015"/>
      <c r="F86" s="2015"/>
      <c r="G86" s="2015"/>
      <c r="H86" s="2015"/>
      <c r="I86" s="2015"/>
      <c r="J86" s="2015"/>
      <c r="K86" s="2015"/>
      <c r="L86" s="2015"/>
      <c r="M86" s="2015"/>
      <c r="N86" s="2015"/>
      <c r="O86" s="2015"/>
      <c r="P86" s="2015"/>
      <c r="Q86" s="2015"/>
      <c r="R86" s="2015"/>
      <c r="S86" s="2015"/>
      <c r="T86" s="2015"/>
      <c r="U86" s="2015"/>
      <c r="V86" s="2015"/>
      <c r="W86" s="2015"/>
      <c r="X86" s="2015"/>
      <c r="Y86" s="2015"/>
      <c r="Z86" s="2015"/>
    </row>
    <row r="87">
      <c r="A87" s="2015"/>
      <c r="B87" s="2015"/>
      <c r="C87" s="2015"/>
      <c r="D87" s="2015"/>
      <c r="E87" s="2015"/>
      <c r="F87" s="2015"/>
      <c r="G87" s="2015"/>
      <c r="H87" s="2015"/>
      <c r="I87" s="2015"/>
      <c r="J87" s="2015"/>
      <c r="K87" s="2015"/>
      <c r="L87" s="2015"/>
      <c r="M87" s="2015"/>
      <c r="N87" s="2015"/>
      <c r="O87" s="2015"/>
      <c r="P87" s="2015"/>
      <c r="Q87" s="2015"/>
      <c r="R87" s="2015"/>
      <c r="S87" s="2015"/>
      <c r="T87" s="2015"/>
      <c r="U87" s="2015"/>
      <c r="V87" s="2015"/>
      <c r="W87" s="2015"/>
      <c r="X87" s="2015"/>
      <c r="Y87" s="2015"/>
      <c r="Z87" s="2015"/>
    </row>
    <row r="88">
      <c r="A88" s="2015"/>
      <c r="B88" s="2015"/>
      <c r="C88" s="2015"/>
      <c r="D88" s="2015"/>
      <c r="E88" s="2015"/>
      <c r="F88" s="2015"/>
      <c r="G88" s="2015"/>
      <c r="H88" s="2015"/>
      <c r="I88" s="2015"/>
      <c r="J88" s="2015"/>
      <c r="K88" s="2015"/>
      <c r="L88" s="2015"/>
      <c r="M88" s="2015"/>
      <c r="N88" s="2015"/>
      <c r="O88" s="2015"/>
      <c r="P88" s="2015"/>
      <c r="Q88" s="2015"/>
      <c r="R88" s="2015"/>
      <c r="S88" s="2015"/>
      <c r="T88" s="2015"/>
      <c r="U88" s="2015"/>
      <c r="V88" s="2015"/>
      <c r="W88" s="2015"/>
      <c r="X88" s="2015"/>
      <c r="Y88" s="2015"/>
      <c r="Z88" s="2015"/>
    </row>
    <row r="89">
      <c r="A89" s="2015"/>
      <c r="B89" s="2015"/>
      <c r="C89" s="2015"/>
      <c r="D89" s="2015"/>
      <c r="E89" s="2015"/>
      <c r="F89" s="2015"/>
      <c r="G89" s="2015"/>
      <c r="H89" s="2015"/>
      <c r="I89" s="2015"/>
      <c r="J89" s="2015"/>
      <c r="K89" s="2015"/>
      <c r="L89" s="2015"/>
      <c r="M89" s="2015"/>
      <c r="N89" s="2015"/>
      <c r="O89" s="2015"/>
      <c r="P89" s="2015"/>
      <c r="Q89" s="2015"/>
      <c r="R89" s="2015"/>
      <c r="S89" s="2015"/>
      <c r="T89" s="2015"/>
      <c r="U89" s="2015"/>
      <c r="V89" s="2015"/>
      <c r="W89" s="2015"/>
      <c r="X89" s="2015"/>
      <c r="Y89" s="2015"/>
      <c r="Z89" s="2015"/>
    </row>
    <row r="90">
      <c r="A90" s="2015"/>
      <c r="B90" s="2015"/>
      <c r="C90" s="2015"/>
      <c r="D90" s="2015"/>
      <c r="E90" s="2015"/>
      <c r="F90" s="2015"/>
      <c r="G90" s="2015"/>
      <c r="H90" s="2015"/>
      <c r="I90" s="2015"/>
      <c r="J90" s="2015"/>
      <c r="K90" s="2015"/>
      <c r="L90" s="2015"/>
      <c r="M90" s="2015"/>
      <c r="N90" s="2015"/>
      <c r="O90" s="2015"/>
      <c r="P90" s="2015"/>
      <c r="Q90" s="2015"/>
      <c r="R90" s="2015"/>
      <c r="S90" s="2015"/>
      <c r="T90" s="2015"/>
      <c r="U90" s="2015"/>
      <c r="V90" s="2015"/>
      <c r="W90" s="2015"/>
      <c r="X90" s="2015"/>
      <c r="Y90" s="2015"/>
      <c r="Z90" s="2015"/>
    </row>
    <row r="91">
      <c r="A91" s="2015"/>
      <c r="B91" s="2015"/>
      <c r="C91" s="2015"/>
      <c r="D91" s="2015"/>
      <c r="E91" s="2015"/>
      <c r="F91" s="2015"/>
      <c r="G91" s="2015"/>
      <c r="H91" s="2015"/>
      <c r="I91" s="2015"/>
      <c r="J91" s="2015"/>
      <c r="K91" s="2015"/>
      <c r="L91" s="2015"/>
      <c r="M91" s="2015"/>
      <c r="N91" s="2015"/>
      <c r="O91" s="2015"/>
      <c r="P91" s="2015"/>
      <c r="Q91" s="2015"/>
      <c r="R91" s="2015"/>
      <c r="S91" s="2015"/>
      <c r="T91" s="2015"/>
      <c r="U91" s="2015"/>
      <c r="V91" s="2015"/>
      <c r="W91" s="2015"/>
      <c r="X91" s="2015"/>
      <c r="Y91" s="2015"/>
      <c r="Z91" s="2015"/>
    </row>
    <row r="92">
      <c r="A92" s="2015"/>
      <c r="B92" s="2015"/>
      <c r="C92" s="2015"/>
      <c r="D92" s="2015"/>
      <c r="E92" s="2015"/>
      <c r="F92" s="2015"/>
      <c r="G92" s="2015"/>
      <c r="H92" s="2015"/>
      <c r="I92" s="2015"/>
      <c r="J92" s="2015"/>
      <c r="K92" s="2015"/>
      <c r="L92" s="2015"/>
      <c r="M92" s="2015"/>
      <c r="N92" s="2015"/>
      <c r="O92" s="2015"/>
      <c r="P92" s="2015"/>
      <c r="Q92" s="2015"/>
      <c r="R92" s="2015"/>
      <c r="S92" s="2015"/>
      <c r="T92" s="2015"/>
      <c r="U92" s="2015"/>
      <c r="V92" s="2015"/>
      <c r="W92" s="2015"/>
      <c r="X92" s="2015"/>
      <c r="Y92" s="2015"/>
      <c r="Z92" s="2015"/>
    </row>
    <row r="93">
      <c r="A93" s="2015"/>
      <c r="B93" s="2015"/>
      <c r="C93" s="2015"/>
      <c r="D93" s="2015"/>
      <c r="E93" s="2015"/>
      <c r="F93" s="2015"/>
      <c r="G93" s="2015"/>
      <c r="H93" s="2015"/>
      <c r="I93" s="2015"/>
      <c r="J93" s="2015"/>
      <c r="K93" s="2015"/>
      <c r="L93" s="2015"/>
      <c r="M93" s="2015"/>
      <c r="N93" s="2015"/>
      <c r="O93" s="2015"/>
      <c r="P93" s="2015"/>
      <c r="Q93" s="2015"/>
      <c r="R93" s="2015"/>
      <c r="S93" s="2015"/>
      <c r="T93" s="2015"/>
      <c r="U93" s="2015"/>
      <c r="V93" s="2015"/>
      <c r="W93" s="2015"/>
      <c r="X93" s="2015"/>
      <c r="Y93" s="2015"/>
      <c r="Z93" s="2015"/>
    </row>
    <row r="94">
      <c r="A94" s="2015"/>
      <c r="B94" s="2015"/>
      <c r="C94" s="2015"/>
      <c r="D94" s="2015"/>
      <c r="E94" s="2015"/>
      <c r="F94" s="2015"/>
      <c r="G94" s="2015"/>
      <c r="H94" s="2015"/>
      <c r="I94" s="2015"/>
      <c r="J94" s="2015"/>
      <c r="K94" s="2015"/>
      <c r="L94" s="2015"/>
      <c r="M94" s="2015"/>
      <c r="N94" s="2015"/>
      <c r="O94" s="2015"/>
      <c r="P94" s="2015"/>
      <c r="Q94" s="2015"/>
      <c r="R94" s="2015"/>
      <c r="S94" s="2015"/>
      <c r="T94" s="2015"/>
      <c r="U94" s="2015"/>
      <c r="V94" s="2015"/>
      <c r="W94" s="2015"/>
      <c r="X94" s="2015"/>
      <c r="Y94" s="2015"/>
      <c r="Z94" s="2015"/>
    </row>
    <row r="95">
      <c r="A95" s="2015"/>
      <c r="B95" s="2015"/>
      <c r="C95" s="2015"/>
      <c r="D95" s="2015"/>
      <c r="E95" s="2015"/>
      <c r="F95" s="2015"/>
      <c r="G95" s="2015"/>
      <c r="H95" s="2015"/>
      <c r="I95" s="2015"/>
      <c r="J95" s="2015"/>
      <c r="K95" s="2015"/>
      <c r="L95" s="2015"/>
      <c r="M95" s="2015"/>
      <c r="N95" s="2015"/>
      <c r="O95" s="2015"/>
      <c r="P95" s="2015"/>
      <c r="Q95" s="2015"/>
      <c r="R95" s="2015"/>
      <c r="S95" s="2015"/>
      <c r="T95" s="2015"/>
      <c r="U95" s="2015"/>
      <c r="V95" s="2015"/>
      <c r="W95" s="2015"/>
      <c r="X95" s="2015"/>
      <c r="Y95" s="2015"/>
      <c r="Z95" s="2015"/>
    </row>
    <row r="96">
      <c r="A96" s="2015"/>
      <c r="B96" s="2015"/>
      <c r="C96" s="2015"/>
      <c r="D96" s="2015"/>
      <c r="E96" s="2015"/>
      <c r="F96" s="2015"/>
      <c r="G96" s="2015"/>
      <c r="H96" s="2015"/>
      <c r="I96" s="2015"/>
      <c r="J96" s="2015"/>
      <c r="K96" s="2015"/>
      <c r="L96" s="2015"/>
      <c r="M96" s="2015"/>
      <c r="N96" s="2015"/>
      <c r="O96" s="2015"/>
      <c r="P96" s="2015"/>
      <c r="Q96" s="2015"/>
      <c r="R96" s="2015"/>
      <c r="S96" s="2015"/>
      <c r="T96" s="2015"/>
      <c r="U96" s="2015"/>
      <c r="V96" s="2015"/>
      <c r="W96" s="2015"/>
      <c r="X96" s="2015"/>
      <c r="Y96" s="2015"/>
      <c r="Z96" s="2015"/>
    </row>
    <row r="97">
      <c r="A97" s="2015"/>
      <c r="B97" s="2015"/>
      <c r="C97" s="2015"/>
      <c r="D97" s="2015"/>
      <c r="E97" s="2015"/>
      <c r="F97" s="2015"/>
      <c r="G97" s="2015"/>
      <c r="H97" s="2015"/>
      <c r="I97" s="2015"/>
      <c r="J97" s="2015"/>
      <c r="K97" s="2015"/>
      <c r="L97" s="2015"/>
      <c r="M97" s="2015"/>
      <c r="N97" s="2015"/>
      <c r="O97" s="2015"/>
      <c r="P97" s="2015"/>
      <c r="Q97" s="2015"/>
      <c r="R97" s="2015"/>
      <c r="S97" s="2015"/>
      <c r="T97" s="2015"/>
      <c r="U97" s="2015"/>
      <c r="V97" s="2015"/>
      <c r="W97" s="2015"/>
      <c r="X97" s="2015"/>
      <c r="Y97" s="2015"/>
      <c r="Z97" s="2015"/>
    </row>
    <row r="98">
      <c r="A98" s="2015"/>
      <c r="B98" s="2015"/>
      <c r="C98" s="2015"/>
      <c r="D98" s="2015"/>
      <c r="E98" s="2015"/>
      <c r="F98" s="2015"/>
      <c r="G98" s="2015"/>
      <c r="H98" s="2015"/>
      <c r="I98" s="2015"/>
      <c r="J98" s="2015"/>
      <c r="K98" s="2015"/>
      <c r="L98" s="2015"/>
      <c r="M98" s="2015"/>
      <c r="N98" s="2015"/>
      <c r="O98" s="2015"/>
      <c r="P98" s="2015"/>
      <c r="Q98" s="2015"/>
      <c r="R98" s="2015"/>
      <c r="S98" s="2015"/>
      <c r="T98" s="2015"/>
      <c r="U98" s="2015"/>
      <c r="V98" s="2015"/>
      <c r="W98" s="2015"/>
      <c r="X98" s="2015"/>
      <c r="Y98" s="2015"/>
      <c r="Z98" s="2015"/>
    </row>
    <row r="99">
      <c r="A99" s="2015"/>
      <c r="B99" s="2015"/>
      <c r="C99" s="2015"/>
      <c r="D99" s="2015"/>
      <c r="E99" s="2015"/>
      <c r="F99" s="2015"/>
      <c r="G99" s="2015"/>
      <c r="H99" s="2015"/>
      <c r="I99" s="2015"/>
      <c r="J99" s="2015"/>
      <c r="K99" s="2015"/>
      <c r="L99" s="2015"/>
      <c r="M99" s="2015"/>
      <c r="N99" s="2015"/>
      <c r="O99" s="2015"/>
      <c r="P99" s="2015"/>
      <c r="Q99" s="2015"/>
      <c r="R99" s="2015"/>
      <c r="S99" s="2015"/>
      <c r="T99" s="2015"/>
      <c r="U99" s="2015"/>
      <c r="V99" s="2015"/>
      <c r="W99" s="2015"/>
      <c r="X99" s="2015"/>
      <c r="Y99" s="2015"/>
      <c r="Z99" s="2015"/>
    </row>
    <row r="100">
      <c r="A100" s="2015"/>
      <c r="B100" s="2015"/>
      <c r="C100" s="2015"/>
      <c r="D100" s="2015"/>
      <c r="E100" s="2015"/>
      <c r="F100" s="2015"/>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row>
    <row r="101">
      <c r="A101" s="2015"/>
      <c r="B101" s="2015"/>
      <c r="C101" s="2015"/>
      <c r="D101" s="2015"/>
      <c r="E101" s="2015"/>
      <c r="F101" s="2015"/>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row>
    <row r="102">
      <c r="A102" s="2015"/>
      <c r="B102" s="2015"/>
      <c r="C102" s="2015"/>
      <c r="D102" s="2015"/>
      <c r="E102" s="2015"/>
      <c r="F102" s="2015"/>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row>
    <row r="103">
      <c r="A103" s="2015"/>
      <c r="B103" s="2015"/>
      <c r="C103" s="2015"/>
      <c r="D103" s="2015"/>
      <c r="E103" s="2015"/>
      <c r="F103" s="2015"/>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row>
    <row r="104">
      <c r="A104" s="2015"/>
      <c r="B104" s="2015"/>
      <c r="C104" s="2015"/>
      <c r="D104" s="2015"/>
      <c r="E104" s="2015"/>
      <c r="F104" s="2015"/>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row>
    <row r="105">
      <c r="A105" s="2015"/>
      <c r="B105" s="2015"/>
      <c r="C105" s="2015"/>
      <c r="D105" s="2015"/>
      <c r="E105" s="2015"/>
      <c r="F105" s="2015"/>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row>
    <row r="106">
      <c r="A106" s="2015"/>
      <c r="B106" s="2015"/>
      <c r="C106" s="2015"/>
      <c r="D106" s="2015"/>
      <c r="E106" s="2015"/>
      <c r="F106" s="2015"/>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row>
    <row r="107">
      <c r="A107" s="2015"/>
      <c r="B107" s="2015"/>
      <c r="C107" s="2015"/>
      <c r="D107" s="2015"/>
      <c r="E107" s="2015"/>
      <c r="F107" s="2015"/>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row>
    <row r="108">
      <c r="A108" s="2015"/>
      <c r="B108" s="2015"/>
      <c r="C108" s="2015"/>
      <c r="D108" s="2015"/>
      <c r="E108" s="2015"/>
      <c r="F108" s="2015"/>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row>
    <row r="109">
      <c r="A109" s="2015"/>
      <c r="B109" s="2015"/>
      <c r="C109" s="2015"/>
      <c r="D109" s="2015"/>
      <c r="E109" s="2015"/>
      <c r="F109" s="2015"/>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row>
    <row r="110">
      <c r="A110" s="2015"/>
      <c r="B110" s="2015"/>
      <c r="C110" s="2015"/>
      <c r="D110" s="2015"/>
      <c r="E110" s="2015"/>
      <c r="F110" s="2015"/>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row>
    <row r="111">
      <c r="A111" s="2015"/>
      <c r="B111" s="2015"/>
      <c r="C111" s="2015"/>
      <c r="D111" s="2015"/>
      <c r="E111" s="2015"/>
      <c r="F111" s="2015"/>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row>
    <row r="112">
      <c r="A112" s="2015"/>
      <c r="B112" s="2015"/>
      <c r="C112" s="2015"/>
      <c r="D112" s="2015"/>
      <c r="E112" s="2015"/>
      <c r="F112" s="2015"/>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row>
    <row r="113">
      <c r="A113" s="2015"/>
      <c r="B113" s="2015"/>
      <c r="C113" s="2015"/>
      <c r="D113" s="2015"/>
      <c r="E113" s="2015"/>
      <c r="F113" s="2015"/>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row>
    <row r="114">
      <c r="A114" s="2015"/>
      <c r="B114" s="2015"/>
      <c r="C114" s="2015"/>
      <c r="D114" s="2015"/>
      <c r="E114" s="2015"/>
      <c r="F114" s="2015"/>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row>
    <row r="115">
      <c r="A115" s="2015"/>
      <c r="B115" s="2015"/>
      <c r="C115" s="2015"/>
      <c r="D115" s="2015"/>
      <c r="E115" s="2015"/>
      <c r="F115" s="2015"/>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row>
    <row r="116">
      <c r="A116" s="2015"/>
      <c r="B116" s="2015"/>
      <c r="C116" s="2015"/>
      <c r="D116" s="2015"/>
      <c r="E116" s="2015"/>
      <c r="F116" s="2015"/>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row>
    <row r="117">
      <c r="A117" s="2015"/>
      <c r="B117" s="2015"/>
      <c r="C117" s="2015"/>
      <c r="D117" s="2015"/>
      <c r="E117" s="2015"/>
      <c r="F117" s="2015"/>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row>
    <row r="118">
      <c r="A118" s="2015"/>
      <c r="B118" s="2015"/>
      <c r="C118" s="2015"/>
      <c r="D118" s="2015"/>
      <c r="E118" s="2015"/>
      <c r="F118" s="2015"/>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row>
    <row r="119">
      <c r="A119" s="2015"/>
      <c r="B119" s="2015"/>
      <c r="C119" s="2015"/>
      <c r="D119" s="2015"/>
      <c r="E119" s="2015"/>
      <c r="F119" s="2015"/>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row>
    <row r="120">
      <c r="A120" s="2015"/>
      <c r="B120" s="2015"/>
      <c r="C120" s="2015"/>
      <c r="D120" s="2015"/>
      <c r="E120" s="2015"/>
      <c r="F120" s="2015"/>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row>
    <row r="121">
      <c r="A121" s="2015"/>
      <c r="B121" s="2015"/>
      <c r="C121" s="2015"/>
      <c r="D121" s="2015"/>
      <c r="E121" s="2015"/>
      <c r="F121" s="2015"/>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row>
    <row r="122">
      <c r="A122" s="2015"/>
      <c r="B122" s="2015"/>
      <c r="C122" s="2015"/>
      <c r="D122" s="2015"/>
      <c r="E122" s="2015"/>
      <c r="F122" s="2015"/>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row>
    <row r="123">
      <c r="A123" s="2015"/>
      <c r="B123" s="2015"/>
      <c r="C123" s="2015"/>
      <c r="D123" s="2015"/>
      <c r="E123" s="2015"/>
      <c r="F123" s="2015"/>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row>
    <row r="124">
      <c r="A124" s="2015"/>
      <c r="B124" s="2015"/>
      <c r="C124" s="2015"/>
      <c r="D124" s="2015"/>
      <c r="E124" s="2015"/>
      <c r="F124" s="2015"/>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row>
    <row r="125">
      <c r="A125" s="2015"/>
      <c r="B125" s="2015"/>
      <c r="C125" s="2015"/>
      <c r="D125" s="2015"/>
      <c r="E125" s="2015"/>
      <c r="F125" s="2015"/>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row>
    <row r="126">
      <c r="A126" s="2015"/>
      <c r="B126" s="2015"/>
      <c r="C126" s="2015"/>
      <c r="D126" s="2015"/>
      <c r="E126" s="2015"/>
      <c r="F126" s="2015"/>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row>
    <row r="127">
      <c r="A127" s="2015"/>
      <c r="B127" s="2015"/>
      <c r="C127" s="2015"/>
      <c r="D127" s="2015"/>
      <c r="E127" s="2015"/>
      <c r="F127" s="2015"/>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row>
    <row r="128">
      <c r="A128" s="2015"/>
      <c r="B128" s="2015"/>
      <c r="C128" s="2015"/>
      <c r="D128" s="2015"/>
      <c r="E128" s="2015"/>
      <c r="F128" s="2015"/>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row>
    <row r="129">
      <c r="A129" s="2015"/>
      <c r="B129" s="2015"/>
      <c r="C129" s="2015"/>
      <c r="D129" s="2015"/>
      <c r="E129" s="2015"/>
      <c r="F129" s="2015"/>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row>
    <row r="130">
      <c r="A130" s="2015"/>
      <c r="B130" s="2015"/>
      <c r="C130" s="2015"/>
      <c r="D130" s="2015"/>
      <c r="E130" s="2015"/>
      <c r="F130" s="2015"/>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row>
    <row r="131">
      <c r="A131" s="2015"/>
      <c r="B131" s="2015"/>
      <c r="C131" s="2015"/>
      <c r="D131" s="2015"/>
      <c r="E131" s="2015"/>
      <c r="F131" s="2015"/>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row>
    <row r="132">
      <c r="A132" s="2015"/>
      <c r="B132" s="2015"/>
      <c r="C132" s="2015"/>
      <c r="D132" s="2015"/>
      <c r="E132" s="2015"/>
      <c r="F132" s="2015"/>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row>
    <row r="133">
      <c r="A133" s="2015"/>
      <c r="B133" s="2015"/>
      <c r="C133" s="2015"/>
      <c r="D133" s="2015"/>
      <c r="E133" s="2015"/>
      <c r="F133" s="2015"/>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row>
    <row r="134">
      <c r="A134" s="2015"/>
      <c r="B134" s="2015"/>
      <c r="C134" s="2015"/>
      <c r="D134" s="2015"/>
      <c r="E134" s="2015"/>
      <c r="F134" s="2015"/>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row>
    <row r="135">
      <c r="A135" s="2015"/>
      <c r="B135" s="2015"/>
      <c r="C135" s="2015"/>
      <c r="D135" s="2015"/>
      <c r="E135" s="2015"/>
      <c r="F135" s="2015"/>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row>
    <row r="136">
      <c r="A136" s="2015"/>
      <c r="B136" s="2015"/>
      <c r="C136" s="2015"/>
      <c r="D136" s="2015"/>
      <c r="E136" s="2015"/>
      <c r="F136" s="2015"/>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row>
    <row r="137">
      <c r="A137" s="2015"/>
      <c r="B137" s="2015"/>
      <c r="C137" s="2015"/>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row>
    <row r="138">
      <c r="A138" s="2015"/>
      <c r="B138" s="2015"/>
      <c r="C138" s="2015"/>
      <c r="D138" s="2015"/>
      <c r="E138" s="2015"/>
      <c r="F138" s="2015"/>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row>
    <row r="139">
      <c r="A139" s="2015"/>
      <c r="B139" s="2015"/>
      <c r="C139" s="2015"/>
      <c r="D139" s="2015"/>
      <c r="E139" s="2015"/>
      <c r="F139" s="2015"/>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row>
    <row r="140">
      <c r="A140" s="2015"/>
      <c r="B140" s="2015"/>
      <c r="C140" s="2015"/>
      <c r="D140" s="2015"/>
      <c r="E140" s="2015"/>
      <c r="F140" s="2015"/>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row>
    <row r="141">
      <c r="A141" s="2015"/>
      <c r="B141" s="2015"/>
      <c r="C141" s="2015"/>
      <c r="D141" s="2015"/>
      <c r="E141" s="2015"/>
      <c r="F141" s="2015"/>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row>
    <row r="142">
      <c r="A142" s="2015"/>
      <c r="B142" s="2015"/>
      <c r="C142" s="2015"/>
      <c r="D142" s="2015"/>
      <c r="E142" s="2015"/>
      <c r="F142" s="2015"/>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row>
    <row r="143">
      <c r="A143" s="2015"/>
      <c r="B143" s="2015"/>
      <c r="C143" s="2015"/>
      <c r="D143" s="2015"/>
      <c r="E143" s="2015"/>
      <c r="F143" s="2015"/>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row>
    <row r="144">
      <c r="A144" s="2015"/>
      <c r="B144" s="2015"/>
      <c r="C144" s="2015"/>
      <c r="D144" s="2015"/>
      <c r="E144" s="2015"/>
      <c r="F144" s="2015"/>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row>
    <row r="145">
      <c r="A145" s="2015"/>
      <c r="B145" s="2015"/>
      <c r="C145" s="2015"/>
      <c r="D145" s="2015"/>
      <c r="E145" s="2015"/>
      <c r="F145" s="2015"/>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row>
    <row r="146">
      <c r="A146" s="2015"/>
      <c r="B146" s="2015"/>
      <c r="C146" s="2015"/>
      <c r="D146" s="2015"/>
      <c r="E146" s="2015"/>
      <c r="F146" s="2015"/>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row>
    <row r="147">
      <c r="A147" s="2015"/>
      <c r="B147" s="2015"/>
      <c r="C147" s="2015"/>
      <c r="D147" s="2015"/>
      <c r="E147" s="2015"/>
      <c r="F147" s="2015"/>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row>
    <row r="148">
      <c r="A148" s="2015"/>
      <c r="B148" s="2015"/>
      <c r="C148" s="2015"/>
      <c r="D148" s="2015"/>
      <c r="E148" s="2015"/>
      <c r="F148" s="2015"/>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row>
    <row r="149">
      <c r="A149" s="2015"/>
      <c r="B149" s="2015"/>
      <c r="C149" s="2015"/>
      <c r="D149" s="2015"/>
      <c r="E149" s="2015"/>
      <c r="F149" s="2015"/>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row>
    <row r="150">
      <c r="A150" s="2015"/>
      <c r="B150" s="2015"/>
      <c r="C150" s="2015"/>
      <c r="D150" s="2015"/>
      <c r="E150" s="2015"/>
      <c r="F150" s="2015"/>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row>
    <row r="151">
      <c r="A151" s="2015"/>
      <c r="B151" s="2015"/>
      <c r="C151" s="2015"/>
      <c r="D151" s="2015"/>
      <c r="E151" s="2015"/>
      <c r="F151" s="2015"/>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row>
    <row r="152">
      <c r="A152" s="2015"/>
      <c r="B152" s="2015"/>
      <c r="C152" s="2015"/>
      <c r="D152" s="2015"/>
      <c r="E152" s="2015"/>
      <c r="F152" s="2015"/>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row>
    <row r="153">
      <c r="A153" s="2015"/>
      <c r="B153" s="2015"/>
      <c r="C153" s="2015"/>
      <c r="D153" s="2015"/>
      <c r="E153" s="2015"/>
      <c r="F153" s="2015"/>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row>
    <row r="154">
      <c r="A154" s="2015"/>
      <c r="B154" s="2015"/>
      <c r="C154" s="2015"/>
      <c r="D154" s="2015"/>
      <c r="E154" s="2015"/>
      <c r="F154" s="2015"/>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row>
    <row r="155">
      <c r="A155" s="2015"/>
      <c r="B155" s="2015"/>
      <c r="C155" s="2015"/>
      <c r="D155" s="2015"/>
      <c r="E155" s="2015"/>
      <c r="F155" s="2015"/>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row>
    <row r="156">
      <c r="A156" s="2015"/>
      <c r="B156" s="2015"/>
      <c r="C156" s="2015"/>
      <c r="D156" s="2015"/>
      <c r="E156" s="2015"/>
      <c r="F156" s="2015"/>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row>
    <row r="157">
      <c r="A157" s="2015"/>
      <c r="B157" s="2015"/>
      <c r="C157" s="2015"/>
      <c r="D157" s="2015"/>
      <c r="E157" s="2015"/>
      <c r="F157" s="2015"/>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row>
    <row r="158">
      <c r="A158" s="2015"/>
      <c r="B158" s="2015"/>
      <c r="C158" s="2015"/>
      <c r="D158" s="2015"/>
      <c r="E158" s="2015"/>
      <c r="F158" s="2015"/>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row>
    <row r="159">
      <c r="A159" s="2015"/>
      <c r="B159" s="2015"/>
      <c r="C159" s="2015"/>
      <c r="D159" s="2015"/>
      <c r="E159" s="2015"/>
      <c r="F159" s="2015"/>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row>
    <row r="160">
      <c r="A160" s="2015"/>
      <c r="B160" s="2015"/>
      <c r="C160" s="2015"/>
      <c r="D160" s="2015"/>
      <c r="E160" s="2015"/>
      <c r="F160" s="2015"/>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row>
    <row r="161">
      <c r="A161" s="2015"/>
      <c r="B161" s="2015"/>
      <c r="C161" s="2015"/>
      <c r="D161" s="2015"/>
      <c r="E161" s="2015"/>
      <c r="F161" s="2015"/>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row>
    <row r="162">
      <c r="A162" s="2015"/>
      <c r="B162" s="2015"/>
      <c r="C162" s="2015"/>
      <c r="D162" s="2015"/>
      <c r="E162" s="2015"/>
      <c r="F162" s="2015"/>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row>
    <row r="163">
      <c r="A163" s="2015"/>
      <c r="B163" s="2015"/>
      <c r="C163" s="2015"/>
      <c r="D163" s="2015"/>
      <c r="E163" s="2015"/>
      <c r="F163" s="2015"/>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row>
    <row r="164">
      <c r="A164" s="2015"/>
      <c r="B164" s="2015"/>
      <c r="C164" s="2015"/>
      <c r="D164" s="2015"/>
      <c r="E164" s="2015"/>
      <c r="F164" s="2015"/>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row>
    <row r="165">
      <c r="A165" s="2015"/>
      <c r="B165" s="2015"/>
      <c r="C165" s="2015"/>
      <c r="D165" s="2015"/>
      <c r="E165" s="2015"/>
      <c r="F165" s="2015"/>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row>
    <row r="166">
      <c r="A166" s="2015"/>
      <c r="B166" s="2015"/>
      <c r="C166" s="2015"/>
      <c r="D166" s="2015"/>
      <c r="E166" s="2015"/>
      <c r="F166" s="2015"/>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row>
    <row r="167">
      <c r="A167" s="2015"/>
      <c r="B167" s="2015"/>
      <c r="C167" s="2015"/>
      <c r="D167" s="2015"/>
      <c r="E167" s="2015"/>
      <c r="F167" s="2015"/>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row>
    <row r="168">
      <c r="A168" s="2015"/>
      <c r="B168" s="2015"/>
      <c r="C168" s="2015"/>
      <c r="D168" s="2015"/>
      <c r="E168" s="2015"/>
      <c r="F168" s="2015"/>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row>
    <row r="169">
      <c r="A169" s="2015"/>
      <c r="B169" s="2015"/>
      <c r="C169" s="2015"/>
      <c r="D169" s="2015"/>
      <c r="E169" s="2015"/>
      <c r="F169" s="2015"/>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row>
    <row r="170">
      <c r="A170" s="2015"/>
      <c r="B170" s="2015"/>
      <c r="C170" s="2015"/>
      <c r="D170" s="2015"/>
      <c r="E170" s="2015"/>
      <c r="F170" s="2015"/>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row>
    <row r="171">
      <c r="A171" s="2015"/>
      <c r="B171" s="2015"/>
      <c r="C171" s="2015"/>
      <c r="D171" s="2015"/>
      <c r="E171" s="2015"/>
      <c r="F171" s="2015"/>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row>
    <row r="172">
      <c r="A172" s="2015"/>
      <c r="B172" s="2015"/>
      <c r="C172" s="2015"/>
      <c r="D172" s="2015"/>
      <c r="E172" s="2015"/>
      <c r="F172" s="2015"/>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row>
    <row r="173">
      <c r="A173" s="2015"/>
      <c r="B173" s="2015"/>
      <c r="C173" s="2015"/>
      <c r="D173" s="2015"/>
      <c r="E173" s="2015"/>
      <c r="F173" s="2015"/>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row>
    <row r="174">
      <c r="A174" s="2015"/>
      <c r="B174" s="2015"/>
      <c r="C174" s="2015"/>
      <c r="D174" s="2015"/>
      <c r="E174" s="2015"/>
      <c r="F174" s="2015"/>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row>
    <row r="175">
      <c r="A175" s="2015"/>
      <c r="B175" s="2015"/>
      <c r="C175" s="2015"/>
      <c r="D175" s="2015"/>
      <c r="E175" s="2015"/>
      <c r="F175" s="2015"/>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row>
    <row r="176">
      <c r="A176" s="2015"/>
      <c r="B176" s="2015"/>
      <c r="C176" s="2015"/>
      <c r="D176" s="2015"/>
      <c r="E176" s="2015"/>
      <c r="F176" s="2015"/>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row>
    <row r="177">
      <c r="A177" s="2015"/>
      <c r="B177" s="2015"/>
      <c r="C177" s="2015"/>
      <c r="D177" s="2015"/>
      <c r="E177" s="2015"/>
      <c r="F177" s="2015"/>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row>
    <row r="178">
      <c r="A178" s="2015"/>
      <c r="B178" s="2015"/>
      <c r="C178" s="2015"/>
      <c r="D178" s="2015"/>
      <c r="E178" s="2015"/>
      <c r="F178" s="2015"/>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row>
    <row r="179">
      <c r="A179" s="2015"/>
      <c r="B179" s="2015"/>
      <c r="C179" s="2015"/>
      <c r="D179" s="2015"/>
      <c r="E179" s="2015"/>
      <c r="F179" s="2015"/>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row>
    <row r="180">
      <c r="A180" s="2015"/>
      <c r="B180" s="2015"/>
      <c r="C180" s="2015"/>
      <c r="D180" s="2015"/>
      <c r="E180" s="2015"/>
      <c r="F180" s="2015"/>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row>
    <row r="181">
      <c r="A181" s="2015"/>
      <c r="B181" s="2015"/>
      <c r="C181" s="2015"/>
      <c r="D181" s="2015"/>
      <c r="E181" s="2015"/>
      <c r="F181" s="2015"/>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row>
    <row r="182">
      <c r="A182" s="2015"/>
      <c r="B182" s="2015"/>
      <c r="C182" s="2015"/>
      <c r="D182" s="2015"/>
      <c r="E182" s="2015"/>
      <c r="F182" s="2015"/>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row>
    <row r="183">
      <c r="A183" s="2015"/>
      <c r="B183" s="2015"/>
      <c r="C183" s="2015"/>
      <c r="D183" s="2015"/>
      <c r="E183" s="2015"/>
      <c r="F183" s="2015"/>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row>
    <row r="184">
      <c r="A184" s="2015"/>
      <c r="B184" s="2015"/>
      <c r="C184" s="2015"/>
      <c r="D184" s="2015"/>
      <c r="E184" s="2015"/>
      <c r="F184" s="2015"/>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row>
    <row r="185">
      <c r="A185" s="2015"/>
      <c r="B185" s="2015"/>
      <c r="C185" s="2015"/>
      <c r="D185" s="2015"/>
      <c r="E185" s="2015"/>
      <c r="F185" s="2015"/>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row>
    <row r="186">
      <c r="A186" s="2015"/>
      <c r="B186" s="2015"/>
      <c r="C186" s="2015"/>
      <c r="D186" s="2015"/>
      <c r="E186" s="2015"/>
      <c r="F186" s="2015"/>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row>
    <row r="187">
      <c r="A187" s="2015"/>
      <c r="B187" s="2015"/>
      <c r="C187" s="2015"/>
      <c r="D187" s="2015"/>
      <c r="E187" s="2015"/>
      <c r="F187" s="2015"/>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row>
    <row r="188">
      <c r="A188" s="2015"/>
      <c r="B188" s="2015"/>
      <c r="C188" s="2015"/>
      <c r="D188" s="2015"/>
      <c r="E188" s="2015"/>
      <c r="F188" s="2015"/>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row>
    <row r="189">
      <c r="A189" s="2015"/>
      <c r="B189" s="2015"/>
      <c r="C189" s="2015"/>
      <c r="D189" s="2015"/>
      <c r="E189" s="2015"/>
      <c r="F189" s="2015"/>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row>
    <row r="190">
      <c r="A190" s="2015"/>
      <c r="B190" s="2015"/>
      <c r="C190" s="2015"/>
      <c r="D190" s="2015"/>
      <c r="E190" s="2015"/>
      <c r="F190" s="2015"/>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row>
    <row r="191">
      <c r="A191" s="2015"/>
      <c r="B191" s="2015"/>
      <c r="C191" s="2015"/>
      <c r="D191" s="2015"/>
      <c r="E191" s="2015"/>
      <c r="F191" s="2015"/>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row>
    <row r="192">
      <c r="A192" s="2015"/>
      <c r="B192" s="2015"/>
      <c r="C192" s="2015"/>
      <c r="D192" s="2015"/>
      <c r="E192" s="2015"/>
      <c r="F192" s="2015"/>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row>
    <row r="193">
      <c r="A193" s="2015"/>
      <c r="B193" s="2015"/>
      <c r="C193" s="2015"/>
      <c r="D193" s="2015"/>
      <c r="E193" s="2015"/>
      <c r="F193" s="2015"/>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row>
    <row r="194">
      <c r="A194" s="2015"/>
      <c r="B194" s="2015"/>
      <c r="C194" s="2015"/>
      <c r="D194" s="2015"/>
      <c r="E194" s="2015"/>
      <c r="F194" s="2015"/>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row>
    <row r="195">
      <c r="A195" s="2015"/>
      <c r="B195" s="2015"/>
      <c r="C195" s="2015"/>
      <c r="D195" s="2015"/>
      <c r="E195" s="2015"/>
      <c r="F195" s="2015"/>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row>
    <row r="196">
      <c r="A196" s="2015"/>
      <c r="B196" s="2015"/>
      <c r="C196" s="2015"/>
      <c r="D196" s="2015"/>
      <c r="E196" s="2015"/>
      <c r="F196" s="2015"/>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row>
    <row r="197">
      <c r="A197" s="2015"/>
      <c r="B197" s="2015"/>
      <c r="C197" s="2015"/>
      <c r="D197" s="2015"/>
      <c r="E197" s="2015"/>
      <c r="F197" s="2015"/>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row>
    <row r="198">
      <c r="A198" s="2015"/>
      <c r="B198" s="2015"/>
      <c r="C198" s="2015"/>
      <c r="D198" s="2015"/>
      <c r="E198" s="2015"/>
      <c r="F198" s="2015"/>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row>
    <row r="199">
      <c r="A199" s="2015"/>
      <c r="B199" s="2015"/>
      <c r="C199" s="2015"/>
      <c r="D199" s="2015"/>
      <c r="E199" s="2015"/>
      <c r="F199" s="2015"/>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row>
    <row r="200">
      <c r="A200" s="2015"/>
      <c r="B200" s="2015"/>
      <c r="C200" s="2015"/>
      <c r="D200" s="2015"/>
      <c r="E200" s="2015"/>
      <c r="F200" s="2015"/>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row>
    <row r="201">
      <c r="A201" s="2015"/>
      <c r="B201" s="2015"/>
      <c r="C201" s="2015"/>
      <c r="D201" s="2015"/>
      <c r="E201" s="2015"/>
      <c r="F201" s="2015"/>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row>
    <row r="202">
      <c r="A202" s="2015"/>
      <c r="B202" s="2015"/>
      <c r="C202" s="2015"/>
      <c r="D202" s="2015"/>
      <c r="E202" s="2015"/>
      <c r="F202" s="2015"/>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row>
    <row r="203">
      <c r="A203" s="2015"/>
      <c r="B203" s="2015"/>
      <c r="C203" s="2015"/>
      <c r="D203" s="2015"/>
      <c r="E203" s="2015"/>
      <c r="F203" s="2015"/>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row>
    <row r="204">
      <c r="A204" s="2015"/>
      <c r="B204" s="2015"/>
      <c r="C204" s="2015"/>
      <c r="D204" s="2015"/>
      <c r="E204" s="2015"/>
      <c r="F204" s="2015"/>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row>
    <row r="205">
      <c r="A205" s="2015"/>
      <c r="B205" s="2015"/>
      <c r="C205" s="2015"/>
      <c r="D205" s="2015"/>
      <c r="E205" s="2015"/>
      <c r="F205" s="2015"/>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row>
    <row r="206">
      <c r="A206" s="2015"/>
      <c r="B206" s="2015"/>
      <c r="C206" s="2015"/>
      <c r="D206" s="2015"/>
      <c r="E206" s="2015"/>
      <c r="F206" s="2015"/>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row>
    <row r="207">
      <c r="A207" s="2015"/>
      <c r="B207" s="2015"/>
      <c r="C207" s="2015"/>
      <c r="D207" s="2015"/>
      <c r="E207" s="2015"/>
      <c r="F207" s="2015"/>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row>
    <row r="208">
      <c r="A208" s="2015"/>
      <c r="B208" s="2015"/>
      <c r="C208" s="2015"/>
      <c r="D208" s="2015"/>
      <c r="E208" s="2015"/>
      <c r="F208" s="2015"/>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row>
    <row r="209">
      <c r="A209" s="2015"/>
      <c r="B209" s="2015"/>
      <c r="C209" s="2015"/>
      <c r="D209" s="2015"/>
      <c r="E209" s="2015"/>
      <c r="F209" s="2015"/>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row>
    <row r="210">
      <c r="A210" s="2015"/>
      <c r="B210" s="2015"/>
      <c r="C210" s="2015"/>
      <c r="D210" s="2015"/>
      <c r="E210" s="2015"/>
      <c r="F210" s="2015"/>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row>
    <row r="211">
      <c r="A211" s="2015"/>
      <c r="B211" s="2015"/>
      <c r="C211" s="2015"/>
      <c r="D211" s="2015"/>
      <c r="E211" s="2015"/>
      <c r="F211" s="2015"/>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row>
    <row r="212">
      <c r="A212" s="2015"/>
      <c r="B212" s="2015"/>
      <c r="C212" s="2015"/>
      <c r="D212" s="2015"/>
      <c r="E212" s="2015"/>
      <c r="F212" s="2015"/>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row>
    <row r="213">
      <c r="A213" s="2015"/>
      <c r="B213" s="2015"/>
      <c r="C213" s="2015"/>
      <c r="D213" s="2015"/>
      <c r="E213" s="2015"/>
      <c r="F213" s="2015"/>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row>
    <row r="214">
      <c r="A214" s="2015"/>
      <c r="B214" s="2015"/>
      <c r="C214" s="2015"/>
      <c r="D214" s="2015"/>
      <c r="E214" s="2015"/>
      <c r="F214" s="2015"/>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row>
    <row r="215">
      <c r="A215" s="2015"/>
      <c r="B215" s="2015"/>
      <c r="C215" s="2015"/>
      <c r="D215" s="2015"/>
      <c r="E215" s="2015"/>
      <c r="F215" s="2015"/>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row>
    <row r="216">
      <c r="A216" s="2015"/>
      <c r="B216" s="2015"/>
      <c r="C216" s="2015"/>
      <c r="D216" s="2015"/>
      <c r="E216" s="2015"/>
      <c r="F216" s="2015"/>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row>
    <row r="217">
      <c r="A217" s="2015"/>
      <c r="B217" s="2015"/>
      <c r="C217" s="2015"/>
      <c r="D217" s="2015"/>
      <c r="E217" s="2015"/>
      <c r="F217" s="2015"/>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row>
    <row r="218">
      <c r="A218" s="2015"/>
      <c r="B218" s="2015"/>
      <c r="C218" s="2015"/>
      <c r="D218" s="2015"/>
      <c r="E218" s="2015"/>
      <c r="F218" s="2015"/>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row>
    <row r="219">
      <c r="A219" s="2015"/>
      <c r="B219" s="2015"/>
      <c r="C219" s="2015"/>
      <c r="D219" s="2015"/>
      <c r="E219" s="2015"/>
      <c r="F219" s="2015"/>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row>
    <row r="220">
      <c r="A220" s="2015"/>
      <c r="B220" s="2015"/>
      <c r="C220" s="2015"/>
      <c r="D220" s="2015"/>
      <c r="E220" s="2015"/>
      <c r="F220" s="2015"/>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row>
    <row r="221">
      <c r="A221" s="2015"/>
      <c r="B221" s="2015"/>
      <c r="C221" s="2015"/>
      <c r="D221" s="2015"/>
      <c r="E221" s="2015"/>
      <c r="F221" s="2015"/>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row>
    <row r="222">
      <c r="A222" s="2015"/>
      <c r="B222" s="2015"/>
      <c r="C222" s="2015"/>
      <c r="D222" s="2015"/>
      <c r="E222" s="2015"/>
      <c r="F222" s="2015"/>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row>
    <row r="223">
      <c r="A223" s="2015"/>
      <c r="B223" s="2015"/>
      <c r="C223" s="2015"/>
      <c r="D223" s="2015"/>
      <c r="E223" s="2015"/>
      <c r="F223" s="2015"/>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row>
    <row r="224">
      <c r="A224" s="2015"/>
      <c r="B224" s="2015"/>
      <c r="C224" s="2015"/>
      <c r="D224" s="2015"/>
      <c r="E224" s="2015"/>
      <c r="F224" s="2015"/>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row>
    <row r="225">
      <c r="A225" s="2015"/>
      <c r="B225" s="2015"/>
      <c r="C225" s="2015"/>
      <c r="D225" s="2015"/>
      <c r="E225" s="2015"/>
      <c r="F225" s="2015"/>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row>
    <row r="226">
      <c r="A226" s="2015"/>
      <c r="B226" s="2015"/>
      <c r="C226" s="2015"/>
      <c r="D226" s="2015"/>
      <c r="E226" s="2015"/>
      <c r="F226" s="2015"/>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row>
    <row r="227">
      <c r="A227" s="2015"/>
      <c r="B227" s="2015"/>
      <c r="C227" s="2015"/>
      <c r="D227" s="2015"/>
      <c r="E227" s="2015"/>
      <c r="F227" s="2015"/>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row>
    <row r="228">
      <c r="A228" s="2015"/>
      <c r="B228" s="2015"/>
      <c r="C228" s="2015"/>
      <c r="D228" s="2015"/>
      <c r="E228" s="2015"/>
      <c r="F228" s="2015"/>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row>
    <row r="229">
      <c r="A229" s="2015"/>
      <c r="B229" s="2015"/>
      <c r="C229" s="2015"/>
      <c r="D229" s="2015"/>
      <c r="E229" s="2015"/>
      <c r="F229" s="2015"/>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row>
    <row r="230">
      <c r="A230" s="2015"/>
      <c r="B230" s="2015"/>
      <c r="C230" s="2015"/>
      <c r="D230" s="2015"/>
      <c r="E230" s="2015"/>
      <c r="F230" s="2015"/>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row>
    <row r="231">
      <c r="A231" s="2015"/>
      <c r="B231" s="2015"/>
      <c r="C231" s="2015"/>
      <c r="D231" s="2015"/>
      <c r="E231" s="2015"/>
      <c r="F231" s="2015"/>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row>
    <row r="232">
      <c r="A232" s="2015"/>
      <c r="B232" s="2015"/>
      <c r="C232" s="2015"/>
      <c r="D232" s="2015"/>
      <c r="E232" s="2015"/>
      <c r="F232" s="2015"/>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row>
    <row r="233">
      <c r="A233" s="2015"/>
      <c r="B233" s="2015"/>
      <c r="C233" s="2015"/>
      <c r="D233" s="2015"/>
      <c r="E233" s="2015"/>
      <c r="F233" s="2015"/>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row>
    <row r="234">
      <c r="A234" s="2015"/>
      <c r="B234" s="2015"/>
      <c r="C234" s="2015"/>
      <c r="D234" s="2015"/>
      <c r="E234" s="2015"/>
      <c r="F234" s="2015"/>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row>
    <row r="235">
      <c r="A235" s="2015"/>
      <c r="B235" s="2015"/>
      <c r="C235" s="2015"/>
      <c r="D235" s="2015"/>
      <c r="E235" s="2015"/>
      <c r="F235" s="2015"/>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row>
    <row r="236">
      <c r="A236" s="2015"/>
      <c r="B236" s="2015"/>
      <c r="C236" s="2015"/>
      <c r="D236" s="2015"/>
      <c r="E236" s="2015"/>
      <c r="F236" s="2015"/>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row>
    <row r="237">
      <c r="A237" s="2015"/>
      <c r="B237" s="2015"/>
      <c r="C237" s="2015"/>
      <c r="D237" s="2015"/>
      <c r="E237" s="2015"/>
      <c r="F237" s="2015"/>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row>
    <row r="238">
      <c r="A238" s="2015"/>
      <c r="B238" s="2015"/>
      <c r="C238" s="2015"/>
      <c r="D238" s="2015"/>
      <c r="E238" s="2015"/>
      <c r="F238" s="2015"/>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row>
    <row r="239">
      <c r="A239" s="2015"/>
      <c r="B239" s="2015"/>
      <c r="C239" s="2015"/>
      <c r="D239" s="2015"/>
      <c r="E239" s="2015"/>
      <c r="F239" s="2015"/>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row>
    <row r="240">
      <c r="A240" s="2015"/>
      <c r="B240" s="2015"/>
      <c r="C240" s="2015"/>
      <c r="D240" s="2015"/>
      <c r="E240" s="2015"/>
      <c r="F240" s="2015"/>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row>
    <row r="241">
      <c r="A241" s="2015"/>
      <c r="B241" s="2015"/>
      <c r="C241" s="2015"/>
      <c r="D241" s="2015"/>
      <c r="E241" s="2015"/>
      <c r="F241" s="2015"/>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row>
    <row r="242">
      <c r="A242" s="2015"/>
      <c r="B242" s="2015"/>
      <c r="C242" s="2015"/>
      <c r="D242" s="2015"/>
      <c r="E242" s="2015"/>
      <c r="F242" s="2015"/>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row>
    <row r="243">
      <c r="A243" s="2015"/>
      <c r="B243" s="2015"/>
      <c r="C243" s="2015"/>
      <c r="D243" s="2015"/>
      <c r="E243" s="2015"/>
      <c r="F243" s="2015"/>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row>
    <row r="244">
      <c r="A244" s="2015"/>
      <c r="B244" s="2015"/>
      <c r="C244" s="2015"/>
      <c r="D244" s="2015"/>
      <c r="E244" s="2015"/>
      <c r="F244" s="2015"/>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row>
    <row r="245">
      <c r="A245" s="2015"/>
      <c r="B245" s="2015"/>
      <c r="C245" s="2015"/>
      <c r="D245" s="2015"/>
      <c r="E245" s="2015"/>
      <c r="F245" s="2015"/>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row>
    <row r="246">
      <c r="A246" s="2015"/>
      <c r="B246" s="2015"/>
      <c r="C246" s="2015"/>
      <c r="D246" s="2015"/>
      <c r="E246" s="2015"/>
      <c r="F246" s="2015"/>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row>
    <row r="247">
      <c r="A247" s="2015"/>
      <c r="B247" s="2015"/>
      <c r="C247" s="2015"/>
      <c r="D247" s="2015"/>
      <c r="E247" s="2015"/>
      <c r="F247" s="2015"/>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row>
    <row r="248">
      <c r="A248" s="2015"/>
      <c r="B248" s="2015"/>
      <c r="C248" s="2015"/>
      <c r="D248" s="2015"/>
      <c r="E248" s="2015"/>
      <c r="F248" s="2015"/>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row>
    <row r="249">
      <c r="A249" s="2015"/>
      <c r="B249" s="2015"/>
      <c r="C249" s="2015"/>
      <c r="D249" s="2015"/>
      <c r="E249" s="2015"/>
      <c r="F249" s="2015"/>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row>
    <row r="250">
      <c r="A250" s="2015"/>
      <c r="B250" s="2015"/>
      <c r="C250" s="2015"/>
      <c r="D250" s="2015"/>
      <c r="E250" s="2015"/>
      <c r="F250" s="2015"/>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row>
    <row r="251">
      <c r="A251" s="2015"/>
      <c r="B251" s="2015"/>
      <c r="C251" s="2015"/>
      <c r="D251" s="2015"/>
      <c r="E251" s="2015"/>
      <c r="F251" s="2015"/>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row>
    <row r="252">
      <c r="A252" s="2015"/>
      <c r="B252" s="2015"/>
      <c r="C252" s="2015"/>
      <c r="D252" s="2015"/>
      <c r="E252" s="2015"/>
      <c r="F252" s="2015"/>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row>
    <row r="253">
      <c r="A253" s="2015"/>
      <c r="B253" s="2015"/>
      <c r="C253" s="2015"/>
      <c r="D253" s="2015"/>
      <c r="E253" s="2015"/>
      <c r="F253" s="2015"/>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row>
    <row r="254">
      <c r="A254" s="2015"/>
      <c r="B254" s="2015"/>
      <c r="C254" s="2015"/>
      <c r="D254" s="2015"/>
      <c r="E254" s="2015"/>
      <c r="F254" s="2015"/>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row>
    <row r="255">
      <c r="A255" s="2015"/>
      <c r="B255" s="2015"/>
      <c r="C255" s="2015"/>
      <c r="D255" s="2015"/>
      <c r="E255" s="2015"/>
      <c r="F255" s="2015"/>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row>
    <row r="256">
      <c r="A256" s="2015"/>
      <c r="B256" s="2015"/>
      <c r="C256" s="2015"/>
      <c r="D256" s="2015"/>
      <c r="E256" s="2015"/>
      <c r="F256" s="2015"/>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row>
    <row r="257">
      <c r="A257" s="2015"/>
      <c r="B257" s="2015"/>
      <c r="C257" s="2015"/>
      <c r="D257" s="2015"/>
      <c r="E257" s="2015"/>
      <c r="F257" s="2015"/>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row>
    <row r="258">
      <c r="A258" s="2015"/>
      <c r="B258" s="2015"/>
      <c r="C258" s="2015"/>
      <c r="D258" s="2015"/>
      <c r="E258" s="2015"/>
      <c r="F258" s="2015"/>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row>
    <row r="259">
      <c r="A259" s="2015"/>
      <c r="B259" s="2015"/>
      <c r="C259" s="2015"/>
      <c r="D259" s="2015"/>
      <c r="E259" s="2015"/>
      <c r="F259" s="2015"/>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row>
    <row r="260">
      <c r="A260" s="2015"/>
      <c r="B260" s="2015"/>
      <c r="C260" s="2015"/>
      <c r="D260" s="2015"/>
      <c r="E260" s="2015"/>
      <c r="F260" s="2015"/>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row>
    <row r="261">
      <c r="A261" s="2015"/>
      <c r="B261" s="2015"/>
      <c r="C261" s="2015"/>
      <c r="D261" s="2015"/>
      <c r="E261" s="2015"/>
      <c r="F261" s="2015"/>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row>
    <row r="262">
      <c r="A262" s="2015"/>
      <c r="B262" s="2015"/>
      <c r="C262" s="2015"/>
      <c r="D262" s="2015"/>
      <c r="E262" s="2015"/>
      <c r="F262" s="2015"/>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row>
    <row r="263">
      <c r="A263" s="2015"/>
      <c r="B263" s="2015"/>
      <c r="C263" s="2015"/>
      <c r="D263" s="2015"/>
      <c r="E263" s="2015"/>
      <c r="F263" s="2015"/>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row>
    <row r="264">
      <c r="A264" s="2015"/>
      <c r="B264" s="2015"/>
      <c r="C264" s="2015"/>
      <c r="D264" s="2015"/>
      <c r="E264" s="2015"/>
      <c r="F264" s="2015"/>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row>
    <row r="265">
      <c r="A265" s="2015"/>
      <c r="B265" s="2015"/>
      <c r="C265" s="2015"/>
      <c r="D265" s="2015"/>
      <c r="E265" s="2015"/>
      <c r="F265" s="2015"/>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row>
    <row r="266">
      <c r="A266" s="2015"/>
      <c r="B266" s="2015"/>
      <c r="C266" s="2015"/>
      <c r="D266" s="2015"/>
      <c r="E266" s="2015"/>
      <c r="F266" s="2015"/>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row>
    <row r="267">
      <c r="A267" s="2015"/>
      <c r="B267" s="2015"/>
      <c r="C267" s="2015"/>
      <c r="D267" s="2015"/>
      <c r="E267" s="2015"/>
      <c r="F267" s="2015"/>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row>
    <row r="268">
      <c r="A268" s="2015"/>
      <c r="B268" s="2015"/>
      <c r="C268" s="2015"/>
      <c r="D268" s="2015"/>
      <c r="E268" s="2015"/>
      <c r="F268" s="2015"/>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row>
    <row r="269">
      <c r="A269" s="2015"/>
      <c r="B269" s="2015"/>
      <c r="C269" s="2015"/>
      <c r="D269" s="2015"/>
      <c r="E269" s="2015"/>
      <c r="F269" s="2015"/>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row>
    <row r="270">
      <c r="A270" s="2015"/>
      <c r="B270" s="2015"/>
      <c r="C270" s="2015"/>
      <c r="D270" s="2015"/>
      <c r="E270" s="2015"/>
      <c r="F270" s="2015"/>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row>
    <row r="271">
      <c r="A271" s="2015"/>
      <c r="B271" s="2015"/>
      <c r="C271" s="2015"/>
      <c r="D271" s="2015"/>
      <c r="E271" s="2015"/>
      <c r="F271" s="2015"/>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row>
    <row r="272">
      <c r="A272" s="2015"/>
      <c r="B272" s="2015"/>
      <c r="C272" s="2015"/>
      <c r="D272" s="2015"/>
      <c r="E272" s="2015"/>
      <c r="F272" s="2015"/>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row>
    <row r="273">
      <c r="A273" s="2015"/>
      <c r="B273" s="2015"/>
      <c r="C273" s="2015"/>
      <c r="D273" s="2015"/>
      <c r="E273" s="2015"/>
      <c r="F273" s="2015"/>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row>
    <row r="274">
      <c r="A274" s="2015"/>
      <c r="B274" s="2015"/>
      <c r="C274" s="2015"/>
      <c r="D274" s="2015"/>
      <c r="E274" s="2015"/>
      <c r="F274" s="2015"/>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row>
    <row r="275">
      <c r="A275" s="2015"/>
      <c r="B275" s="2015"/>
      <c r="C275" s="2015"/>
      <c r="D275" s="2015"/>
      <c r="E275" s="2015"/>
      <c r="F275" s="2015"/>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row>
    <row r="276">
      <c r="A276" s="2015"/>
      <c r="B276" s="2015"/>
      <c r="C276" s="2015"/>
      <c r="D276" s="2015"/>
      <c r="E276" s="2015"/>
      <c r="F276" s="2015"/>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row>
    <row r="277">
      <c r="A277" s="2015"/>
      <c r="B277" s="2015"/>
      <c r="C277" s="2015"/>
      <c r="D277" s="2015"/>
      <c r="E277" s="2015"/>
      <c r="F277" s="2015"/>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row>
    <row r="278">
      <c r="A278" s="2015"/>
      <c r="B278" s="2015"/>
      <c r="C278" s="2015"/>
      <c r="D278" s="2015"/>
      <c r="E278" s="2015"/>
      <c r="F278" s="2015"/>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row>
    <row r="279">
      <c r="A279" s="2015"/>
      <c r="B279" s="2015"/>
      <c r="C279" s="2015"/>
      <c r="D279" s="2015"/>
      <c r="E279" s="2015"/>
      <c r="F279" s="2015"/>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row>
    <row r="280">
      <c r="A280" s="2015"/>
      <c r="B280" s="2015"/>
      <c r="C280" s="2015"/>
      <c r="D280" s="2015"/>
      <c r="E280" s="2015"/>
      <c r="F280" s="2015"/>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row>
    <row r="281">
      <c r="A281" s="2015"/>
      <c r="B281" s="2015"/>
      <c r="C281" s="2015"/>
      <c r="D281" s="2015"/>
      <c r="E281" s="2015"/>
      <c r="F281" s="2015"/>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row>
    <row r="282">
      <c r="A282" s="2015"/>
      <c r="B282" s="2015"/>
      <c r="C282" s="2015"/>
      <c r="D282" s="2015"/>
      <c r="E282" s="2015"/>
      <c r="F282" s="2015"/>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row>
    <row r="283">
      <c r="A283" s="2015"/>
      <c r="B283" s="2015"/>
      <c r="C283" s="2015"/>
      <c r="D283" s="2015"/>
      <c r="E283" s="2015"/>
      <c r="F283" s="2015"/>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row>
    <row r="284">
      <c r="A284" s="2015"/>
      <c r="B284" s="2015"/>
      <c r="C284" s="2015"/>
      <c r="D284" s="2015"/>
      <c r="E284" s="2015"/>
      <c r="F284" s="2015"/>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row>
    <row r="285">
      <c r="A285" s="2015"/>
      <c r="B285" s="2015"/>
      <c r="C285" s="2015"/>
      <c r="D285" s="2015"/>
      <c r="E285" s="2015"/>
      <c r="F285" s="2015"/>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row>
    <row r="286">
      <c r="A286" s="2015"/>
      <c r="B286" s="2015"/>
      <c r="C286" s="2015"/>
      <c r="D286" s="2015"/>
      <c r="E286" s="2015"/>
      <c r="F286" s="2015"/>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row>
    <row r="287">
      <c r="A287" s="2015"/>
      <c r="B287" s="2015"/>
      <c r="C287" s="2015"/>
      <c r="D287" s="2015"/>
      <c r="E287" s="2015"/>
      <c r="F287" s="2015"/>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row>
    <row r="288">
      <c r="A288" s="2015"/>
      <c r="B288" s="2015"/>
      <c r="C288" s="2015"/>
      <c r="D288" s="2015"/>
      <c r="E288" s="2015"/>
      <c r="F288" s="2015"/>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row>
    <row r="289">
      <c r="A289" s="2015"/>
      <c r="B289" s="2015"/>
      <c r="C289" s="2015"/>
      <c r="D289" s="2015"/>
      <c r="E289" s="2015"/>
      <c r="F289" s="2015"/>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row>
    <row r="290">
      <c r="A290" s="2015"/>
      <c r="B290" s="2015"/>
      <c r="C290" s="2015"/>
      <c r="D290" s="2015"/>
      <c r="E290" s="2015"/>
      <c r="F290" s="2015"/>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row>
    <row r="291">
      <c r="A291" s="2015"/>
      <c r="B291" s="2015"/>
      <c r="C291" s="2015"/>
      <c r="D291" s="2015"/>
      <c r="E291" s="2015"/>
      <c r="F291" s="2015"/>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row>
    <row r="292">
      <c r="A292" s="2015"/>
      <c r="B292" s="2015"/>
      <c r="C292" s="2015"/>
      <c r="D292" s="2015"/>
      <c r="E292" s="2015"/>
      <c r="F292" s="2015"/>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row>
    <row r="293">
      <c r="A293" s="2015"/>
      <c r="B293" s="2015"/>
      <c r="C293" s="2015"/>
      <c r="D293" s="2015"/>
      <c r="E293" s="2015"/>
      <c r="F293" s="2015"/>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row>
    <row r="294">
      <c r="A294" s="2015"/>
      <c r="B294" s="2015"/>
      <c r="C294" s="2015"/>
      <c r="D294" s="2015"/>
      <c r="E294" s="2015"/>
      <c r="F294" s="2015"/>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row>
    <row r="295">
      <c r="A295" s="2015"/>
      <c r="B295" s="2015"/>
      <c r="C295" s="2015"/>
      <c r="D295" s="2015"/>
      <c r="E295" s="2015"/>
      <c r="F295" s="2015"/>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row>
    <row r="296">
      <c r="A296" s="2015"/>
      <c r="B296" s="2015"/>
      <c r="C296" s="2015"/>
      <c r="D296" s="2015"/>
      <c r="E296" s="2015"/>
      <c r="F296" s="2015"/>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row>
    <row r="297">
      <c r="A297" s="2015"/>
      <c r="B297" s="2015"/>
      <c r="C297" s="2015"/>
      <c r="D297" s="2015"/>
      <c r="E297" s="2015"/>
      <c r="F297" s="2015"/>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row>
    <row r="298">
      <c r="A298" s="2015"/>
      <c r="B298" s="2015"/>
      <c r="C298" s="2015"/>
      <c r="D298" s="2015"/>
      <c r="E298" s="2015"/>
      <c r="F298" s="2015"/>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row>
    <row r="299">
      <c r="A299" s="2015"/>
      <c r="B299" s="2015"/>
      <c r="C299" s="2015"/>
      <c r="D299" s="2015"/>
      <c r="E299" s="2015"/>
      <c r="F299" s="2015"/>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row>
    <row r="300">
      <c r="A300" s="2015"/>
      <c r="B300" s="2015"/>
      <c r="C300" s="2015"/>
      <c r="D300" s="2015"/>
      <c r="E300" s="2015"/>
      <c r="F300" s="2015"/>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row>
    <row r="301">
      <c r="A301" s="2015"/>
      <c r="B301" s="2015"/>
      <c r="C301" s="2015"/>
      <c r="D301" s="2015"/>
      <c r="E301" s="2015"/>
      <c r="F301" s="2015"/>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row>
    <row r="302">
      <c r="A302" s="2015"/>
      <c r="B302" s="2015"/>
      <c r="C302" s="2015"/>
      <c r="D302" s="2015"/>
      <c r="E302" s="2015"/>
      <c r="F302" s="2015"/>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row>
    <row r="303">
      <c r="A303" s="2015"/>
      <c r="B303" s="2015"/>
      <c r="C303" s="2015"/>
      <c r="D303" s="2015"/>
      <c r="E303" s="2015"/>
      <c r="F303" s="2015"/>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row>
    <row r="304">
      <c r="A304" s="2015"/>
      <c r="B304" s="2015"/>
      <c r="C304" s="2015"/>
      <c r="D304" s="2015"/>
      <c r="E304" s="2015"/>
      <c r="F304" s="2015"/>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row>
    <row r="305">
      <c r="A305" s="2015"/>
      <c r="B305" s="2015"/>
      <c r="C305" s="2015"/>
      <c r="D305" s="2015"/>
      <c r="E305" s="2015"/>
      <c r="F305" s="2015"/>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row>
    <row r="306">
      <c r="A306" s="2015"/>
      <c r="B306" s="2015"/>
      <c r="C306" s="2015"/>
      <c r="D306" s="2015"/>
      <c r="E306" s="2015"/>
      <c r="F306" s="2015"/>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row>
    <row r="307">
      <c r="A307" s="2015"/>
      <c r="B307" s="2015"/>
      <c r="C307" s="2015"/>
      <c r="D307" s="2015"/>
      <c r="E307" s="2015"/>
      <c r="F307" s="2015"/>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row>
    <row r="308">
      <c r="A308" s="2015"/>
      <c r="B308" s="2015"/>
      <c r="C308" s="2015"/>
      <c r="D308" s="2015"/>
      <c r="E308" s="2015"/>
      <c r="F308" s="2015"/>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row>
    <row r="309">
      <c r="A309" s="2015"/>
      <c r="B309" s="2015"/>
      <c r="C309" s="2015"/>
      <c r="D309" s="2015"/>
      <c r="E309" s="2015"/>
      <c r="F309" s="2015"/>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row>
    <row r="310">
      <c r="A310" s="2015"/>
      <c r="B310" s="2015"/>
      <c r="C310" s="2015"/>
      <c r="D310" s="2015"/>
      <c r="E310" s="2015"/>
      <c r="F310" s="2015"/>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row>
    <row r="311">
      <c r="A311" s="2015"/>
      <c r="B311" s="2015"/>
      <c r="C311" s="2015"/>
      <c r="D311" s="2015"/>
      <c r="E311" s="2015"/>
      <c r="F311" s="2015"/>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row>
    <row r="312">
      <c r="A312" s="2015"/>
      <c r="B312" s="2015"/>
      <c r="C312" s="2015"/>
      <c r="D312" s="2015"/>
      <c r="E312" s="2015"/>
      <c r="F312" s="2015"/>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row>
    <row r="313">
      <c r="A313" s="2015"/>
      <c r="B313" s="2015"/>
      <c r="C313" s="2015"/>
      <c r="D313" s="2015"/>
      <c r="E313" s="2015"/>
      <c r="F313" s="2015"/>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row>
    <row r="314">
      <c r="A314" s="2015"/>
      <c r="B314" s="2015"/>
      <c r="C314" s="2015"/>
      <c r="D314" s="2015"/>
      <c r="E314" s="2015"/>
      <c r="F314" s="2015"/>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row>
    <row r="315">
      <c r="A315" s="2015"/>
      <c r="B315" s="2015"/>
      <c r="C315" s="2015"/>
      <c r="D315" s="2015"/>
      <c r="E315" s="2015"/>
      <c r="F315" s="2015"/>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row>
    <row r="316">
      <c r="A316" s="2015"/>
      <c r="B316" s="2015"/>
      <c r="C316" s="2015"/>
      <c r="D316" s="2015"/>
      <c r="E316" s="2015"/>
      <c r="F316" s="2015"/>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row>
    <row r="317">
      <c r="A317" s="2015"/>
      <c r="B317" s="2015"/>
      <c r="C317" s="2015"/>
      <c r="D317" s="2015"/>
      <c r="E317" s="2015"/>
      <c r="F317" s="2015"/>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row>
    <row r="318">
      <c r="A318" s="2015"/>
      <c r="B318" s="2015"/>
      <c r="C318" s="2015"/>
      <c r="D318" s="2015"/>
      <c r="E318" s="2015"/>
      <c r="F318" s="2015"/>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row>
    <row r="319">
      <c r="A319" s="2015"/>
      <c r="B319" s="2015"/>
      <c r="C319" s="2015"/>
      <c r="D319" s="2015"/>
      <c r="E319" s="2015"/>
      <c r="F319" s="2015"/>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row>
    <row r="320">
      <c r="A320" s="2015"/>
      <c r="B320" s="2015"/>
      <c r="C320" s="2015"/>
      <c r="D320" s="2015"/>
      <c r="E320" s="2015"/>
      <c r="F320" s="2015"/>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row>
    <row r="321">
      <c r="A321" s="2015"/>
      <c r="B321" s="2015"/>
      <c r="C321" s="2015"/>
      <c r="D321" s="2015"/>
      <c r="E321" s="2015"/>
      <c r="F321" s="2015"/>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row>
    <row r="322">
      <c r="A322" s="2015"/>
      <c r="B322" s="2015"/>
      <c r="C322" s="2015"/>
      <c r="D322" s="2015"/>
      <c r="E322" s="2015"/>
      <c r="F322" s="2015"/>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row>
    <row r="323">
      <c r="A323" s="2015"/>
      <c r="B323" s="2015"/>
      <c r="C323" s="2015"/>
      <c r="D323" s="2015"/>
      <c r="E323" s="2015"/>
      <c r="F323" s="2015"/>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row>
    <row r="324">
      <c r="A324" s="2015"/>
      <c r="B324" s="2015"/>
      <c r="C324" s="2015"/>
      <c r="D324" s="2015"/>
      <c r="E324" s="2015"/>
      <c r="F324" s="2015"/>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row>
    <row r="325">
      <c r="A325" s="2015"/>
      <c r="B325" s="2015"/>
      <c r="C325" s="2015"/>
      <c r="D325" s="2015"/>
      <c r="E325" s="2015"/>
      <c r="F325" s="2015"/>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row>
    <row r="326">
      <c r="A326" s="2015"/>
      <c r="B326" s="2015"/>
      <c r="C326" s="2015"/>
      <c r="D326" s="2015"/>
      <c r="E326" s="2015"/>
      <c r="F326" s="2015"/>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row>
    <row r="327">
      <c r="A327" s="2015"/>
      <c r="B327" s="2015"/>
      <c r="C327" s="2015"/>
      <c r="D327" s="2015"/>
      <c r="E327" s="2015"/>
      <c r="F327" s="2015"/>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row>
    <row r="328">
      <c r="A328" s="2015"/>
      <c r="B328" s="2015"/>
      <c r="C328" s="2015"/>
      <c r="D328" s="2015"/>
      <c r="E328" s="2015"/>
      <c r="F328" s="2015"/>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row>
    <row r="329">
      <c r="A329" s="2015"/>
      <c r="B329" s="2015"/>
      <c r="C329" s="2015"/>
      <c r="D329" s="2015"/>
      <c r="E329" s="2015"/>
      <c r="F329" s="2015"/>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row>
    <row r="330">
      <c r="A330" s="2015"/>
      <c r="B330" s="2015"/>
      <c r="C330" s="2015"/>
      <c r="D330" s="2015"/>
      <c r="E330" s="2015"/>
      <c r="F330" s="2015"/>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row>
    <row r="331">
      <c r="A331" s="2015"/>
      <c r="B331" s="2015"/>
      <c r="C331" s="2015"/>
      <c r="D331" s="2015"/>
      <c r="E331" s="2015"/>
      <c r="F331" s="2015"/>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row>
    <row r="332">
      <c r="A332" s="2015"/>
      <c r="B332" s="2015"/>
      <c r="C332" s="2015"/>
      <c r="D332" s="2015"/>
      <c r="E332" s="2015"/>
      <c r="F332" s="2015"/>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row>
    <row r="333">
      <c r="A333" s="2015"/>
      <c r="B333" s="2015"/>
      <c r="C333" s="2015"/>
      <c r="D333" s="2015"/>
      <c r="E333" s="2015"/>
      <c r="F333" s="2015"/>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row>
    <row r="334">
      <c r="A334" s="2015"/>
      <c r="B334" s="2015"/>
      <c r="C334" s="2015"/>
      <c r="D334" s="2015"/>
      <c r="E334" s="2015"/>
      <c r="F334" s="2015"/>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row>
    <row r="335">
      <c r="A335" s="2015"/>
      <c r="B335" s="2015"/>
      <c r="C335" s="2015"/>
      <c r="D335" s="2015"/>
      <c r="E335" s="2015"/>
      <c r="F335" s="2015"/>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row>
    <row r="336">
      <c r="A336" s="2015"/>
      <c r="B336" s="2015"/>
      <c r="C336" s="2015"/>
      <c r="D336" s="2015"/>
      <c r="E336" s="2015"/>
      <c r="F336" s="2015"/>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row>
    <row r="337">
      <c r="A337" s="2015"/>
      <c r="B337" s="2015"/>
      <c r="C337" s="2015"/>
      <c r="D337" s="2015"/>
      <c r="E337" s="2015"/>
      <c r="F337" s="2015"/>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row>
    <row r="338">
      <c r="A338" s="2015"/>
      <c r="B338" s="2015"/>
      <c r="C338" s="2015"/>
      <c r="D338" s="2015"/>
      <c r="E338" s="2015"/>
      <c r="F338" s="2015"/>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row>
    <row r="339">
      <c r="A339" s="2015"/>
      <c r="B339" s="2015"/>
      <c r="C339" s="2015"/>
      <c r="D339" s="2015"/>
      <c r="E339" s="2015"/>
      <c r="F339" s="2015"/>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row>
    <row r="340">
      <c r="A340" s="2015"/>
      <c r="B340" s="2015"/>
      <c r="C340" s="2015"/>
      <c r="D340" s="2015"/>
      <c r="E340" s="2015"/>
      <c r="F340" s="2015"/>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row>
    <row r="341">
      <c r="A341" s="2015"/>
      <c r="B341" s="2015"/>
      <c r="C341" s="2015"/>
      <c r="D341" s="2015"/>
      <c r="E341" s="2015"/>
      <c r="F341" s="2015"/>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row>
    <row r="342">
      <c r="A342" s="2015"/>
      <c r="B342" s="2015"/>
      <c r="C342" s="2015"/>
      <c r="D342" s="2015"/>
      <c r="E342" s="2015"/>
      <c r="F342" s="2015"/>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row>
    <row r="343">
      <c r="A343" s="2015"/>
      <c r="B343" s="2015"/>
      <c r="C343" s="2015"/>
      <c r="D343" s="2015"/>
      <c r="E343" s="2015"/>
      <c r="F343" s="2015"/>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row>
    <row r="344">
      <c r="A344" s="2015"/>
      <c r="B344" s="2015"/>
      <c r="C344" s="2015"/>
      <c r="D344" s="2015"/>
      <c r="E344" s="2015"/>
      <c r="F344" s="2015"/>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row>
    <row r="345">
      <c r="A345" s="2015"/>
      <c r="B345" s="2015"/>
      <c r="C345" s="2015"/>
      <c r="D345" s="2015"/>
      <c r="E345" s="2015"/>
      <c r="F345" s="2015"/>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row>
    <row r="346">
      <c r="A346" s="2015"/>
      <c r="B346" s="2015"/>
      <c r="C346" s="2015"/>
      <c r="D346" s="2015"/>
      <c r="E346" s="2015"/>
      <c r="F346" s="2015"/>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row>
    <row r="347">
      <c r="A347" s="2015"/>
      <c r="B347" s="2015"/>
      <c r="C347" s="2015"/>
      <c r="D347" s="2015"/>
      <c r="E347" s="2015"/>
      <c r="F347" s="2015"/>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row>
    <row r="348">
      <c r="A348" s="2015"/>
      <c r="B348" s="2015"/>
      <c r="C348" s="2015"/>
      <c r="D348" s="2015"/>
      <c r="E348" s="2015"/>
      <c r="F348" s="2015"/>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row>
    <row r="349">
      <c r="A349" s="2015"/>
      <c r="B349" s="2015"/>
      <c r="C349" s="2015"/>
      <c r="D349" s="2015"/>
      <c r="E349" s="2015"/>
      <c r="F349" s="2015"/>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row>
    <row r="350">
      <c r="A350" s="2015"/>
      <c r="B350" s="2015"/>
      <c r="C350" s="2015"/>
      <c r="D350" s="2015"/>
      <c r="E350" s="2015"/>
      <c r="F350" s="2015"/>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row>
    <row r="351">
      <c r="A351" s="2015"/>
      <c r="B351" s="2015"/>
      <c r="C351" s="2015"/>
      <c r="D351" s="2015"/>
      <c r="E351" s="2015"/>
      <c r="F351" s="2015"/>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row>
    <row r="352">
      <c r="A352" s="2015"/>
      <c r="B352" s="2015"/>
      <c r="C352" s="2015"/>
      <c r="D352" s="2015"/>
      <c r="E352" s="2015"/>
      <c r="F352" s="2015"/>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row>
    <row r="353">
      <c r="A353" s="2015"/>
      <c r="B353" s="2015"/>
      <c r="C353" s="2015"/>
      <c r="D353" s="2015"/>
      <c r="E353" s="2015"/>
      <c r="F353" s="2015"/>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row>
    <row r="354">
      <c r="A354" s="2015"/>
      <c r="B354" s="2015"/>
      <c r="C354" s="2015"/>
      <c r="D354" s="2015"/>
      <c r="E354" s="2015"/>
      <c r="F354" s="2015"/>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row>
    <row r="355">
      <c r="A355" s="2015"/>
      <c r="B355" s="2015"/>
      <c r="C355" s="2015"/>
      <c r="D355" s="2015"/>
      <c r="E355" s="2015"/>
      <c r="F355" s="2015"/>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row>
    <row r="356">
      <c r="A356" s="2015"/>
      <c r="B356" s="2015"/>
      <c r="C356" s="2015"/>
      <c r="D356" s="2015"/>
      <c r="E356" s="2015"/>
      <c r="F356" s="2015"/>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row>
    <row r="357">
      <c r="A357" s="2015"/>
      <c r="B357" s="2015"/>
      <c r="C357" s="2015"/>
      <c r="D357" s="2015"/>
      <c r="E357" s="2015"/>
      <c r="F357" s="2015"/>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row>
    <row r="358">
      <c r="A358" s="2015"/>
      <c r="B358" s="2015"/>
      <c r="C358" s="2015"/>
      <c r="D358" s="2015"/>
      <c r="E358" s="2015"/>
      <c r="F358" s="2015"/>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row>
    <row r="359">
      <c r="A359" s="2015"/>
      <c r="B359" s="2015"/>
      <c r="C359" s="2015"/>
      <c r="D359" s="2015"/>
      <c r="E359" s="2015"/>
      <c r="F359" s="2015"/>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row>
    <row r="360">
      <c r="A360" s="2015"/>
      <c r="B360" s="2015"/>
      <c r="C360" s="2015"/>
      <c r="D360" s="2015"/>
      <c r="E360" s="2015"/>
      <c r="F360" s="2015"/>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row>
    <row r="361">
      <c r="A361" s="2015"/>
      <c r="B361" s="2015"/>
      <c r="C361" s="2015"/>
      <c r="D361" s="2015"/>
      <c r="E361" s="2015"/>
      <c r="F361" s="2015"/>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row>
    <row r="362">
      <c r="A362" s="2015"/>
      <c r="B362" s="2015"/>
      <c r="C362" s="2015"/>
      <c r="D362" s="2015"/>
      <c r="E362" s="2015"/>
      <c r="F362" s="2015"/>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row>
    <row r="363">
      <c r="A363" s="2015"/>
      <c r="B363" s="2015"/>
      <c r="C363" s="2015"/>
      <c r="D363" s="2015"/>
      <c r="E363" s="2015"/>
      <c r="F363" s="2015"/>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row>
    <row r="364">
      <c r="A364" s="2015"/>
      <c r="B364" s="2015"/>
      <c r="C364" s="2015"/>
      <c r="D364" s="2015"/>
      <c r="E364" s="2015"/>
      <c r="F364" s="2015"/>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row>
    <row r="365">
      <c r="A365" s="2015"/>
      <c r="B365" s="2015"/>
      <c r="C365" s="2015"/>
      <c r="D365" s="2015"/>
      <c r="E365" s="2015"/>
      <c r="F365" s="2015"/>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row>
    <row r="366">
      <c r="A366" s="2015"/>
      <c r="B366" s="2015"/>
      <c r="C366" s="2015"/>
      <c r="D366" s="2015"/>
      <c r="E366" s="2015"/>
      <c r="F366" s="2015"/>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row>
    <row r="367">
      <c r="A367" s="2015"/>
      <c r="B367" s="2015"/>
      <c r="C367" s="2015"/>
      <c r="D367" s="2015"/>
      <c r="E367" s="2015"/>
      <c r="F367" s="2015"/>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row>
    <row r="368">
      <c r="A368" s="2015"/>
      <c r="B368" s="2015"/>
      <c r="C368" s="2015"/>
      <c r="D368" s="2015"/>
      <c r="E368" s="2015"/>
      <c r="F368" s="2015"/>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row>
    <row r="369">
      <c r="A369" s="2015"/>
      <c r="B369" s="2015"/>
      <c r="C369" s="2015"/>
      <c r="D369" s="2015"/>
      <c r="E369" s="2015"/>
      <c r="F369" s="2015"/>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row>
    <row r="370">
      <c r="A370" s="2015"/>
      <c r="B370" s="2015"/>
      <c r="C370" s="2015"/>
      <c r="D370" s="2015"/>
      <c r="E370" s="2015"/>
      <c r="F370" s="2015"/>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row>
    <row r="371">
      <c r="A371" s="2015"/>
      <c r="B371" s="2015"/>
      <c r="C371" s="2015"/>
      <c r="D371" s="2015"/>
      <c r="E371" s="2015"/>
      <c r="F371" s="2015"/>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row>
    <row r="372">
      <c r="A372" s="2015"/>
      <c r="B372" s="2015"/>
      <c r="C372" s="2015"/>
      <c r="D372" s="2015"/>
      <c r="E372" s="2015"/>
      <c r="F372" s="2015"/>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row>
    <row r="373">
      <c r="A373" s="2015"/>
      <c r="B373" s="2015"/>
      <c r="C373" s="2015"/>
      <c r="D373" s="2015"/>
      <c r="E373" s="2015"/>
      <c r="F373" s="2015"/>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row>
    <row r="374">
      <c r="A374" s="2015"/>
      <c r="B374" s="2015"/>
      <c r="C374" s="2015"/>
      <c r="D374" s="2015"/>
      <c r="E374" s="2015"/>
      <c r="F374" s="2015"/>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row>
    <row r="375">
      <c r="A375" s="2015"/>
      <c r="B375" s="2015"/>
      <c r="C375" s="2015"/>
      <c r="D375" s="2015"/>
      <c r="E375" s="2015"/>
      <c r="F375" s="2015"/>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row>
    <row r="376">
      <c r="A376" s="2015"/>
      <c r="B376" s="2015"/>
      <c r="C376" s="2015"/>
      <c r="D376" s="2015"/>
      <c r="E376" s="2015"/>
      <c r="F376" s="2015"/>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row>
    <row r="377">
      <c r="A377" s="2015"/>
      <c r="B377" s="2015"/>
      <c r="C377" s="2015"/>
      <c r="D377" s="2015"/>
      <c r="E377" s="2015"/>
      <c r="F377" s="2015"/>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row>
    <row r="378">
      <c r="A378" s="2015"/>
      <c r="B378" s="2015"/>
      <c r="C378" s="2015"/>
      <c r="D378" s="2015"/>
      <c r="E378" s="2015"/>
      <c r="F378" s="2015"/>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row>
    <row r="379">
      <c r="A379" s="2015"/>
      <c r="B379" s="2015"/>
      <c r="C379" s="2015"/>
      <c r="D379" s="2015"/>
      <c r="E379" s="2015"/>
      <c r="F379" s="2015"/>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row>
    <row r="380">
      <c r="A380" s="2015"/>
      <c r="B380" s="2015"/>
      <c r="C380" s="2015"/>
      <c r="D380" s="2015"/>
      <c r="E380" s="2015"/>
      <c r="F380" s="2015"/>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row>
    <row r="381">
      <c r="A381" s="2015"/>
      <c r="B381" s="2015"/>
      <c r="C381" s="2015"/>
      <c r="D381" s="2015"/>
      <c r="E381" s="2015"/>
      <c r="F381" s="2015"/>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row>
    <row r="382">
      <c r="A382" s="2015"/>
      <c r="B382" s="2015"/>
      <c r="C382" s="2015"/>
      <c r="D382" s="2015"/>
      <c r="E382" s="2015"/>
      <c r="F382" s="2015"/>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row>
    <row r="383">
      <c r="A383" s="2015"/>
      <c r="B383" s="2015"/>
      <c r="C383" s="2015"/>
      <c r="D383" s="2015"/>
      <c r="E383" s="2015"/>
      <c r="F383" s="2015"/>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row>
    <row r="384">
      <c r="A384" s="2015"/>
      <c r="B384" s="2015"/>
      <c r="C384" s="2015"/>
      <c r="D384" s="2015"/>
      <c r="E384" s="2015"/>
      <c r="F384" s="2015"/>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row>
    <row r="385">
      <c r="A385" s="2015"/>
      <c r="B385" s="2015"/>
      <c r="C385" s="2015"/>
      <c r="D385" s="2015"/>
      <c r="E385" s="2015"/>
      <c r="F385" s="2015"/>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row>
    <row r="386">
      <c r="A386" s="2015"/>
      <c r="B386" s="2015"/>
      <c r="C386" s="2015"/>
      <c r="D386" s="2015"/>
      <c r="E386" s="2015"/>
      <c r="F386" s="2015"/>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row>
    <row r="387">
      <c r="A387" s="2015"/>
      <c r="B387" s="2015"/>
      <c r="C387" s="2015"/>
      <c r="D387" s="2015"/>
      <c r="E387" s="2015"/>
      <c r="F387" s="2015"/>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row>
    <row r="388">
      <c r="A388" s="2015"/>
      <c r="B388" s="2015"/>
      <c r="C388" s="2015"/>
      <c r="D388" s="2015"/>
      <c r="E388" s="2015"/>
      <c r="F388" s="2015"/>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row>
    <row r="389">
      <c r="A389" s="2015"/>
      <c r="B389" s="2015"/>
      <c r="C389" s="2015"/>
      <c r="D389" s="2015"/>
      <c r="E389" s="2015"/>
      <c r="F389" s="2015"/>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row>
    <row r="390">
      <c r="A390" s="2015"/>
      <c r="B390" s="2015"/>
      <c r="C390" s="2015"/>
      <c r="D390" s="2015"/>
      <c r="E390" s="2015"/>
      <c r="F390" s="2015"/>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row>
    <row r="391">
      <c r="A391" s="2015"/>
      <c r="B391" s="2015"/>
      <c r="C391" s="2015"/>
      <c r="D391" s="2015"/>
      <c r="E391" s="2015"/>
      <c r="F391" s="2015"/>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row>
    <row r="392">
      <c r="A392" s="2015"/>
      <c r="B392" s="2015"/>
      <c r="C392" s="2015"/>
      <c r="D392" s="2015"/>
      <c r="E392" s="2015"/>
      <c r="F392" s="2015"/>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row>
    <row r="393">
      <c r="A393" s="2015"/>
      <c r="B393" s="2015"/>
      <c r="C393" s="2015"/>
      <c r="D393" s="2015"/>
      <c r="E393" s="2015"/>
      <c r="F393" s="2015"/>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row>
    <row r="394">
      <c r="A394" s="2015"/>
      <c r="B394" s="2015"/>
      <c r="C394" s="2015"/>
      <c r="D394" s="2015"/>
      <c r="E394" s="2015"/>
      <c r="F394" s="2015"/>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row>
    <row r="395">
      <c r="A395" s="2015"/>
      <c r="B395" s="2015"/>
      <c r="C395" s="2015"/>
      <c r="D395" s="2015"/>
      <c r="E395" s="2015"/>
      <c r="F395" s="2015"/>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row>
    <row r="396">
      <c r="A396" s="2015"/>
      <c r="B396" s="2015"/>
      <c r="C396" s="2015"/>
      <c r="D396" s="2015"/>
      <c r="E396" s="2015"/>
      <c r="F396" s="2015"/>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row>
    <row r="397">
      <c r="A397" s="2015"/>
      <c r="B397" s="2015"/>
      <c r="C397" s="2015"/>
      <c r="D397" s="2015"/>
      <c r="E397" s="2015"/>
      <c r="F397" s="2015"/>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row>
    <row r="398">
      <c r="A398" s="2015"/>
      <c r="B398" s="2015"/>
      <c r="C398" s="2015"/>
      <c r="D398" s="2015"/>
      <c r="E398" s="2015"/>
      <c r="F398" s="2015"/>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row>
    <row r="399">
      <c r="A399" s="2015"/>
      <c r="B399" s="2015"/>
      <c r="C399" s="2015"/>
      <c r="D399" s="2015"/>
      <c r="E399" s="2015"/>
      <c r="F399" s="2015"/>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row>
    <row r="400">
      <c r="A400" s="2015"/>
      <c r="B400" s="2015"/>
      <c r="C400" s="2015"/>
      <c r="D400" s="2015"/>
      <c r="E400" s="2015"/>
      <c r="F400" s="2015"/>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row>
    <row r="401">
      <c r="A401" s="2015"/>
      <c r="B401" s="2015"/>
      <c r="C401" s="2015"/>
      <c r="D401" s="2015"/>
      <c r="E401" s="2015"/>
      <c r="F401" s="2015"/>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row>
    <row r="402">
      <c r="A402" s="2015"/>
      <c r="B402" s="2015"/>
      <c r="C402" s="2015"/>
      <c r="D402" s="2015"/>
      <c r="E402" s="2015"/>
      <c r="F402" s="2015"/>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row>
    <row r="403">
      <c r="A403" s="2015"/>
      <c r="B403" s="2015"/>
      <c r="C403" s="2015"/>
      <c r="D403" s="2015"/>
      <c r="E403" s="2015"/>
      <c r="F403" s="2015"/>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row>
    <row r="404">
      <c r="A404" s="2015"/>
      <c r="B404" s="2015"/>
      <c r="C404" s="2015"/>
      <c r="D404" s="2015"/>
      <c r="E404" s="2015"/>
      <c r="F404" s="2015"/>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row>
    <row r="405">
      <c r="A405" s="2015"/>
      <c r="B405" s="2015"/>
      <c r="C405" s="2015"/>
      <c r="D405" s="2015"/>
      <c r="E405" s="2015"/>
      <c r="F405" s="2015"/>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row>
    <row r="406">
      <c r="A406" s="2015"/>
      <c r="B406" s="2015"/>
      <c r="C406" s="2015"/>
      <c r="D406" s="2015"/>
      <c r="E406" s="2015"/>
      <c r="F406" s="2015"/>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row>
    <row r="407">
      <c r="A407" s="2015"/>
      <c r="B407" s="2015"/>
      <c r="C407" s="2015"/>
      <c r="D407" s="2015"/>
      <c r="E407" s="2015"/>
      <c r="F407" s="2015"/>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row>
    <row r="408">
      <c r="A408" s="2015"/>
      <c r="B408" s="2015"/>
      <c r="C408" s="2015"/>
      <c r="D408" s="2015"/>
      <c r="E408" s="2015"/>
      <c r="F408" s="2015"/>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row>
    <row r="409">
      <c r="A409" s="2015"/>
      <c r="B409" s="2015"/>
      <c r="C409" s="2015"/>
      <c r="D409" s="2015"/>
      <c r="E409" s="2015"/>
      <c r="F409" s="2015"/>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row>
    <row r="410">
      <c r="A410" s="2015"/>
      <c r="B410" s="2015"/>
      <c r="C410" s="2015"/>
      <c r="D410" s="2015"/>
      <c r="E410" s="2015"/>
      <c r="F410" s="2015"/>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row>
    <row r="411">
      <c r="A411" s="2015"/>
      <c r="B411" s="2015"/>
      <c r="C411" s="2015"/>
      <c r="D411" s="2015"/>
      <c r="E411" s="2015"/>
      <c r="F411" s="2015"/>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row>
    <row r="412">
      <c r="A412" s="2015"/>
      <c r="B412" s="2015"/>
      <c r="C412" s="2015"/>
      <c r="D412" s="2015"/>
      <c r="E412" s="2015"/>
      <c r="F412" s="2015"/>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row>
    <row r="413">
      <c r="A413" s="2015"/>
      <c r="B413" s="2015"/>
      <c r="C413" s="2015"/>
      <c r="D413" s="2015"/>
      <c r="E413" s="2015"/>
      <c r="F413" s="2015"/>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row>
    <row r="414">
      <c r="A414" s="2015"/>
      <c r="B414" s="2015"/>
      <c r="C414" s="2015"/>
      <c r="D414" s="2015"/>
      <c r="E414" s="2015"/>
      <c r="F414" s="2015"/>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row>
    <row r="415">
      <c r="A415" s="2015"/>
      <c r="B415" s="2015"/>
      <c r="C415" s="2015"/>
      <c r="D415" s="2015"/>
      <c r="E415" s="2015"/>
      <c r="F415" s="2015"/>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row>
    <row r="416">
      <c r="A416" s="2015"/>
      <c r="B416" s="2015"/>
      <c r="C416" s="2015"/>
      <c r="D416" s="2015"/>
      <c r="E416" s="2015"/>
      <c r="F416" s="2015"/>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row>
    <row r="417">
      <c r="A417" s="2015"/>
      <c r="B417" s="2015"/>
      <c r="C417" s="2015"/>
      <c r="D417" s="2015"/>
      <c r="E417" s="2015"/>
      <c r="F417" s="2015"/>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row>
    <row r="418">
      <c r="A418" s="2015"/>
      <c r="B418" s="2015"/>
      <c r="C418" s="2015"/>
      <c r="D418" s="2015"/>
      <c r="E418" s="2015"/>
      <c r="F418" s="2015"/>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row>
    <row r="419">
      <c r="A419" s="2015"/>
      <c r="B419" s="2015"/>
      <c r="C419" s="2015"/>
      <c r="D419" s="2015"/>
      <c r="E419" s="2015"/>
      <c r="F419" s="2015"/>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row>
    <row r="420">
      <c r="A420" s="2015"/>
      <c r="B420" s="2015"/>
      <c r="C420" s="2015"/>
      <c r="D420" s="2015"/>
      <c r="E420" s="2015"/>
      <c r="F420" s="2015"/>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row>
    <row r="421">
      <c r="A421" s="2015"/>
      <c r="B421" s="2015"/>
      <c r="C421" s="2015"/>
      <c r="D421" s="2015"/>
      <c r="E421" s="2015"/>
      <c r="F421" s="2015"/>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row>
    <row r="422">
      <c r="A422" s="2015"/>
      <c r="B422" s="2015"/>
      <c r="C422" s="2015"/>
      <c r="D422" s="2015"/>
      <c r="E422" s="2015"/>
      <c r="F422" s="2015"/>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row>
    <row r="423">
      <c r="A423" s="2015"/>
      <c r="B423" s="2015"/>
      <c r="C423" s="2015"/>
      <c r="D423" s="2015"/>
      <c r="E423" s="2015"/>
      <c r="F423" s="2015"/>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row>
    <row r="424">
      <c r="A424" s="2015"/>
      <c r="B424" s="2015"/>
      <c r="C424" s="2015"/>
      <c r="D424" s="2015"/>
      <c r="E424" s="2015"/>
      <c r="F424" s="2015"/>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row>
    <row r="425">
      <c r="A425" s="2015"/>
      <c r="B425" s="2015"/>
      <c r="C425" s="2015"/>
      <c r="D425" s="2015"/>
      <c r="E425" s="2015"/>
      <c r="F425" s="2015"/>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row>
    <row r="426">
      <c r="A426" s="2015"/>
      <c r="B426" s="2015"/>
      <c r="C426" s="2015"/>
      <c r="D426" s="2015"/>
      <c r="E426" s="2015"/>
      <c r="F426" s="2015"/>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row>
    <row r="427">
      <c r="A427" s="2015"/>
      <c r="B427" s="2015"/>
      <c r="C427" s="2015"/>
      <c r="D427" s="2015"/>
      <c r="E427" s="2015"/>
      <c r="F427" s="2015"/>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row>
    <row r="428">
      <c r="A428" s="2015"/>
      <c r="B428" s="2015"/>
      <c r="C428" s="2015"/>
      <c r="D428" s="2015"/>
      <c r="E428" s="2015"/>
      <c r="F428" s="2015"/>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row>
    <row r="429">
      <c r="A429" s="2015"/>
      <c r="B429" s="2015"/>
      <c r="C429" s="2015"/>
      <c r="D429" s="2015"/>
      <c r="E429" s="2015"/>
      <c r="F429" s="2015"/>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row>
    <row r="430">
      <c r="A430" s="2015"/>
      <c r="B430" s="2015"/>
      <c r="C430" s="2015"/>
      <c r="D430" s="2015"/>
      <c r="E430" s="2015"/>
      <c r="F430" s="2015"/>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row>
    <row r="431">
      <c r="A431" s="2015"/>
      <c r="B431" s="2015"/>
      <c r="C431" s="2015"/>
      <c r="D431" s="2015"/>
      <c r="E431" s="2015"/>
      <c r="F431" s="2015"/>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row>
    <row r="432">
      <c r="A432" s="2015"/>
      <c r="B432" s="2015"/>
      <c r="C432" s="2015"/>
      <c r="D432" s="2015"/>
      <c r="E432" s="2015"/>
      <c r="F432" s="2015"/>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row>
    <row r="433">
      <c r="A433" s="2015"/>
      <c r="B433" s="2015"/>
      <c r="C433" s="2015"/>
      <c r="D433" s="2015"/>
      <c r="E433" s="2015"/>
      <c r="F433" s="2015"/>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row>
    <row r="434">
      <c r="A434" s="2015"/>
      <c r="B434" s="2015"/>
      <c r="C434" s="2015"/>
      <c r="D434" s="2015"/>
      <c r="E434" s="2015"/>
      <c r="F434" s="2015"/>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row>
    <row r="435">
      <c r="A435" s="2015"/>
      <c r="B435" s="2015"/>
      <c r="C435" s="2015"/>
      <c r="D435" s="2015"/>
      <c r="E435" s="2015"/>
      <c r="F435" s="2015"/>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row>
    <row r="436">
      <c r="A436" s="2015"/>
      <c r="B436" s="2015"/>
      <c r="C436" s="2015"/>
      <c r="D436" s="2015"/>
      <c r="E436" s="2015"/>
      <c r="F436" s="2015"/>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row>
    <row r="437">
      <c r="A437" s="2015"/>
      <c r="B437" s="2015"/>
      <c r="C437" s="2015"/>
      <c r="D437" s="2015"/>
      <c r="E437" s="2015"/>
      <c r="F437" s="2015"/>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row>
    <row r="438">
      <c r="A438" s="2015"/>
      <c r="B438" s="2015"/>
      <c r="C438" s="2015"/>
      <c r="D438" s="2015"/>
      <c r="E438" s="2015"/>
      <c r="F438" s="2015"/>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row>
    <row r="439">
      <c r="A439" s="2015"/>
      <c r="B439" s="2015"/>
      <c r="C439" s="2015"/>
      <c r="D439" s="2015"/>
      <c r="E439" s="2015"/>
      <c r="F439" s="2015"/>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row>
    <row r="440">
      <c r="A440" s="2015"/>
      <c r="B440" s="2015"/>
      <c r="C440" s="2015"/>
      <c r="D440" s="2015"/>
      <c r="E440" s="2015"/>
      <c r="F440" s="2015"/>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row>
    <row r="441">
      <c r="A441" s="2015"/>
      <c r="B441" s="2015"/>
      <c r="C441" s="2015"/>
      <c r="D441" s="2015"/>
      <c r="E441" s="2015"/>
      <c r="F441" s="2015"/>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row>
    <row r="442">
      <c r="A442" s="2015"/>
      <c r="B442" s="2015"/>
      <c r="C442" s="2015"/>
      <c r="D442" s="2015"/>
      <c r="E442" s="2015"/>
      <c r="F442" s="2015"/>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row>
    <row r="443">
      <c r="A443" s="2015"/>
      <c r="B443" s="2015"/>
      <c r="C443" s="2015"/>
      <c r="D443" s="2015"/>
      <c r="E443" s="2015"/>
      <c r="F443" s="2015"/>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row>
    <row r="444">
      <c r="A444" s="2015"/>
      <c r="B444" s="2015"/>
      <c r="C444" s="2015"/>
      <c r="D444" s="2015"/>
      <c r="E444" s="2015"/>
      <c r="F444" s="2015"/>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row>
    <row r="445">
      <c r="A445" s="2015"/>
      <c r="B445" s="2015"/>
      <c r="C445" s="2015"/>
      <c r="D445" s="2015"/>
      <c r="E445" s="2015"/>
      <c r="F445" s="2015"/>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row>
    <row r="446">
      <c r="A446" s="2015"/>
      <c r="B446" s="2015"/>
      <c r="C446" s="2015"/>
      <c r="D446" s="2015"/>
      <c r="E446" s="2015"/>
      <c r="F446" s="2015"/>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row>
    <row r="447">
      <c r="A447" s="2015"/>
      <c r="B447" s="2015"/>
      <c r="C447" s="2015"/>
      <c r="D447" s="2015"/>
      <c r="E447" s="2015"/>
      <c r="F447" s="2015"/>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row>
    <row r="448">
      <c r="A448" s="2015"/>
      <c r="B448" s="2015"/>
      <c r="C448" s="2015"/>
      <c r="D448" s="2015"/>
      <c r="E448" s="2015"/>
      <c r="F448" s="2015"/>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row>
    <row r="449">
      <c r="A449" s="2015"/>
      <c r="B449" s="2015"/>
      <c r="C449" s="2015"/>
      <c r="D449" s="2015"/>
      <c r="E449" s="2015"/>
      <c r="F449" s="2015"/>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row>
    <row r="450">
      <c r="A450" s="2015"/>
      <c r="B450" s="2015"/>
      <c r="C450" s="2015"/>
      <c r="D450" s="2015"/>
      <c r="E450" s="2015"/>
      <c r="F450" s="2015"/>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row>
    <row r="451">
      <c r="A451" s="2015"/>
      <c r="B451" s="2015"/>
      <c r="C451" s="2015"/>
      <c r="D451" s="2015"/>
      <c r="E451" s="2015"/>
      <c r="F451" s="2015"/>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row>
    <row r="452">
      <c r="A452" s="2015"/>
      <c r="B452" s="2015"/>
      <c r="C452" s="2015"/>
      <c r="D452" s="2015"/>
      <c r="E452" s="2015"/>
      <c r="F452" s="2015"/>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row>
    <row r="453">
      <c r="A453" s="2015"/>
      <c r="B453" s="2015"/>
      <c r="C453" s="2015"/>
      <c r="D453" s="2015"/>
      <c r="E453" s="2015"/>
      <c r="F453" s="2015"/>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row>
    <row r="454">
      <c r="A454" s="2015"/>
      <c r="B454" s="2015"/>
      <c r="C454" s="2015"/>
      <c r="D454" s="2015"/>
      <c r="E454" s="2015"/>
      <c r="F454" s="2015"/>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row>
    <row r="455">
      <c r="A455" s="2015"/>
      <c r="B455" s="2015"/>
      <c r="C455" s="2015"/>
      <c r="D455" s="2015"/>
      <c r="E455" s="2015"/>
      <c r="F455" s="2015"/>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row>
    <row r="456">
      <c r="A456" s="2015"/>
      <c r="B456" s="2015"/>
      <c r="C456" s="2015"/>
      <c r="D456" s="2015"/>
      <c r="E456" s="2015"/>
      <c r="F456" s="2015"/>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row>
    <row r="457">
      <c r="A457" s="2015"/>
      <c r="B457" s="2015"/>
      <c r="C457" s="2015"/>
      <c r="D457" s="2015"/>
      <c r="E457" s="2015"/>
      <c r="F457" s="2015"/>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row>
    <row r="458">
      <c r="A458" s="2015"/>
      <c r="B458" s="2015"/>
      <c r="C458" s="2015"/>
      <c r="D458" s="2015"/>
      <c r="E458" s="2015"/>
      <c r="F458" s="2015"/>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row>
    <row r="459">
      <c r="A459" s="2015"/>
      <c r="B459" s="2015"/>
      <c r="C459" s="2015"/>
      <c r="D459" s="2015"/>
      <c r="E459" s="2015"/>
      <c r="F459" s="2015"/>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row>
    <row r="460">
      <c r="A460" s="2015"/>
      <c r="B460" s="2015"/>
      <c r="C460" s="2015"/>
      <c r="D460" s="2015"/>
      <c r="E460" s="2015"/>
      <c r="F460" s="2015"/>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row>
    <row r="461">
      <c r="A461" s="2015"/>
      <c r="B461" s="2015"/>
      <c r="C461" s="2015"/>
      <c r="D461" s="2015"/>
      <c r="E461" s="2015"/>
      <c r="F461" s="2015"/>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row>
    <row r="462">
      <c r="A462" s="2015"/>
      <c r="B462" s="2015"/>
      <c r="C462" s="2015"/>
      <c r="D462" s="2015"/>
      <c r="E462" s="2015"/>
      <c r="F462" s="2015"/>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row>
    <row r="463">
      <c r="A463" s="2015"/>
      <c r="B463" s="2015"/>
      <c r="C463" s="2015"/>
      <c r="D463" s="2015"/>
      <c r="E463" s="2015"/>
      <c r="F463" s="2015"/>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row>
    <row r="464">
      <c r="A464" s="2015"/>
      <c r="B464" s="2015"/>
      <c r="C464" s="2015"/>
      <c r="D464" s="2015"/>
      <c r="E464" s="2015"/>
      <c r="F464" s="2015"/>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row>
    <row r="465">
      <c r="A465" s="2015"/>
      <c r="B465" s="2015"/>
      <c r="C465" s="2015"/>
      <c r="D465" s="2015"/>
      <c r="E465" s="2015"/>
      <c r="F465" s="2015"/>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row>
    <row r="466">
      <c r="A466" s="2015"/>
      <c r="B466" s="2015"/>
      <c r="C466" s="2015"/>
      <c r="D466" s="2015"/>
      <c r="E466" s="2015"/>
      <c r="F466" s="2015"/>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row>
    <row r="467">
      <c r="A467" s="2015"/>
      <c r="B467" s="2015"/>
      <c r="C467" s="2015"/>
      <c r="D467" s="2015"/>
      <c r="E467" s="2015"/>
      <c r="F467" s="2015"/>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row>
    <row r="468">
      <c r="A468" s="2015"/>
      <c r="B468" s="2015"/>
      <c r="C468" s="2015"/>
      <c r="D468" s="2015"/>
      <c r="E468" s="2015"/>
      <c r="F468" s="2015"/>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row>
    <row r="469">
      <c r="A469" s="2015"/>
      <c r="B469" s="2015"/>
      <c r="C469" s="2015"/>
      <c r="D469" s="2015"/>
      <c r="E469" s="2015"/>
      <c r="F469" s="2015"/>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row>
    <row r="470">
      <c r="A470" s="2015"/>
      <c r="B470" s="2015"/>
      <c r="C470" s="2015"/>
      <c r="D470" s="2015"/>
      <c r="E470" s="2015"/>
      <c r="F470" s="2015"/>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row>
    <row r="471">
      <c r="A471" s="2015"/>
      <c r="B471" s="2015"/>
      <c r="C471" s="2015"/>
      <c r="D471" s="2015"/>
      <c r="E471" s="2015"/>
      <c r="F471" s="2015"/>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row>
    <row r="472">
      <c r="A472" s="2015"/>
      <c r="B472" s="2015"/>
      <c r="C472" s="2015"/>
      <c r="D472" s="2015"/>
      <c r="E472" s="2015"/>
      <c r="F472" s="2015"/>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row>
    <row r="473">
      <c r="A473" s="2015"/>
      <c r="B473" s="2015"/>
      <c r="C473" s="2015"/>
      <c r="D473" s="2015"/>
      <c r="E473" s="2015"/>
      <c r="F473" s="2015"/>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row>
    <row r="474">
      <c r="A474" s="2015"/>
      <c r="B474" s="2015"/>
      <c r="C474" s="2015"/>
      <c r="D474" s="2015"/>
      <c r="E474" s="2015"/>
      <c r="F474" s="2015"/>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row>
    <row r="475">
      <c r="A475" s="2015"/>
      <c r="B475" s="2015"/>
      <c r="C475" s="2015"/>
      <c r="D475" s="2015"/>
      <c r="E475" s="2015"/>
      <c r="F475" s="2015"/>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row>
    <row r="476">
      <c r="A476" s="2015"/>
      <c r="B476" s="2015"/>
      <c r="C476" s="2015"/>
      <c r="D476" s="2015"/>
      <c r="E476" s="2015"/>
      <c r="F476" s="2015"/>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row>
    <row r="477">
      <c r="A477" s="2015"/>
      <c r="B477" s="2015"/>
      <c r="C477" s="2015"/>
      <c r="D477" s="2015"/>
      <c r="E477" s="2015"/>
      <c r="F477" s="2015"/>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row>
    <row r="478">
      <c r="A478" s="2015"/>
      <c r="B478" s="2015"/>
      <c r="C478" s="2015"/>
      <c r="D478" s="2015"/>
      <c r="E478" s="2015"/>
      <c r="F478" s="2015"/>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row>
    <row r="479">
      <c r="A479" s="2015"/>
      <c r="B479" s="2015"/>
      <c r="C479" s="2015"/>
      <c r="D479" s="2015"/>
      <c r="E479" s="2015"/>
      <c r="F479" s="2015"/>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row>
    <row r="480">
      <c r="A480" s="2015"/>
      <c r="B480" s="2015"/>
      <c r="C480" s="2015"/>
      <c r="D480" s="2015"/>
      <c r="E480" s="2015"/>
      <c r="F480" s="2015"/>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row>
    <row r="481">
      <c r="A481" s="2015"/>
      <c r="B481" s="2015"/>
      <c r="C481" s="2015"/>
      <c r="D481" s="2015"/>
      <c r="E481" s="2015"/>
      <c r="F481" s="2015"/>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row>
    <row r="482">
      <c r="A482" s="2015"/>
      <c r="B482" s="2015"/>
      <c r="C482" s="2015"/>
      <c r="D482" s="2015"/>
      <c r="E482" s="2015"/>
      <c r="F482" s="2015"/>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row>
    <row r="483">
      <c r="A483" s="2015"/>
      <c r="B483" s="2015"/>
      <c r="C483" s="2015"/>
      <c r="D483" s="2015"/>
      <c r="E483" s="2015"/>
      <c r="F483" s="2015"/>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row>
    <row r="484">
      <c r="A484" s="2015"/>
      <c r="B484" s="2015"/>
      <c r="C484" s="2015"/>
      <c r="D484" s="2015"/>
      <c r="E484" s="2015"/>
      <c r="F484" s="2015"/>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row>
    <row r="485">
      <c r="A485" s="2015"/>
      <c r="B485" s="2015"/>
      <c r="C485" s="2015"/>
      <c r="D485" s="2015"/>
      <c r="E485" s="2015"/>
      <c r="F485" s="2015"/>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row>
    <row r="486">
      <c r="A486" s="2015"/>
      <c r="B486" s="2015"/>
      <c r="C486" s="2015"/>
      <c r="D486" s="2015"/>
      <c r="E486" s="2015"/>
      <c r="F486" s="2015"/>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row>
    <row r="487">
      <c r="A487" s="2015"/>
      <c r="B487" s="2015"/>
      <c r="C487" s="2015"/>
      <c r="D487" s="2015"/>
      <c r="E487" s="2015"/>
      <c r="F487" s="2015"/>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row>
    <row r="488">
      <c r="A488" s="2015"/>
      <c r="B488" s="2015"/>
      <c r="C488" s="2015"/>
      <c r="D488" s="2015"/>
      <c r="E488" s="2015"/>
      <c r="F488" s="2015"/>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row>
    <row r="489">
      <c r="A489" s="2015"/>
      <c r="B489" s="2015"/>
      <c r="C489" s="2015"/>
      <c r="D489" s="2015"/>
      <c r="E489" s="2015"/>
      <c r="F489" s="2015"/>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row>
    <row r="490">
      <c r="A490" s="2015"/>
      <c r="B490" s="2015"/>
      <c r="C490" s="2015"/>
      <c r="D490" s="2015"/>
      <c r="E490" s="2015"/>
      <c r="F490" s="2015"/>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row>
    <row r="491">
      <c r="A491" s="2015"/>
      <c r="B491" s="2015"/>
      <c r="C491" s="2015"/>
      <c r="D491" s="2015"/>
      <c r="E491" s="2015"/>
      <c r="F491" s="2015"/>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row>
    <row r="492">
      <c r="A492" s="2015"/>
      <c r="B492" s="2015"/>
      <c r="C492" s="2015"/>
      <c r="D492" s="2015"/>
      <c r="E492" s="2015"/>
      <c r="F492" s="2015"/>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row>
    <row r="493">
      <c r="A493" s="2015"/>
      <c r="B493" s="2015"/>
      <c r="C493" s="2015"/>
      <c r="D493" s="2015"/>
      <c r="E493" s="2015"/>
      <c r="F493" s="2015"/>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row>
    <row r="494">
      <c r="A494" s="2015"/>
      <c r="B494" s="2015"/>
      <c r="C494" s="2015"/>
      <c r="D494" s="2015"/>
      <c r="E494" s="2015"/>
      <c r="F494" s="2015"/>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row>
    <row r="495">
      <c r="A495" s="2015"/>
      <c r="B495" s="2015"/>
      <c r="C495" s="2015"/>
      <c r="D495" s="2015"/>
      <c r="E495" s="2015"/>
      <c r="F495" s="2015"/>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row>
    <row r="496">
      <c r="A496" s="2015"/>
      <c r="B496" s="2015"/>
      <c r="C496" s="2015"/>
      <c r="D496" s="2015"/>
      <c r="E496" s="2015"/>
      <c r="F496" s="2015"/>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row>
    <row r="497">
      <c r="A497" s="2015"/>
      <c r="B497" s="2015"/>
      <c r="C497" s="2015"/>
      <c r="D497" s="2015"/>
      <c r="E497" s="2015"/>
      <c r="F497" s="2015"/>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row>
    <row r="498">
      <c r="A498" s="2015"/>
      <c r="B498" s="2015"/>
      <c r="C498" s="2015"/>
      <c r="D498" s="2015"/>
      <c r="E498" s="2015"/>
      <c r="F498" s="2015"/>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row>
    <row r="499">
      <c r="A499" s="2015"/>
      <c r="B499" s="2015"/>
      <c r="C499" s="2015"/>
      <c r="D499" s="2015"/>
      <c r="E499" s="2015"/>
      <c r="F499" s="2015"/>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row>
    <row r="500">
      <c r="A500" s="2015"/>
      <c r="B500" s="2015"/>
      <c r="C500" s="2015"/>
      <c r="D500" s="2015"/>
      <c r="E500" s="2015"/>
      <c r="F500" s="2015"/>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row>
    <row r="501">
      <c r="A501" s="2015"/>
      <c r="B501" s="2015"/>
      <c r="C501" s="2015"/>
      <c r="D501" s="2015"/>
      <c r="E501" s="2015"/>
      <c r="F501" s="2015"/>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row>
    <row r="502">
      <c r="A502" s="2015"/>
      <c r="B502" s="2015"/>
      <c r="C502" s="2015"/>
      <c r="D502" s="2015"/>
      <c r="E502" s="2015"/>
      <c r="F502" s="2015"/>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row>
    <row r="503">
      <c r="A503" s="2015"/>
      <c r="B503" s="2015"/>
      <c r="C503" s="2015"/>
      <c r="D503" s="2015"/>
      <c r="E503" s="2015"/>
      <c r="F503" s="2015"/>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row>
    <row r="504">
      <c r="A504" s="2015"/>
      <c r="B504" s="2015"/>
      <c r="C504" s="2015"/>
      <c r="D504" s="2015"/>
      <c r="E504" s="2015"/>
      <c r="F504" s="2015"/>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row>
    <row r="505">
      <c r="A505" s="2015"/>
      <c r="B505" s="2015"/>
      <c r="C505" s="2015"/>
      <c r="D505" s="2015"/>
      <c r="E505" s="2015"/>
      <c r="F505" s="2015"/>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row>
    <row r="506">
      <c r="A506" s="2015"/>
      <c r="B506" s="2015"/>
      <c r="C506" s="2015"/>
      <c r="D506" s="2015"/>
      <c r="E506" s="2015"/>
      <c r="F506" s="2015"/>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row>
    <row r="507">
      <c r="A507" s="2015"/>
      <c r="B507" s="2015"/>
      <c r="C507" s="2015"/>
      <c r="D507" s="2015"/>
      <c r="E507" s="2015"/>
      <c r="F507" s="2015"/>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row>
    <row r="508">
      <c r="A508" s="2015"/>
      <c r="B508" s="2015"/>
      <c r="C508" s="2015"/>
      <c r="D508" s="2015"/>
      <c r="E508" s="2015"/>
      <c r="F508" s="2015"/>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row>
    <row r="509">
      <c r="A509" s="2015"/>
      <c r="B509" s="2015"/>
      <c r="C509" s="2015"/>
      <c r="D509" s="2015"/>
      <c r="E509" s="2015"/>
      <c r="F509" s="2015"/>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row>
    <row r="510">
      <c r="A510" s="2015"/>
      <c r="B510" s="2015"/>
      <c r="C510" s="2015"/>
      <c r="D510" s="2015"/>
      <c r="E510" s="2015"/>
      <c r="F510" s="2015"/>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row>
    <row r="511">
      <c r="A511" s="2015"/>
      <c r="B511" s="2015"/>
      <c r="C511" s="2015"/>
      <c r="D511" s="2015"/>
      <c r="E511" s="2015"/>
      <c r="F511" s="2015"/>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row>
    <row r="512">
      <c r="A512" s="2015"/>
      <c r="B512" s="2015"/>
      <c r="C512" s="2015"/>
      <c r="D512" s="2015"/>
      <c r="E512" s="2015"/>
      <c r="F512" s="2015"/>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row>
    <row r="513">
      <c r="A513" s="2015"/>
      <c r="B513" s="2015"/>
      <c r="C513" s="2015"/>
      <c r="D513" s="2015"/>
      <c r="E513" s="2015"/>
      <c r="F513" s="2015"/>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row>
    <row r="514">
      <c r="A514" s="2015"/>
      <c r="B514" s="2015"/>
      <c r="C514" s="2015"/>
      <c r="D514" s="2015"/>
      <c r="E514" s="2015"/>
      <c r="F514" s="2015"/>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row>
    <row r="515">
      <c r="A515" s="2015"/>
      <c r="B515" s="2015"/>
      <c r="C515" s="2015"/>
      <c r="D515" s="2015"/>
      <c r="E515" s="2015"/>
      <c r="F515" s="2015"/>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row>
    <row r="516">
      <c r="A516" s="2015"/>
      <c r="B516" s="2015"/>
      <c r="C516" s="2015"/>
      <c r="D516" s="2015"/>
      <c r="E516" s="2015"/>
      <c r="F516" s="2015"/>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row>
    <row r="517">
      <c r="A517" s="2015"/>
      <c r="B517" s="2015"/>
      <c r="C517" s="2015"/>
      <c r="D517" s="2015"/>
      <c r="E517" s="2015"/>
      <c r="F517" s="2015"/>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row>
    <row r="518">
      <c r="A518" s="2015"/>
      <c r="B518" s="2015"/>
      <c r="C518" s="2015"/>
      <c r="D518" s="2015"/>
      <c r="E518" s="2015"/>
      <c r="F518" s="2015"/>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row>
    <row r="519">
      <c r="A519" s="2015"/>
      <c r="B519" s="2015"/>
      <c r="C519" s="2015"/>
      <c r="D519" s="2015"/>
      <c r="E519" s="2015"/>
      <c r="F519" s="2015"/>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row>
    <row r="520">
      <c r="A520" s="2015"/>
      <c r="B520" s="2015"/>
      <c r="C520" s="2015"/>
      <c r="D520" s="2015"/>
      <c r="E520" s="2015"/>
      <c r="F520" s="2015"/>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row>
    <row r="521">
      <c r="A521" s="2015"/>
      <c r="B521" s="2015"/>
      <c r="C521" s="2015"/>
      <c r="D521" s="2015"/>
      <c r="E521" s="2015"/>
      <c r="F521" s="2015"/>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row>
    <row r="522">
      <c r="A522" s="2015"/>
      <c r="B522" s="2015"/>
      <c r="C522" s="2015"/>
      <c r="D522" s="2015"/>
      <c r="E522" s="2015"/>
      <c r="F522" s="2015"/>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row>
    <row r="523">
      <c r="A523" s="2015"/>
      <c r="B523" s="2015"/>
      <c r="C523" s="2015"/>
      <c r="D523" s="2015"/>
      <c r="E523" s="2015"/>
      <c r="F523" s="2015"/>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row>
    <row r="524">
      <c r="A524" s="2015"/>
      <c r="B524" s="2015"/>
      <c r="C524" s="2015"/>
      <c r="D524" s="2015"/>
      <c r="E524" s="2015"/>
      <c r="F524" s="2015"/>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row>
    <row r="525">
      <c r="A525" s="2015"/>
      <c r="B525" s="2015"/>
      <c r="C525" s="2015"/>
      <c r="D525" s="2015"/>
      <c r="E525" s="2015"/>
      <c r="F525" s="2015"/>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row>
    <row r="526">
      <c r="A526" s="2015"/>
      <c r="B526" s="2015"/>
      <c r="C526" s="2015"/>
      <c r="D526" s="2015"/>
      <c r="E526" s="2015"/>
      <c r="F526" s="2015"/>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row>
    <row r="527">
      <c r="A527" s="2015"/>
      <c r="B527" s="2015"/>
      <c r="C527" s="2015"/>
      <c r="D527" s="2015"/>
      <c r="E527" s="2015"/>
      <c r="F527" s="2015"/>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row>
    <row r="528">
      <c r="A528" s="2015"/>
      <c r="B528" s="2015"/>
      <c r="C528" s="2015"/>
      <c r="D528" s="2015"/>
      <c r="E528" s="2015"/>
      <c r="F528" s="2015"/>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row>
    <row r="529">
      <c r="A529" s="2015"/>
      <c r="B529" s="2015"/>
      <c r="C529" s="2015"/>
      <c r="D529" s="2015"/>
      <c r="E529" s="2015"/>
      <c r="F529" s="2015"/>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row>
    <row r="530">
      <c r="A530" s="2015"/>
      <c r="B530" s="2015"/>
      <c r="C530" s="2015"/>
      <c r="D530" s="2015"/>
      <c r="E530" s="2015"/>
      <c r="F530" s="2015"/>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row>
    <row r="531">
      <c r="A531" s="2015"/>
      <c r="B531" s="2015"/>
      <c r="C531" s="2015"/>
      <c r="D531" s="2015"/>
      <c r="E531" s="2015"/>
      <c r="F531" s="2015"/>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row>
    <row r="532">
      <c r="A532" s="2015"/>
      <c r="B532" s="2015"/>
      <c r="C532" s="2015"/>
      <c r="D532" s="2015"/>
      <c r="E532" s="2015"/>
      <c r="F532" s="2015"/>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row>
    <row r="533">
      <c r="A533" s="2015"/>
      <c r="B533" s="2015"/>
      <c r="C533" s="2015"/>
      <c r="D533" s="2015"/>
      <c r="E533" s="2015"/>
      <c r="F533" s="2015"/>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row>
    <row r="534">
      <c r="A534" s="2015"/>
      <c r="B534" s="2015"/>
      <c r="C534" s="2015"/>
      <c r="D534" s="2015"/>
      <c r="E534" s="2015"/>
      <c r="F534" s="2015"/>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row>
    <row r="535">
      <c r="A535" s="2015"/>
      <c r="B535" s="2015"/>
      <c r="C535" s="2015"/>
      <c r="D535" s="2015"/>
      <c r="E535" s="2015"/>
      <c r="F535" s="2015"/>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row>
    <row r="536">
      <c r="A536" s="2015"/>
      <c r="B536" s="2015"/>
      <c r="C536" s="2015"/>
      <c r="D536" s="2015"/>
      <c r="E536" s="2015"/>
      <c r="F536" s="2015"/>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row>
    <row r="537">
      <c r="A537" s="2015"/>
      <c r="B537" s="2015"/>
      <c r="C537" s="2015"/>
      <c r="D537" s="2015"/>
      <c r="E537" s="2015"/>
      <c r="F537" s="2015"/>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row>
    <row r="538">
      <c r="A538" s="2015"/>
      <c r="B538" s="2015"/>
      <c r="C538" s="2015"/>
      <c r="D538" s="2015"/>
      <c r="E538" s="2015"/>
      <c r="F538" s="2015"/>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row>
    <row r="539">
      <c r="A539" s="2015"/>
      <c r="B539" s="2015"/>
      <c r="C539" s="2015"/>
      <c r="D539" s="2015"/>
      <c r="E539" s="2015"/>
      <c r="F539" s="2015"/>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row>
    <row r="540">
      <c r="A540" s="2015"/>
      <c r="B540" s="2015"/>
      <c r="C540" s="2015"/>
      <c r="D540" s="2015"/>
      <c r="E540" s="2015"/>
      <c r="F540" s="2015"/>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row>
    <row r="541">
      <c r="A541" s="2015"/>
      <c r="B541" s="2015"/>
      <c r="C541" s="2015"/>
      <c r="D541" s="2015"/>
      <c r="E541" s="2015"/>
      <c r="F541" s="2015"/>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row>
    <row r="542">
      <c r="A542" s="2015"/>
      <c r="B542" s="2015"/>
      <c r="C542" s="2015"/>
      <c r="D542" s="2015"/>
      <c r="E542" s="2015"/>
      <c r="F542" s="2015"/>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row>
    <row r="543">
      <c r="A543" s="2015"/>
      <c r="B543" s="2015"/>
      <c r="C543" s="2015"/>
      <c r="D543" s="2015"/>
      <c r="E543" s="2015"/>
      <c r="F543" s="2015"/>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row>
    <row r="544">
      <c r="A544" s="2015"/>
      <c r="B544" s="2015"/>
      <c r="C544" s="2015"/>
      <c r="D544" s="2015"/>
      <c r="E544" s="2015"/>
      <c r="F544" s="2015"/>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row>
    <row r="545">
      <c r="A545" s="2015"/>
      <c r="B545" s="2015"/>
      <c r="C545" s="2015"/>
      <c r="D545" s="2015"/>
      <c r="E545" s="2015"/>
      <c r="F545" s="2015"/>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row>
    <row r="546">
      <c r="A546" s="2015"/>
      <c r="B546" s="2015"/>
      <c r="C546" s="2015"/>
      <c r="D546" s="2015"/>
      <c r="E546" s="2015"/>
      <c r="F546" s="2015"/>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row>
    <row r="547">
      <c r="A547" s="2015"/>
      <c r="B547" s="2015"/>
      <c r="C547" s="2015"/>
      <c r="D547" s="2015"/>
      <c r="E547" s="2015"/>
      <c r="F547" s="2015"/>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row>
    <row r="548">
      <c r="A548" s="2015"/>
      <c r="B548" s="2015"/>
      <c r="C548" s="2015"/>
      <c r="D548" s="2015"/>
      <c r="E548" s="2015"/>
      <c r="F548" s="2015"/>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row>
    <row r="549">
      <c r="A549" s="2015"/>
      <c r="B549" s="2015"/>
      <c r="C549" s="2015"/>
      <c r="D549" s="2015"/>
      <c r="E549" s="2015"/>
      <c r="F549" s="2015"/>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row>
    <row r="550">
      <c r="A550" s="2015"/>
      <c r="B550" s="2015"/>
      <c r="C550" s="2015"/>
      <c r="D550" s="2015"/>
      <c r="E550" s="2015"/>
      <c r="F550" s="2015"/>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row>
    <row r="551">
      <c r="A551" s="2015"/>
      <c r="B551" s="2015"/>
      <c r="C551" s="2015"/>
      <c r="D551" s="2015"/>
      <c r="E551" s="2015"/>
      <c r="F551" s="2015"/>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row>
    <row r="552">
      <c r="A552" s="2015"/>
      <c r="B552" s="2015"/>
      <c r="C552" s="2015"/>
      <c r="D552" s="2015"/>
      <c r="E552" s="2015"/>
      <c r="F552" s="2015"/>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row>
    <row r="553">
      <c r="A553" s="2015"/>
      <c r="B553" s="2015"/>
      <c r="C553" s="2015"/>
      <c r="D553" s="2015"/>
      <c r="E553" s="2015"/>
      <c r="F553" s="2015"/>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row>
    <row r="554">
      <c r="A554" s="2015"/>
      <c r="B554" s="2015"/>
      <c r="C554" s="2015"/>
      <c r="D554" s="2015"/>
      <c r="E554" s="2015"/>
      <c r="F554" s="2015"/>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row>
    <row r="555">
      <c r="A555" s="2015"/>
      <c r="B555" s="2015"/>
      <c r="C555" s="2015"/>
      <c r="D555" s="2015"/>
      <c r="E555" s="2015"/>
      <c r="F555" s="2015"/>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row>
    <row r="556">
      <c r="A556" s="2015"/>
      <c r="B556" s="2015"/>
      <c r="C556" s="2015"/>
      <c r="D556" s="2015"/>
      <c r="E556" s="2015"/>
      <c r="F556" s="2015"/>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row>
    <row r="557">
      <c r="A557" s="2015"/>
      <c r="B557" s="2015"/>
      <c r="C557" s="2015"/>
      <c r="D557" s="2015"/>
      <c r="E557" s="2015"/>
      <c r="F557" s="2015"/>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row>
    <row r="558">
      <c r="A558" s="2015"/>
      <c r="B558" s="2015"/>
      <c r="C558" s="2015"/>
      <c r="D558" s="2015"/>
      <c r="E558" s="2015"/>
      <c r="F558" s="2015"/>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row>
    <row r="559">
      <c r="A559" s="2015"/>
      <c r="B559" s="2015"/>
      <c r="C559" s="2015"/>
      <c r="D559" s="2015"/>
      <c r="E559" s="2015"/>
      <c r="F559" s="2015"/>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row>
    <row r="560">
      <c r="A560" s="2015"/>
      <c r="B560" s="2015"/>
      <c r="C560" s="2015"/>
      <c r="D560" s="2015"/>
      <c r="E560" s="2015"/>
      <c r="F560" s="2015"/>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row>
    <row r="561">
      <c r="A561" s="2015"/>
      <c r="B561" s="2015"/>
      <c r="C561" s="2015"/>
      <c r="D561" s="2015"/>
      <c r="E561" s="2015"/>
      <c r="F561" s="2015"/>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row>
    <row r="562">
      <c r="A562" s="2015"/>
      <c r="B562" s="2015"/>
      <c r="C562" s="2015"/>
      <c r="D562" s="2015"/>
      <c r="E562" s="2015"/>
      <c r="F562" s="2015"/>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row>
    <row r="563">
      <c r="A563" s="2015"/>
      <c r="B563" s="2015"/>
      <c r="C563" s="2015"/>
      <c r="D563" s="2015"/>
      <c r="E563" s="2015"/>
      <c r="F563" s="2015"/>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row>
    <row r="564">
      <c r="A564" s="2015"/>
      <c r="B564" s="2015"/>
      <c r="C564" s="2015"/>
      <c r="D564" s="2015"/>
      <c r="E564" s="2015"/>
      <c r="F564" s="2015"/>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row>
    <row r="565">
      <c r="A565" s="2015"/>
      <c r="B565" s="2015"/>
      <c r="C565" s="2015"/>
      <c r="D565" s="2015"/>
      <c r="E565" s="2015"/>
      <c r="F565" s="2015"/>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row>
    <row r="566">
      <c r="A566" s="2015"/>
      <c r="B566" s="2015"/>
      <c r="C566" s="2015"/>
      <c r="D566" s="2015"/>
      <c r="E566" s="2015"/>
      <c r="F566" s="2015"/>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row>
    <row r="567">
      <c r="A567" s="2015"/>
      <c r="B567" s="2015"/>
      <c r="C567" s="2015"/>
      <c r="D567" s="2015"/>
      <c r="E567" s="2015"/>
      <c r="F567" s="2015"/>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row>
    <row r="568">
      <c r="A568" s="2015"/>
      <c r="B568" s="2015"/>
      <c r="C568" s="2015"/>
      <c r="D568" s="2015"/>
      <c r="E568" s="2015"/>
      <c r="F568" s="2015"/>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row>
    <row r="569">
      <c r="A569" s="2015"/>
      <c r="B569" s="2015"/>
      <c r="C569" s="2015"/>
      <c r="D569" s="2015"/>
      <c r="E569" s="2015"/>
      <c r="F569" s="2015"/>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row>
    <row r="570">
      <c r="A570" s="2015"/>
      <c r="B570" s="2015"/>
      <c r="C570" s="2015"/>
      <c r="D570" s="2015"/>
      <c r="E570" s="2015"/>
      <c r="F570" s="2015"/>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row>
    <row r="571">
      <c r="A571" s="2015"/>
      <c r="B571" s="2015"/>
      <c r="C571" s="2015"/>
      <c r="D571" s="2015"/>
      <c r="E571" s="2015"/>
      <c r="F571" s="2015"/>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row>
    <row r="572">
      <c r="A572" s="2015"/>
      <c r="B572" s="2015"/>
      <c r="C572" s="2015"/>
      <c r="D572" s="2015"/>
      <c r="E572" s="2015"/>
      <c r="F572" s="2015"/>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row>
    <row r="573">
      <c r="A573" s="2015"/>
      <c r="B573" s="2015"/>
      <c r="C573" s="2015"/>
      <c r="D573" s="2015"/>
      <c r="E573" s="2015"/>
      <c r="F573" s="2015"/>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row>
    <row r="574">
      <c r="A574" s="2015"/>
      <c r="B574" s="2015"/>
      <c r="C574" s="2015"/>
      <c r="D574" s="2015"/>
      <c r="E574" s="2015"/>
      <c r="F574" s="2015"/>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row>
    <row r="575">
      <c r="A575" s="2015"/>
      <c r="B575" s="2015"/>
      <c r="C575" s="2015"/>
      <c r="D575" s="2015"/>
      <c r="E575" s="2015"/>
      <c r="F575" s="2015"/>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row>
    <row r="576">
      <c r="A576" s="2015"/>
      <c r="B576" s="2015"/>
      <c r="C576" s="2015"/>
      <c r="D576" s="2015"/>
      <c r="E576" s="2015"/>
      <c r="F576" s="2015"/>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row>
    <row r="577">
      <c r="A577" s="2015"/>
      <c r="B577" s="2015"/>
      <c r="C577" s="2015"/>
      <c r="D577" s="2015"/>
      <c r="E577" s="2015"/>
      <c r="F577" s="2015"/>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row>
    <row r="578">
      <c r="A578" s="2015"/>
      <c r="B578" s="2015"/>
      <c r="C578" s="2015"/>
      <c r="D578" s="2015"/>
      <c r="E578" s="2015"/>
      <c r="F578" s="2015"/>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row>
    <row r="579">
      <c r="A579" s="2015"/>
      <c r="B579" s="2015"/>
      <c r="C579" s="2015"/>
      <c r="D579" s="2015"/>
      <c r="E579" s="2015"/>
      <c r="F579" s="2015"/>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row>
    <row r="580">
      <c r="A580" s="2015"/>
      <c r="B580" s="2015"/>
      <c r="C580" s="2015"/>
      <c r="D580" s="2015"/>
      <c r="E580" s="2015"/>
      <c r="F580" s="2015"/>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row>
    <row r="581">
      <c r="A581" s="2015"/>
      <c r="B581" s="2015"/>
      <c r="C581" s="2015"/>
      <c r="D581" s="2015"/>
      <c r="E581" s="2015"/>
      <c r="F581" s="2015"/>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row>
    <row r="582">
      <c r="A582" s="2015"/>
      <c r="B582" s="2015"/>
      <c r="C582" s="2015"/>
      <c r="D582" s="2015"/>
      <c r="E582" s="2015"/>
      <c r="F582" s="2015"/>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row>
    <row r="583">
      <c r="A583" s="2015"/>
      <c r="B583" s="2015"/>
      <c r="C583" s="2015"/>
      <c r="D583" s="2015"/>
      <c r="E583" s="2015"/>
      <c r="F583" s="2015"/>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row>
    <row r="584">
      <c r="A584" s="2015"/>
      <c r="B584" s="2015"/>
      <c r="C584" s="2015"/>
      <c r="D584" s="2015"/>
      <c r="E584" s="2015"/>
      <c r="F584" s="2015"/>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row>
    <row r="585">
      <c r="A585" s="2015"/>
      <c r="B585" s="2015"/>
      <c r="C585" s="2015"/>
      <c r="D585" s="2015"/>
      <c r="E585" s="2015"/>
      <c r="F585" s="2015"/>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row>
    <row r="586">
      <c r="A586" s="2015"/>
      <c r="B586" s="2015"/>
      <c r="C586" s="2015"/>
      <c r="D586" s="2015"/>
      <c r="E586" s="2015"/>
      <c r="F586" s="2015"/>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row>
    <row r="587">
      <c r="A587" s="2015"/>
      <c r="B587" s="2015"/>
      <c r="C587" s="2015"/>
      <c r="D587" s="2015"/>
      <c r="E587" s="2015"/>
      <c r="F587" s="2015"/>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row>
    <row r="588">
      <c r="A588" s="2015"/>
      <c r="B588" s="2015"/>
      <c r="C588" s="2015"/>
      <c r="D588" s="2015"/>
      <c r="E588" s="2015"/>
      <c r="F588" s="2015"/>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row>
    <row r="589">
      <c r="A589" s="2015"/>
      <c r="B589" s="2015"/>
      <c r="C589" s="2015"/>
      <c r="D589" s="2015"/>
      <c r="E589" s="2015"/>
      <c r="F589" s="2015"/>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row>
    <row r="590">
      <c r="A590" s="2015"/>
      <c r="B590" s="2015"/>
      <c r="C590" s="2015"/>
      <c r="D590" s="2015"/>
      <c r="E590" s="2015"/>
      <c r="F590" s="2015"/>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row>
    <row r="591">
      <c r="A591" s="2015"/>
      <c r="B591" s="2015"/>
      <c r="C591" s="2015"/>
      <c r="D591" s="2015"/>
      <c r="E591" s="2015"/>
      <c r="F591" s="2015"/>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row>
    <row r="592">
      <c r="A592" s="2015"/>
      <c r="B592" s="2015"/>
      <c r="C592" s="2015"/>
      <c r="D592" s="2015"/>
      <c r="E592" s="2015"/>
      <c r="F592" s="2015"/>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row>
    <row r="593">
      <c r="A593" s="2015"/>
      <c r="B593" s="2015"/>
      <c r="C593" s="2015"/>
      <c r="D593" s="2015"/>
      <c r="E593" s="2015"/>
      <c r="F593" s="2015"/>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row>
    <row r="594">
      <c r="A594" s="2015"/>
      <c r="B594" s="2015"/>
      <c r="C594" s="2015"/>
      <c r="D594" s="2015"/>
      <c r="E594" s="2015"/>
      <c r="F594" s="2015"/>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row>
    <row r="595">
      <c r="A595" s="2015"/>
      <c r="B595" s="2015"/>
      <c r="C595" s="2015"/>
      <c r="D595" s="2015"/>
      <c r="E595" s="2015"/>
      <c r="F595" s="2015"/>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row>
    <row r="596">
      <c r="A596" s="2015"/>
      <c r="B596" s="2015"/>
      <c r="C596" s="2015"/>
      <c r="D596" s="2015"/>
      <c r="E596" s="2015"/>
      <c r="F596" s="2015"/>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row>
    <row r="597">
      <c r="A597" s="2015"/>
      <c r="B597" s="2015"/>
      <c r="C597" s="2015"/>
      <c r="D597" s="2015"/>
      <c r="E597" s="2015"/>
      <c r="F597" s="2015"/>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row>
    <row r="598">
      <c r="A598" s="2015"/>
      <c r="B598" s="2015"/>
      <c r="C598" s="2015"/>
      <c r="D598" s="2015"/>
      <c r="E598" s="2015"/>
      <c r="F598" s="2015"/>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row>
    <row r="599">
      <c r="A599" s="2015"/>
      <c r="B599" s="2015"/>
      <c r="C599" s="2015"/>
      <c r="D599" s="2015"/>
      <c r="E599" s="2015"/>
      <c r="F599" s="2015"/>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row>
    <row r="600">
      <c r="A600" s="2015"/>
      <c r="B600" s="2015"/>
      <c r="C600" s="2015"/>
      <c r="D600" s="2015"/>
      <c r="E600" s="2015"/>
      <c r="F600" s="2015"/>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row>
    <row r="601">
      <c r="A601" s="2015"/>
      <c r="B601" s="2015"/>
      <c r="C601" s="2015"/>
      <c r="D601" s="2015"/>
      <c r="E601" s="2015"/>
      <c r="F601" s="2015"/>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row>
    <row r="602">
      <c r="A602" s="2015"/>
      <c r="B602" s="2015"/>
      <c r="C602" s="2015"/>
      <c r="D602" s="2015"/>
      <c r="E602" s="2015"/>
      <c r="F602" s="2015"/>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row>
    <row r="603">
      <c r="A603" s="2015"/>
      <c r="B603" s="2015"/>
      <c r="C603" s="2015"/>
      <c r="D603" s="2015"/>
      <c r="E603" s="2015"/>
      <c r="F603" s="2015"/>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row>
    <row r="604">
      <c r="A604" s="2015"/>
      <c r="B604" s="2015"/>
      <c r="C604" s="2015"/>
      <c r="D604" s="2015"/>
      <c r="E604" s="2015"/>
      <c r="F604" s="2015"/>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row>
    <row r="605">
      <c r="A605" s="2015"/>
      <c r="B605" s="2015"/>
      <c r="C605" s="2015"/>
      <c r="D605" s="2015"/>
      <c r="E605" s="2015"/>
      <c r="F605" s="2015"/>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row>
    <row r="606">
      <c r="A606" s="2015"/>
      <c r="B606" s="2015"/>
      <c r="C606" s="2015"/>
      <c r="D606" s="2015"/>
      <c r="E606" s="2015"/>
      <c r="F606" s="2015"/>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row>
    <row r="607">
      <c r="A607" s="2015"/>
      <c r="B607" s="2015"/>
      <c r="C607" s="2015"/>
      <c r="D607" s="2015"/>
      <c r="E607" s="2015"/>
      <c r="F607" s="2015"/>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row>
    <row r="608">
      <c r="A608" s="2015"/>
      <c r="B608" s="2015"/>
      <c r="C608" s="2015"/>
      <c r="D608" s="2015"/>
      <c r="E608" s="2015"/>
      <c r="F608" s="2015"/>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row>
    <row r="609">
      <c r="A609" s="2015"/>
      <c r="B609" s="2015"/>
      <c r="C609" s="2015"/>
      <c r="D609" s="2015"/>
      <c r="E609" s="2015"/>
      <c r="F609" s="2015"/>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row>
    <row r="610">
      <c r="A610" s="2015"/>
      <c r="B610" s="2015"/>
      <c r="C610" s="2015"/>
      <c r="D610" s="2015"/>
      <c r="E610" s="2015"/>
      <c r="F610" s="2015"/>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row>
    <row r="611">
      <c r="A611" s="2015"/>
      <c r="B611" s="2015"/>
      <c r="C611" s="2015"/>
      <c r="D611" s="2015"/>
      <c r="E611" s="2015"/>
      <c r="F611" s="2015"/>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row>
    <row r="612">
      <c r="A612" s="2015"/>
      <c r="B612" s="2015"/>
      <c r="C612" s="2015"/>
      <c r="D612" s="2015"/>
      <c r="E612" s="2015"/>
      <c r="F612" s="2015"/>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row>
    <row r="613">
      <c r="A613" s="2015"/>
      <c r="B613" s="2015"/>
      <c r="C613" s="2015"/>
      <c r="D613" s="2015"/>
      <c r="E613" s="2015"/>
      <c r="F613" s="2015"/>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row>
    <row r="614">
      <c r="A614" s="2015"/>
      <c r="B614" s="2015"/>
      <c r="C614" s="2015"/>
      <c r="D614" s="2015"/>
      <c r="E614" s="2015"/>
      <c r="F614" s="2015"/>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row>
    <row r="615">
      <c r="A615" s="2015"/>
      <c r="B615" s="2015"/>
      <c r="C615" s="2015"/>
      <c r="D615" s="2015"/>
      <c r="E615" s="2015"/>
      <c r="F615" s="2015"/>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row>
    <row r="616">
      <c r="A616" s="2015"/>
      <c r="B616" s="2015"/>
      <c r="C616" s="2015"/>
      <c r="D616" s="2015"/>
      <c r="E616" s="2015"/>
      <c r="F616" s="2015"/>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row>
    <row r="617">
      <c r="A617" s="2015"/>
      <c r="B617" s="2015"/>
      <c r="C617" s="2015"/>
      <c r="D617" s="2015"/>
      <c r="E617" s="2015"/>
      <c r="F617" s="2015"/>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row>
    <row r="618">
      <c r="A618" s="2015"/>
      <c r="B618" s="2015"/>
      <c r="C618" s="2015"/>
      <c r="D618" s="2015"/>
      <c r="E618" s="2015"/>
      <c r="F618" s="2015"/>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row>
    <row r="619">
      <c r="A619" s="2015"/>
      <c r="B619" s="2015"/>
      <c r="C619" s="2015"/>
      <c r="D619" s="2015"/>
      <c r="E619" s="2015"/>
      <c r="F619" s="2015"/>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row>
    <row r="620">
      <c r="A620" s="2015"/>
      <c r="B620" s="2015"/>
      <c r="C620" s="2015"/>
      <c r="D620" s="2015"/>
      <c r="E620" s="2015"/>
      <c r="F620" s="2015"/>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row>
    <row r="621">
      <c r="A621" s="2015"/>
      <c r="B621" s="2015"/>
      <c r="C621" s="2015"/>
      <c r="D621" s="2015"/>
      <c r="E621" s="2015"/>
      <c r="F621" s="2015"/>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row>
    <row r="622">
      <c r="A622" s="2015"/>
      <c r="B622" s="2015"/>
      <c r="C622" s="2015"/>
      <c r="D622" s="2015"/>
      <c r="E622" s="2015"/>
      <c r="F622" s="2015"/>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row>
    <row r="623">
      <c r="A623" s="2015"/>
      <c r="B623" s="2015"/>
      <c r="C623" s="2015"/>
      <c r="D623" s="2015"/>
      <c r="E623" s="2015"/>
      <c r="F623" s="2015"/>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row>
    <row r="624">
      <c r="A624" s="2015"/>
      <c r="B624" s="2015"/>
      <c r="C624" s="2015"/>
      <c r="D624" s="2015"/>
      <c r="E624" s="2015"/>
      <c r="F624" s="2015"/>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row>
    <row r="625">
      <c r="A625" s="2015"/>
      <c r="B625" s="2015"/>
      <c r="C625" s="2015"/>
      <c r="D625" s="2015"/>
      <c r="E625" s="2015"/>
      <c r="F625" s="2015"/>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row>
    <row r="626">
      <c r="A626" s="2015"/>
      <c r="B626" s="2015"/>
      <c r="C626" s="2015"/>
      <c r="D626" s="2015"/>
      <c r="E626" s="2015"/>
      <c r="F626" s="2015"/>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row>
    <row r="627">
      <c r="A627" s="2015"/>
      <c r="B627" s="2015"/>
      <c r="C627" s="2015"/>
      <c r="D627" s="2015"/>
      <c r="E627" s="2015"/>
      <c r="F627" s="2015"/>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row>
    <row r="628">
      <c r="A628" s="2015"/>
      <c r="B628" s="2015"/>
      <c r="C628" s="2015"/>
      <c r="D628" s="2015"/>
      <c r="E628" s="2015"/>
      <c r="F628" s="2015"/>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row>
    <row r="629">
      <c r="A629" s="2015"/>
      <c r="B629" s="2015"/>
      <c r="C629" s="2015"/>
      <c r="D629" s="2015"/>
      <c r="E629" s="2015"/>
      <c r="F629" s="2015"/>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row>
    <row r="630">
      <c r="A630" s="2015"/>
      <c r="B630" s="2015"/>
      <c r="C630" s="2015"/>
      <c r="D630" s="2015"/>
      <c r="E630" s="2015"/>
      <c r="F630" s="2015"/>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row>
    <row r="631">
      <c r="A631" s="2015"/>
      <c r="B631" s="2015"/>
      <c r="C631" s="2015"/>
      <c r="D631" s="2015"/>
      <c r="E631" s="2015"/>
      <c r="F631" s="2015"/>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row>
    <row r="632">
      <c r="A632" s="2015"/>
      <c r="B632" s="2015"/>
      <c r="C632" s="2015"/>
      <c r="D632" s="2015"/>
      <c r="E632" s="2015"/>
      <c r="F632" s="2015"/>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row>
    <row r="633">
      <c r="A633" s="2015"/>
      <c r="B633" s="2015"/>
      <c r="C633" s="2015"/>
      <c r="D633" s="2015"/>
      <c r="E633" s="2015"/>
      <c r="F633" s="2015"/>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row>
    <row r="634">
      <c r="A634" s="2015"/>
      <c r="B634" s="2015"/>
      <c r="C634" s="2015"/>
      <c r="D634" s="2015"/>
      <c r="E634" s="2015"/>
      <c r="F634" s="2015"/>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row>
    <row r="635">
      <c r="A635" s="2015"/>
      <c r="B635" s="2015"/>
      <c r="C635" s="2015"/>
      <c r="D635" s="2015"/>
      <c r="E635" s="2015"/>
      <c r="F635" s="2015"/>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row>
    <row r="636">
      <c r="A636" s="2015"/>
      <c r="B636" s="2015"/>
      <c r="C636" s="2015"/>
      <c r="D636" s="2015"/>
      <c r="E636" s="2015"/>
      <c r="F636" s="2015"/>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row>
    <row r="637">
      <c r="A637" s="2015"/>
      <c r="B637" s="2015"/>
      <c r="C637" s="2015"/>
      <c r="D637" s="2015"/>
      <c r="E637" s="2015"/>
      <c r="F637" s="2015"/>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row>
    <row r="638">
      <c r="A638" s="2015"/>
      <c r="B638" s="2015"/>
      <c r="C638" s="2015"/>
      <c r="D638" s="2015"/>
      <c r="E638" s="2015"/>
      <c r="F638" s="2015"/>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row>
    <row r="639">
      <c r="A639" s="2015"/>
      <c r="B639" s="2015"/>
      <c r="C639" s="2015"/>
      <c r="D639" s="2015"/>
      <c r="E639" s="2015"/>
      <c r="F639" s="2015"/>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row>
    <row r="640">
      <c r="A640" s="2015"/>
      <c r="B640" s="2015"/>
      <c r="C640" s="2015"/>
      <c r="D640" s="2015"/>
      <c r="E640" s="2015"/>
      <c r="F640" s="2015"/>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row>
    <row r="641">
      <c r="A641" s="2015"/>
      <c r="B641" s="2015"/>
      <c r="C641" s="2015"/>
      <c r="D641" s="2015"/>
      <c r="E641" s="2015"/>
      <c r="F641" s="2015"/>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row>
    <row r="642">
      <c r="A642" s="2015"/>
      <c r="B642" s="2015"/>
      <c r="C642" s="2015"/>
      <c r="D642" s="2015"/>
      <c r="E642" s="2015"/>
      <c r="F642" s="2015"/>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row>
    <row r="643">
      <c r="A643" s="2015"/>
      <c r="B643" s="2015"/>
      <c r="C643" s="2015"/>
      <c r="D643" s="2015"/>
      <c r="E643" s="2015"/>
      <c r="F643" s="2015"/>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row>
    <row r="644">
      <c r="A644" s="2015"/>
      <c r="B644" s="2015"/>
      <c r="C644" s="2015"/>
      <c r="D644" s="2015"/>
      <c r="E644" s="2015"/>
      <c r="F644" s="2015"/>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row>
    <row r="645">
      <c r="A645" s="2015"/>
      <c r="B645" s="2015"/>
      <c r="C645" s="2015"/>
      <c r="D645" s="2015"/>
      <c r="E645" s="2015"/>
      <c r="F645" s="2015"/>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row>
    <row r="646">
      <c r="A646" s="2015"/>
      <c r="B646" s="2015"/>
      <c r="C646" s="2015"/>
      <c r="D646" s="2015"/>
      <c r="E646" s="2015"/>
      <c r="F646" s="2015"/>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row>
    <row r="647">
      <c r="A647" s="2015"/>
      <c r="B647" s="2015"/>
      <c r="C647" s="2015"/>
      <c r="D647" s="2015"/>
      <c r="E647" s="2015"/>
      <c r="F647" s="2015"/>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row>
    <row r="648">
      <c r="A648" s="2015"/>
      <c r="B648" s="2015"/>
      <c r="C648" s="2015"/>
      <c r="D648" s="2015"/>
      <c r="E648" s="2015"/>
      <c r="F648" s="2015"/>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row>
    <row r="649">
      <c r="A649" s="2015"/>
      <c r="B649" s="2015"/>
      <c r="C649" s="2015"/>
      <c r="D649" s="2015"/>
      <c r="E649" s="2015"/>
      <c r="F649" s="2015"/>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row>
    <row r="650">
      <c r="A650" s="2015"/>
      <c r="B650" s="2015"/>
      <c r="C650" s="2015"/>
      <c r="D650" s="2015"/>
      <c r="E650" s="2015"/>
      <c r="F650" s="2015"/>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row>
    <row r="651">
      <c r="A651" s="2015"/>
      <c r="B651" s="2015"/>
      <c r="C651" s="2015"/>
      <c r="D651" s="2015"/>
      <c r="E651" s="2015"/>
      <c r="F651" s="2015"/>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row>
    <row r="652">
      <c r="A652" s="2015"/>
      <c r="B652" s="2015"/>
      <c r="C652" s="2015"/>
      <c r="D652" s="2015"/>
      <c r="E652" s="2015"/>
      <c r="F652" s="2015"/>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row>
    <row r="653">
      <c r="A653" s="2015"/>
      <c r="B653" s="2015"/>
      <c r="C653" s="2015"/>
      <c r="D653" s="2015"/>
      <c r="E653" s="2015"/>
      <c r="F653" s="2015"/>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row>
    <row r="654">
      <c r="A654" s="2015"/>
      <c r="B654" s="2015"/>
      <c r="C654" s="2015"/>
      <c r="D654" s="2015"/>
      <c r="E654" s="2015"/>
      <c r="F654" s="2015"/>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row>
    <row r="655">
      <c r="A655" s="2015"/>
      <c r="B655" s="2015"/>
      <c r="C655" s="2015"/>
      <c r="D655" s="2015"/>
      <c r="E655" s="2015"/>
      <c r="F655" s="2015"/>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row>
    <row r="656">
      <c r="A656" s="2015"/>
      <c r="B656" s="2015"/>
      <c r="C656" s="2015"/>
      <c r="D656" s="2015"/>
      <c r="E656" s="2015"/>
      <c r="F656" s="2015"/>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row>
    <row r="657">
      <c r="A657" s="2015"/>
      <c r="B657" s="2015"/>
      <c r="C657" s="2015"/>
      <c r="D657" s="2015"/>
      <c r="E657" s="2015"/>
      <c r="F657" s="2015"/>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row>
    <row r="658">
      <c r="A658" s="2015"/>
      <c r="B658" s="2015"/>
      <c r="C658" s="2015"/>
      <c r="D658" s="2015"/>
      <c r="E658" s="2015"/>
      <c r="F658" s="2015"/>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row>
    <row r="659">
      <c r="A659" s="2015"/>
      <c r="B659" s="2015"/>
      <c r="C659" s="2015"/>
      <c r="D659" s="2015"/>
      <c r="E659" s="2015"/>
      <c r="F659" s="2015"/>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row>
    <row r="660">
      <c r="A660" s="2015"/>
      <c r="B660" s="2015"/>
      <c r="C660" s="2015"/>
      <c r="D660" s="2015"/>
      <c r="E660" s="2015"/>
      <c r="F660" s="2015"/>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row>
    <row r="661">
      <c r="A661" s="2015"/>
      <c r="B661" s="2015"/>
      <c r="C661" s="2015"/>
      <c r="D661" s="2015"/>
      <c r="E661" s="2015"/>
      <c r="F661" s="2015"/>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row>
    <row r="662">
      <c r="A662" s="2015"/>
      <c r="B662" s="2015"/>
      <c r="C662" s="2015"/>
      <c r="D662" s="2015"/>
      <c r="E662" s="2015"/>
      <c r="F662" s="2015"/>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row>
    <row r="663">
      <c r="A663" s="2015"/>
      <c r="B663" s="2015"/>
      <c r="C663" s="2015"/>
      <c r="D663" s="2015"/>
      <c r="E663" s="2015"/>
      <c r="F663" s="2015"/>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row>
    <row r="664">
      <c r="A664" s="2015"/>
      <c r="B664" s="2015"/>
      <c r="C664" s="2015"/>
      <c r="D664" s="2015"/>
      <c r="E664" s="2015"/>
      <c r="F664" s="2015"/>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row>
    <row r="665">
      <c r="A665" s="2015"/>
      <c r="B665" s="2015"/>
      <c r="C665" s="2015"/>
      <c r="D665" s="2015"/>
      <c r="E665" s="2015"/>
      <c r="F665" s="2015"/>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row>
    <row r="666">
      <c r="A666" s="2015"/>
      <c r="B666" s="2015"/>
      <c r="C666" s="2015"/>
      <c r="D666" s="2015"/>
      <c r="E666" s="2015"/>
      <c r="F666" s="2015"/>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row>
    <row r="667">
      <c r="A667" s="2015"/>
      <c r="B667" s="2015"/>
      <c r="C667" s="2015"/>
      <c r="D667" s="2015"/>
      <c r="E667" s="2015"/>
      <c r="F667" s="2015"/>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row>
    <row r="668">
      <c r="A668" s="2015"/>
      <c r="B668" s="2015"/>
      <c r="C668" s="2015"/>
      <c r="D668" s="2015"/>
      <c r="E668" s="2015"/>
      <c r="F668" s="2015"/>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row>
    <row r="669">
      <c r="A669" s="2015"/>
      <c r="B669" s="2015"/>
      <c r="C669" s="2015"/>
      <c r="D669" s="2015"/>
      <c r="E669" s="2015"/>
      <c r="F669" s="2015"/>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row>
    <row r="670">
      <c r="A670" s="2015"/>
      <c r="B670" s="2015"/>
      <c r="C670" s="2015"/>
      <c r="D670" s="2015"/>
      <c r="E670" s="2015"/>
      <c r="F670" s="2015"/>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row>
    <row r="671">
      <c r="A671" s="2015"/>
      <c r="B671" s="2015"/>
      <c r="C671" s="2015"/>
      <c r="D671" s="2015"/>
      <c r="E671" s="2015"/>
      <c r="F671" s="2015"/>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row>
    <row r="672">
      <c r="A672" s="2015"/>
      <c r="B672" s="2015"/>
      <c r="C672" s="2015"/>
      <c r="D672" s="2015"/>
      <c r="E672" s="2015"/>
      <c r="F672" s="2015"/>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row>
    <row r="673">
      <c r="A673" s="2015"/>
      <c r="B673" s="2015"/>
      <c r="C673" s="2015"/>
      <c r="D673" s="2015"/>
      <c r="E673" s="2015"/>
      <c r="F673" s="2015"/>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row>
    <row r="674">
      <c r="A674" s="2015"/>
      <c r="B674" s="2015"/>
      <c r="C674" s="2015"/>
      <c r="D674" s="2015"/>
      <c r="E674" s="2015"/>
      <c r="F674" s="2015"/>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row>
    <row r="675">
      <c r="A675" s="2015"/>
      <c r="B675" s="2015"/>
      <c r="C675" s="2015"/>
      <c r="D675" s="2015"/>
      <c r="E675" s="2015"/>
      <c r="F675" s="2015"/>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row>
    <row r="676">
      <c r="A676" s="2015"/>
      <c r="B676" s="2015"/>
      <c r="C676" s="2015"/>
      <c r="D676" s="2015"/>
      <c r="E676" s="2015"/>
      <c r="F676" s="2015"/>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row>
    <row r="677">
      <c r="A677" s="2015"/>
      <c r="B677" s="2015"/>
      <c r="C677" s="2015"/>
      <c r="D677" s="2015"/>
      <c r="E677" s="2015"/>
      <c r="F677" s="2015"/>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row>
    <row r="678">
      <c r="A678" s="2015"/>
      <c r="B678" s="2015"/>
      <c r="C678" s="2015"/>
      <c r="D678" s="2015"/>
      <c r="E678" s="2015"/>
      <c r="F678" s="2015"/>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row>
    <row r="679">
      <c r="A679" s="2015"/>
      <c r="B679" s="2015"/>
      <c r="C679" s="2015"/>
      <c r="D679" s="2015"/>
      <c r="E679" s="2015"/>
      <c r="F679" s="2015"/>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row>
    <row r="680">
      <c r="A680" s="2015"/>
      <c r="B680" s="2015"/>
      <c r="C680" s="2015"/>
      <c r="D680" s="2015"/>
      <c r="E680" s="2015"/>
      <c r="F680" s="2015"/>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row>
    <row r="681">
      <c r="A681" s="2015"/>
      <c r="B681" s="2015"/>
      <c r="C681" s="2015"/>
      <c r="D681" s="2015"/>
      <c r="E681" s="2015"/>
      <c r="F681" s="2015"/>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row>
    <row r="682">
      <c r="A682" s="2015"/>
      <c r="B682" s="2015"/>
      <c r="C682" s="2015"/>
      <c r="D682" s="2015"/>
      <c r="E682" s="2015"/>
      <c r="F682" s="2015"/>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row>
    <row r="683">
      <c r="A683" s="2015"/>
      <c r="B683" s="2015"/>
      <c r="C683" s="2015"/>
      <c r="D683" s="2015"/>
      <c r="E683" s="2015"/>
      <c r="F683" s="2015"/>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row>
    <row r="684">
      <c r="A684" s="2015"/>
      <c r="B684" s="2015"/>
      <c r="C684" s="2015"/>
      <c r="D684" s="2015"/>
      <c r="E684" s="2015"/>
      <c r="F684" s="2015"/>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row>
    <row r="685">
      <c r="A685" s="2015"/>
      <c r="B685" s="2015"/>
      <c r="C685" s="2015"/>
      <c r="D685" s="2015"/>
      <c r="E685" s="2015"/>
      <c r="F685" s="2015"/>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row>
    <row r="686">
      <c r="A686" s="2015"/>
      <c r="B686" s="2015"/>
      <c r="C686" s="2015"/>
      <c r="D686" s="2015"/>
      <c r="E686" s="2015"/>
      <c r="F686" s="2015"/>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row>
    <row r="687">
      <c r="A687" s="2015"/>
      <c r="B687" s="2015"/>
      <c r="C687" s="2015"/>
      <c r="D687" s="2015"/>
      <c r="E687" s="2015"/>
      <c r="F687" s="2015"/>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row>
    <row r="688">
      <c r="A688" s="2015"/>
      <c r="B688" s="2015"/>
      <c r="C688" s="2015"/>
      <c r="D688" s="2015"/>
      <c r="E688" s="2015"/>
      <c r="F688" s="2015"/>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row>
    <row r="689">
      <c r="A689" s="2015"/>
      <c r="B689" s="2015"/>
      <c r="C689" s="2015"/>
      <c r="D689" s="2015"/>
      <c r="E689" s="2015"/>
      <c r="F689" s="2015"/>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row>
    <row r="690">
      <c r="A690" s="2015"/>
      <c r="B690" s="2015"/>
      <c r="C690" s="2015"/>
      <c r="D690" s="2015"/>
      <c r="E690" s="2015"/>
      <c r="F690" s="2015"/>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row>
    <row r="691">
      <c r="A691" s="2015"/>
      <c r="B691" s="2015"/>
      <c r="C691" s="2015"/>
      <c r="D691" s="2015"/>
      <c r="E691" s="2015"/>
      <c r="F691" s="2015"/>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row>
    <row r="692">
      <c r="A692" s="2015"/>
      <c r="B692" s="2015"/>
      <c r="C692" s="2015"/>
      <c r="D692" s="2015"/>
      <c r="E692" s="2015"/>
      <c r="F692" s="2015"/>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row>
    <row r="693">
      <c r="A693" s="2015"/>
      <c r="B693" s="2015"/>
      <c r="C693" s="2015"/>
      <c r="D693" s="2015"/>
      <c r="E693" s="2015"/>
      <c r="F693" s="2015"/>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row>
    <row r="694">
      <c r="A694" s="2015"/>
      <c r="B694" s="2015"/>
      <c r="C694" s="2015"/>
      <c r="D694" s="2015"/>
      <c r="E694" s="2015"/>
      <c r="F694" s="2015"/>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row>
    <row r="695">
      <c r="A695" s="2015"/>
      <c r="B695" s="2015"/>
      <c r="C695" s="2015"/>
      <c r="D695" s="2015"/>
      <c r="E695" s="2015"/>
      <c r="F695" s="2015"/>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row>
    <row r="696">
      <c r="A696" s="2015"/>
      <c r="B696" s="2015"/>
      <c r="C696" s="2015"/>
      <c r="D696" s="2015"/>
      <c r="E696" s="2015"/>
      <c r="F696" s="2015"/>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row>
    <row r="697">
      <c r="A697" s="2015"/>
      <c r="B697" s="2015"/>
      <c r="C697" s="2015"/>
      <c r="D697" s="2015"/>
      <c r="E697" s="2015"/>
      <c r="F697" s="2015"/>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row>
    <row r="698">
      <c r="A698" s="2015"/>
      <c r="B698" s="2015"/>
      <c r="C698" s="2015"/>
      <c r="D698" s="2015"/>
      <c r="E698" s="2015"/>
      <c r="F698" s="2015"/>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row>
    <row r="699">
      <c r="A699" s="2015"/>
      <c r="B699" s="2015"/>
      <c r="C699" s="2015"/>
      <c r="D699" s="2015"/>
      <c r="E699" s="2015"/>
      <c r="F699" s="2015"/>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row>
    <row r="700">
      <c r="A700" s="2015"/>
      <c r="B700" s="2015"/>
      <c r="C700" s="2015"/>
      <c r="D700" s="2015"/>
      <c r="E700" s="2015"/>
      <c r="F700" s="2015"/>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row>
    <row r="701">
      <c r="A701" s="2015"/>
      <c r="B701" s="2015"/>
      <c r="C701" s="2015"/>
      <c r="D701" s="2015"/>
      <c r="E701" s="2015"/>
      <c r="F701" s="2015"/>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row>
    <row r="702">
      <c r="A702" s="2015"/>
      <c r="B702" s="2015"/>
      <c r="C702" s="2015"/>
      <c r="D702" s="2015"/>
      <c r="E702" s="2015"/>
      <c r="F702" s="2015"/>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row>
    <row r="703">
      <c r="A703" s="2015"/>
      <c r="B703" s="2015"/>
      <c r="C703" s="2015"/>
      <c r="D703" s="2015"/>
      <c r="E703" s="2015"/>
      <c r="F703" s="2015"/>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row>
    <row r="704">
      <c r="A704" s="2015"/>
      <c r="B704" s="2015"/>
      <c r="C704" s="2015"/>
      <c r="D704" s="2015"/>
      <c r="E704" s="2015"/>
      <c r="F704" s="2015"/>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row>
    <row r="705">
      <c r="A705" s="2015"/>
      <c r="B705" s="2015"/>
      <c r="C705" s="2015"/>
      <c r="D705" s="2015"/>
      <c r="E705" s="2015"/>
      <c r="F705" s="2015"/>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row>
    <row r="706">
      <c r="A706" s="2015"/>
      <c r="B706" s="2015"/>
      <c r="C706" s="2015"/>
      <c r="D706" s="2015"/>
      <c r="E706" s="2015"/>
      <c r="F706" s="2015"/>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row>
    <row r="707">
      <c r="A707" s="2015"/>
      <c r="B707" s="2015"/>
      <c r="C707" s="2015"/>
      <c r="D707" s="2015"/>
      <c r="E707" s="2015"/>
      <c r="F707" s="2015"/>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row>
    <row r="708">
      <c r="A708" s="2015"/>
      <c r="B708" s="2015"/>
      <c r="C708" s="2015"/>
      <c r="D708" s="2015"/>
      <c r="E708" s="2015"/>
      <c r="F708" s="2015"/>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row>
    <row r="709">
      <c r="A709" s="2015"/>
      <c r="B709" s="2015"/>
      <c r="C709" s="2015"/>
      <c r="D709" s="2015"/>
      <c r="E709" s="2015"/>
      <c r="F709" s="2015"/>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row>
    <row r="710">
      <c r="A710" s="2015"/>
      <c r="B710" s="2015"/>
      <c r="C710" s="2015"/>
      <c r="D710" s="2015"/>
      <c r="E710" s="2015"/>
      <c r="F710" s="2015"/>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row>
    <row r="711">
      <c r="A711" s="2015"/>
      <c r="B711" s="2015"/>
      <c r="C711" s="2015"/>
      <c r="D711" s="2015"/>
      <c r="E711" s="2015"/>
      <c r="F711" s="2015"/>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row>
    <row r="712">
      <c r="A712" s="2015"/>
      <c r="B712" s="2015"/>
      <c r="C712" s="2015"/>
      <c r="D712" s="2015"/>
      <c r="E712" s="2015"/>
      <c r="F712" s="2015"/>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row>
    <row r="713">
      <c r="A713" s="2015"/>
      <c r="B713" s="2015"/>
      <c r="C713" s="2015"/>
      <c r="D713" s="2015"/>
      <c r="E713" s="2015"/>
      <c r="F713" s="2015"/>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row>
    <row r="714">
      <c r="A714" s="2015"/>
      <c r="B714" s="2015"/>
      <c r="C714" s="2015"/>
      <c r="D714" s="2015"/>
      <c r="E714" s="2015"/>
      <c r="F714" s="2015"/>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row>
    <row r="715">
      <c r="A715" s="2015"/>
      <c r="B715" s="2015"/>
      <c r="C715" s="2015"/>
      <c r="D715" s="2015"/>
      <c r="E715" s="2015"/>
      <c r="F715" s="2015"/>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row>
    <row r="716">
      <c r="A716" s="2015"/>
      <c r="B716" s="2015"/>
      <c r="C716" s="2015"/>
      <c r="D716" s="2015"/>
      <c r="E716" s="2015"/>
      <c r="F716" s="2015"/>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row>
    <row r="717">
      <c r="A717" s="2015"/>
      <c r="B717" s="2015"/>
      <c r="C717" s="2015"/>
      <c r="D717" s="2015"/>
      <c r="E717" s="2015"/>
      <c r="F717" s="2015"/>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row>
    <row r="718">
      <c r="A718" s="2015"/>
      <c r="B718" s="2015"/>
      <c r="C718" s="2015"/>
      <c r="D718" s="2015"/>
      <c r="E718" s="2015"/>
      <c r="F718" s="2015"/>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row>
    <row r="719">
      <c r="A719" s="2015"/>
      <c r="B719" s="2015"/>
      <c r="C719" s="2015"/>
      <c r="D719" s="2015"/>
      <c r="E719" s="2015"/>
      <c r="F719" s="2015"/>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row>
    <row r="720">
      <c r="A720" s="2015"/>
      <c r="B720" s="2015"/>
      <c r="C720" s="2015"/>
      <c r="D720" s="2015"/>
      <c r="E720" s="2015"/>
      <c r="F720" s="2015"/>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row>
    <row r="721">
      <c r="A721" s="2015"/>
      <c r="B721" s="2015"/>
      <c r="C721" s="2015"/>
      <c r="D721" s="2015"/>
      <c r="E721" s="2015"/>
      <c r="F721" s="2015"/>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row>
    <row r="722">
      <c r="A722" s="2015"/>
      <c r="B722" s="2015"/>
      <c r="C722" s="2015"/>
      <c r="D722" s="2015"/>
      <c r="E722" s="2015"/>
      <c r="F722" s="2015"/>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row>
    <row r="723">
      <c r="A723" s="2015"/>
      <c r="B723" s="2015"/>
      <c r="C723" s="2015"/>
      <c r="D723" s="2015"/>
      <c r="E723" s="2015"/>
      <c r="F723" s="2015"/>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row>
    <row r="724">
      <c r="A724" s="2015"/>
      <c r="B724" s="2015"/>
      <c r="C724" s="2015"/>
      <c r="D724" s="2015"/>
      <c r="E724" s="2015"/>
      <c r="F724" s="2015"/>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row>
    <row r="725">
      <c r="A725" s="2015"/>
      <c r="B725" s="2015"/>
      <c r="C725" s="2015"/>
      <c r="D725" s="2015"/>
      <c r="E725" s="2015"/>
      <c r="F725" s="2015"/>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row>
    <row r="726">
      <c r="A726" s="2015"/>
      <c r="B726" s="2015"/>
      <c r="C726" s="2015"/>
      <c r="D726" s="2015"/>
      <c r="E726" s="2015"/>
      <c r="F726" s="2015"/>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row>
    <row r="727">
      <c r="A727" s="2015"/>
      <c r="B727" s="2015"/>
      <c r="C727" s="2015"/>
      <c r="D727" s="2015"/>
      <c r="E727" s="2015"/>
      <c r="F727" s="2015"/>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row>
    <row r="728">
      <c r="A728" s="2015"/>
      <c r="B728" s="2015"/>
      <c r="C728" s="2015"/>
      <c r="D728" s="2015"/>
      <c r="E728" s="2015"/>
      <c r="F728" s="2015"/>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row>
    <row r="729">
      <c r="A729" s="2015"/>
      <c r="B729" s="2015"/>
      <c r="C729" s="2015"/>
      <c r="D729" s="2015"/>
      <c r="E729" s="2015"/>
      <c r="F729" s="2015"/>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row>
    <row r="730">
      <c r="A730" s="2015"/>
      <c r="B730" s="2015"/>
      <c r="C730" s="2015"/>
      <c r="D730" s="2015"/>
      <c r="E730" s="2015"/>
      <c r="F730" s="2015"/>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row>
    <row r="731">
      <c r="A731" s="2015"/>
      <c r="B731" s="2015"/>
      <c r="C731" s="2015"/>
      <c r="D731" s="2015"/>
      <c r="E731" s="2015"/>
      <c r="F731" s="2015"/>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row>
    <row r="732">
      <c r="A732" s="2015"/>
      <c r="B732" s="2015"/>
      <c r="C732" s="2015"/>
      <c r="D732" s="2015"/>
      <c r="E732" s="2015"/>
      <c r="F732" s="2015"/>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row>
    <row r="733">
      <c r="A733" s="2015"/>
      <c r="B733" s="2015"/>
      <c r="C733" s="2015"/>
      <c r="D733" s="2015"/>
      <c r="E733" s="2015"/>
      <c r="F733" s="2015"/>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row>
    <row r="734">
      <c r="A734" s="2015"/>
      <c r="B734" s="2015"/>
      <c r="C734" s="2015"/>
      <c r="D734" s="2015"/>
      <c r="E734" s="2015"/>
      <c r="F734" s="2015"/>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row>
    <row r="735">
      <c r="A735" s="2015"/>
      <c r="B735" s="2015"/>
      <c r="C735" s="2015"/>
      <c r="D735" s="2015"/>
      <c r="E735" s="2015"/>
      <c r="F735" s="2015"/>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row>
    <row r="736">
      <c r="A736" s="2015"/>
      <c r="B736" s="2015"/>
      <c r="C736" s="2015"/>
      <c r="D736" s="2015"/>
      <c r="E736" s="2015"/>
      <c r="F736" s="2015"/>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row>
    <row r="737">
      <c r="A737" s="2015"/>
      <c r="B737" s="2015"/>
      <c r="C737" s="2015"/>
      <c r="D737" s="2015"/>
      <c r="E737" s="2015"/>
      <c r="F737" s="2015"/>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row>
    <row r="738">
      <c r="A738" s="2015"/>
      <c r="B738" s="2015"/>
      <c r="C738" s="2015"/>
      <c r="D738" s="2015"/>
      <c r="E738" s="2015"/>
      <c r="F738" s="2015"/>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row>
    <row r="739">
      <c r="A739" s="2015"/>
      <c r="B739" s="2015"/>
      <c r="C739" s="2015"/>
      <c r="D739" s="2015"/>
      <c r="E739" s="2015"/>
      <c r="F739" s="2015"/>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row>
    <row r="740">
      <c r="A740" s="2015"/>
      <c r="B740" s="2015"/>
      <c r="C740" s="2015"/>
      <c r="D740" s="2015"/>
      <c r="E740" s="2015"/>
      <c r="F740" s="2015"/>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row>
    <row r="741">
      <c r="A741" s="2015"/>
      <c r="B741" s="2015"/>
      <c r="C741" s="2015"/>
      <c r="D741" s="2015"/>
      <c r="E741" s="2015"/>
      <c r="F741" s="2015"/>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row>
    <row r="742">
      <c r="A742" s="2015"/>
      <c r="B742" s="2015"/>
      <c r="C742" s="2015"/>
      <c r="D742" s="2015"/>
      <c r="E742" s="2015"/>
      <c r="F742" s="2015"/>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row>
    <row r="743">
      <c r="A743" s="2015"/>
      <c r="B743" s="2015"/>
      <c r="C743" s="2015"/>
      <c r="D743" s="2015"/>
      <c r="E743" s="2015"/>
      <c r="F743" s="2015"/>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row>
    <row r="744">
      <c r="A744" s="2015"/>
      <c r="B744" s="2015"/>
      <c r="C744" s="2015"/>
      <c r="D744" s="2015"/>
      <c r="E744" s="2015"/>
      <c r="F744" s="2015"/>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row>
    <row r="745">
      <c r="A745" s="2015"/>
      <c r="B745" s="2015"/>
      <c r="C745" s="2015"/>
      <c r="D745" s="2015"/>
      <c r="E745" s="2015"/>
      <c r="F745" s="2015"/>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row>
    <row r="746">
      <c r="A746" s="2015"/>
      <c r="B746" s="2015"/>
      <c r="C746" s="2015"/>
      <c r="D746" s="2015"/>
      <c r="E746" s="2015"/>
      <c r="F746" s="2015"/>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row>
    <row r="747">
      <c r="A747" s="2015"/>
      <c r="B747" s="2015"/>
      <c r="C747" s="2015"/>
      <c r="D747" s="2015"/>
      <c r="E747" s="2015"/>
      <c r="F747" s="2015"/>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row>
    <row r="748">
      <c r="A748" s="2015"/>
      <c r="B748" s="2015"/>
      <c r="C748" s="2015"/>
      <c r="D748" s="2015"/>
      <c r="E748" s="2015"/>
      <c r="F748" s="2015"/>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row>
    <row r="749">
      <c r="A749" s="2015"/>
      <c r="B749" s="2015"/>
      <c r="C749" s="2015"/>
      <c r="D749" s="2015"/>
      <c r="E749" s="2015"/>
      <c r="F749" s="2015"/>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row>
    <row r="750">
      <c r="A750" s="2015"/>
      <c r="B750" s="2015"/>
      <c r="C750" s="2015"/>
      <c r="D750" s="2015"/>
      <c r="E750" s="2015"/>
      <c r="F750" s="2015"/>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row>
    <row r="751">
      <c r="A751" s="2015"/>
      <c r="B751" s="2015"/>
      <c r="C751" s="2015"/>
      <c r="D751" s="2015"/>
      <c r="E751" s="2015"/>
      <c r="F751" s="2015"/>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row>
    <row r="752">
      <c r="A752" s="2015"/>
      <c r="B752" s="2015"/>
      <c r="C752" s="2015"/>
      <c r="D752" s="2015"/>
      <c r="E752" s="2015"/>
      <c r="F752" s="2015"/>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row>
    <row r="753">
      <c r="A753" s="2015"/>
      <c r="B753" s="2015"/>
      <c r="C753" s="2015"/>
      <c r="D753" s="2015"/>
      <c r="E753" s="2015"/>
      <c r="F753" s="2015"/>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row>
    <row r="754">
      <c r="A754" s="2015"/>
      <c r="B754" s="2015"/>
      <c r="C754" s="2015"/>
      <c r="D754" s="2015"/>
      <c r="E754" s="2015"/>
      <c r="F754" s="2015"/>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row>
    <row r="755">
      <c r="A755" s="2015"/>
      <c r="B755" s="2015"/>
      <c r="C755" s="2015"/>
      <c r="D755" s="2015"/>
      <c r="E755" s="2015"/>
      <c r="F755" s="2015"/>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row>
    <row r="756">
      <c r="A756" s="2015"/>
      <c r="B756" s="2015"/>
      <c r="C756" s="2015"/>
      <c r="D756" s="2015"/>
      <c r="E756" s="2015"/>
      <c r="F756" s="2015"/>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row>
    <row r="757">
      <c r="A757" s="2015"/>
      <c r="B757" s="2015"/>
      <c r="C757" s="2015"/>
      <c r="D757" s="2015"/>
      <c r="E757" s="2015"/>
      <c r="F757" s="2015"/>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row>
    <row r="758">
      <c r="A758" s="2015"/>
      <c r="B758" s="2015"/>
      <c r="C758" s="2015"/>
      <c r="D758" s="2015"/>
      <c r="E758" s="2015"/>
      <c r="F758" s="2015"/>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row>
    <row r="759">
      <c r="A759" s="2015"/>
      <c r="B759" s="2015"/>
      <c r="C759" s="2015"/>
      <c r="D759" s="2015"/>
      <c r="E759" s="2015"/>
      <c r="F759" s="2015"/>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row>
    <row r="760">
      <c r="A760" s="2015"/>
      <c r="B760" s="2015"/>
      <c r="C760" s="2015"/>
      <c r="D760" s="2015"/>
      <c r="E760" s="2015"/>
      <c r="F760" s="2015"/>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row>
    <row r="761">
      <c r="A761" s="2015"/>
      <c r="B761" s="2015"/>
      <c r="C761" s="2015"/>
      <c r="D761" s="2015"/>
      <c r="E761" s="2015"/>
      <c r="F761" s="2015"/>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row>
    <row r="762">
      <c r="A762" s="2015"/>
      <c r="B762" s="2015"/>
      <c r="C762" s="2015"/>
      <c r="D762" s="2015"/>
      <c r="E762" s="2015"/>
      <c r="F762" s="2015"/>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row>
    <row r="763">
      <c r="A763" s="2015"/>
      <c r="B763" s="2015"/>
      <c r="C763" s="2015"/>
      <c r="D763" s="2015"/>
      <c r="E763" s="2015"/>
      <c r="F763" s="2015"/>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row>
    <row r="764">
      <c r="A764" s="2015"/>
      <c r="B764" s="2015"/>
      <c r="C764" s="2015"/>
      <c r="D764" s="2015"/>
      <c r="E764" s="2015"/>
      <c r="F764" s="2015"/>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row>
    <row r="765">
      <c r="A765" s="2015"/>
      <c r="B765" s="2015"/>
      <c r="C765" s="2015"/>
      <c r="D765" s="2015"/>
      <c r="E765" s="2015"/>
      <c r="F765" s="2015"/>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row>
    <row r="766">
      <c r="A766" s="2015"/>
      <c r="B766" s="2015"/>
      <c r="C766" s="2015"/>
      <c r="D766" s="2015"/>
      <c r="E766" s="2015"/>
      <c r="F766" s="2015"/>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row>
    <row r="767">
      <c r="A767" s="2015"/>
      <c r="B767" s="2015"/>
      <c r="C767" s="2015"/>
      <c r="D767" s="2015"/>
      <c r="E767" s="2015"/>
      <c r="F767" s="2015"/>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row>
    <row r="768">
      <c r="A768" s="2015"/>
      <c r="B768" s="2015"/>
      <c r="C768" s="2015"/>
      <c r="D768" s="2015"/>
      <c r="E768" s="2015"/>
      <c r="F768" s="2015"/>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row>
    <row r="769">
      <c r="A769" s="2015"/>
      <c r="B769" s="2015"/>
      <c r="C769" s="2015"/>
      <c r="D769" s="2015"/>
      <c r="E769" s="2015"/>
      <c r="F769" s="2015"/>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row>
    <row r="770">
      <c r="A770" s="2015"/>
      <c r="B770" s="2015"/>
      <c r="C770" s="2015"/>
      <c r="D770" s="2015"/>
      <c r="E770" s="2015"/>
      <c r="F770" s="2015"/>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row>
    <row r="771">
      <c r="A771" s="2015"/>
      <c r="B771" s="2015"/>
      <c r="C771" s="2015"/>
      <c r="D771" s="2015"/>
      <c r="E771" s="2015"/>
      <c r="F771" s="2015"/>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row>
    <row r="772">
      <c r="A772" s="2015"/>
      <c r="B772" s="2015"/>
      <c r="C772" s="2015"/>
      <c r="D772" s="2015"/>
      <c r="E772" s="2015"/>
      <c r="F772" s="2015"/>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row>
    <row r="773">
      <c r="A773" s="2015"/>
      <c r="B773" s="2015"/>
      <c r="C773" s="2015"/>
      <c r="D773" s="2015"/>
      <c r="E773" s="2015"/>
      <c r="F773" s="2015"/>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row>
    <row r="774">
      <c r="A774" s="2015"/>
      <c r="B774" s="2015"/>
      <c r="C774" s="2015"/>
      <c r="D774" s="2015"/>
      <c r="E774" s="2015"/>
      <c r="F774" s="2015"/>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row>
    <row r="775">
      <c r="A775" s="2015"/>
      <c r="B775" s="2015"/>
      <c r="C775" s="2015"/>
      <c r="D775" s="2015"/>
      <c r="E775" s="2015"/>
      <c r="F775" s="2015"/>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row>
    <row r="776">
      <c r="A776" s="2015"/>
      <c r="B776" s="2015"/>
      <c r="C776" s="2015"/>
      <c r="D776" s="2015"/>
      <c r="E776" s="2015"/>
      <c r="F776" s="2015"/>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row>
    <row r="777">
      <c r="A777" s="2015"/>
      <c r="B777" s="2015"/>
      <c r="C777" s="2015"/>
      <c r="D777" s="2015"/>
      <c r="E777" s="2015"/>
      <c r="F777" s="2015"/>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row>
    <row r="778">
      <c r="A778" s="2015"/>
      <c r="B778" s="2015"/>
      <c r="C778" s="2015"/>
      <c r="D778" s="2015"/>
      <c r="E778" s="2015"/>
      <c r="F778" s="2015"/>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row>
    <row r="779">
      <c r="A779" s="2015"/>
      <c r="B779" s="2015"/>
      <c r="C779" s="2015"/>
      <c r="D779" s="2015"/>
      <c r="E779" s="2015"/>
      <c r="F779" s="2015"/>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row>
    <row r="780">
      <c r="A780" s="2015"/>
      <c r="B780" s="2015"/>
      <c r="C780" s="2015"/>
      <c r="D780" s="2015"/>
      <c r="E780" s="2015"/>
      <c r="F780" s="2015"/>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row>
    <row r="781">
      <c r="A781" s="2015"/>
      <c r="B781" s="2015"/>
      <c r="C781" s="2015"/>
      <c r="D781" s="2015"/>
      <c r="E781" s="2015"/>
      <c r="F781" s="2015"/>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row>
    <row r="782">
      <c r="A782" s="2015"/>
      <c r="B782" s="2015"/>
      <c r="C782" s="2015"/>
      <c r="D782" s="2015"/>
      <c r="E782" s="2015"/>
      <c r="F782" s="2015"/>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row>
    <row r="783">
      <c r="A783" s="2015"/>
      <c r="B783" s="2015"/>
      <c r="C783" s="2015"/>
      <c r="D783" s="2015"/>
      <c r="E783" s="2015"/>
      <c r="F783" s="2015"/>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row>
    <row r="784">
      <c r="A784" s="2015"/>
      <c r="B784" s="2015"/>
      <c r="C784" s="2015"/>
      <c r="D784" s="2015"/>
      <c r="E784" s="2015"/>
      <c r="F784" s="2015"/>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row>
    <row r="785">
      <c r="A785" s="2015"/>
      <c r="B785" s="2015"/>
      <c r="C785" s="2015"/>
      <c r="D785" s="2015"/>
      <c r="E785" s="2015"/>
      <c r="F785" s="2015"/>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row>
    <row r="786">
      <c r="A786" s="2015"/>
      <c r="B786" s="2015"/>
      <c r="C786" s="2015"/>
      <c r="D786" s="2015"/>
      <c r="E786" s="2015"/>
      <c r="F786" s="2015"/>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row>
    <row r="787">
      <c r="A787" s="2015"/>
      <c r="B787" s="2015"/>
      <c r="C787" s="2015"/>
      <c r="D787" s="2015"/>
      <c r="E787" s="2015"/>
      <c r="F787" s="2015"/>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row>
    <row r="788">
      <c r="A788" s="2015"/>
      <c r="B788" s="2015"/>
      <c r="C788" s="2015"/>
      <c r="D788" s="2015"/>
      <c r="E788" s="2015"/>
      <c r="F788" s="2015"/>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row>
    <row r="789">
      <c r="A789" s="2015"/>
      <c r="B789" s="2015"/>
      <c r="C789" s="2015"/>
      <c r="D789" s="2015"/>
      <c r="E789" s="2015"/>
      <c r="F789" s="2015"/>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row>
    <row r="790">
      <c r="A790" s="2015"/>
      <c r="B790" s="2015"/>
      <c r="C790" s="2015"/>
      <c r="D790" s="2015"/>
      <c r="E790" s="2015"/>
      <c r="F790" s="2015"/>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row>
    <row r="791">
      <c r="A791" s="2015"/>
      <c r="B791" s="2015"/>
      <c r="C791" s="2015"/>
      <c r="D791" s="2015"/>
      <c r="E791" s="2015"/>
      <c r="F791" s="2015"/>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row>
    <row r="792">
      <c r="A792" s="2015"/>
      <c r="B792" s="2015"/>
      <c r="C792" s="2015"/>
      <c r="D792" s="2015"/>
      <c r="E792" s="2015"/>
      <c r="F792" s="2015"/>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row>
    <row r="793">
      <c r="A793" s="2015"/>
      <c r="B793" s="2015"/>
      <c r="C793" s="2015"/>
      <c r="D793" s="2015"/>
      <c r="E793" s="2015"/>
      <c r="F793" s="2015"/>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row>
    <row r="794">
      <c r="A794" s="2015"/>
      <c r="B794" s="2015"/>
      <c r="C794" s="2015"/>
      <c r="D794" s="2015"/>
      <c r="E794" s="2015"/>
      <c r="F794" s="2015"/>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row>
    <row r="795">
      <c r="A795" s="2015"/>
      <c r="B795" s="2015"/>
      <c r="C795" s="2015"/>
      <c r="D795" s="2015"/>
      <c r="E795" s="2015"/>
      <c r="F795" s="2015"/>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row>
    <row r="796">
      <c r="A796" s="2015"/>
      <c r="B796" s="2015"/>
      <c r="C796" s="2015"/>
      <c r="D796" s="2015"/>
      <c r="E796" s="2015"/>
      <c r="F796" s="2015"/>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row>
    <row r="797">
      <c r="A797" s="2015"/>
      <c r="B797" s="2015"/>
      <c r="C797" s="2015"/>
      <c r="D797" s="2015"/>
      <c r="E797" s="2015"/>
      <c r="F797" s="2015"/>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row>
    <row r="798">
      <c r="A798" s="2015"/>
      <c r="B798" s="2015"/>
      <c r="C798" s="2015"/>
      <c r="D798" s="2015"/>
      <c r="E798" s="2015"/>
      <c r="F798" s="2015"/>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row>
    <row r="799">
      <c r="A799" s="2015"/>
      <c r="B799" s="2015"/>
      <c r="C799" s="2015"/>
      <c r="D799" s="2015"/>
      <c r="E799" s="2015"/>
      <c r="F799" s="2015"/>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row>
    <row r="800">
      <c r="A800" s="2015"/>
      <c r="B800" s="2015"/>
      <c r="C800" s="2015"/>
      <c r="D800" s="2015"/>
      <c r="E800" s="2015"/>
      <c r="F800" s="2015"/>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row>
    <row r="801">
      <c r="A801" s="2015"/>
      <c r="B801" s="2015"/>
      <c r="C801" s="2015"/>
      <c r="D801" s="2015"/>
      <c r="E801" s="2015"/>
      <c r="F801" s="2015"/>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row>
    <row r="802">
      <c r="A802" s="2015"/>
      <c r="B802" s="2015"/>
      <c r="C802" s="2015"/>
      <c r="D802" s="2015"/>
      <c r="E802" s="2015"/>
      <c r="F802" s="2015"/>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row>
    <row r="803">
      <c r="A803" s="2015"/>
      <c r="B803" s="2015"/>
      <c r="C803" s="2015"/>
      <c r="D803" s="2015"/>
      <c r="E803" s="2015"/>
      <c r="F803" s="2015"/>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row>
    <row r="804">
      <c r="A804" s="2015"/>
      <c r="B804" s="2015"/>
      <c r="C804" s="2015"/>
      <c r="D804" s="2015"/>
      <c r="E804" s="2015"/>
      <c r="F804" s="2015"/>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row>
    <row r="805">
      <c r="A805" s="2015"/>
      <c r="B805" s="2015"/>
      <c r="C805" s="2015"/>
      <c r="D805" s="2015"/>
      <c r="E805" s="2015"/>
      <c r="F805" s="2015"/>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row>
    <row r="806">
      <c r="A806" s="2015"/>
      <c r="B806" s="2015"/>
      <c r="C806" s="2015"/>
      <c r="D806" s="2015"/>
      <c r="E806" s="2015"/>
      <c r="F806" s="2015"/>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row>
    <row r="807">
      <c r="A807" s="2015"/>
      <c r="B807" s="2015"/>
      <c r="C807" s="2015"/>
      <c r="D807" s="2015"/>
      <c r="E807" s="2015"/>
      <c r="F807" s="2015"/>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row>
    <row r="808">
      <c r="A808" s="2015"/>
      <c r="B808" s="2015"/>
      <c r="C808" s="2015"/>
      <c r="D808" s="2015"/>
      <c r="E808" s="2015"/>
      <c r="F808" s="2015"/>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row>
    <row r="809">
      <c r="A809" s="2015"/>
      <c r="B809" s="2015"/>
      <c r="C809" s="2015"/>
      <c r="D809" s="2015"/>
      <c r="E809" s="2015"/>
      <c r="F809" s="2015"/>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row>
    <row r="810">
      <c r="A810" s="2015"/>
      <c r="B810" s="2015"/>
      <c r="C810" s="2015"/>
      <c r="D810" s="2015"/>
      <c r="E810" s="2015"/>
      <c r="F810" s="2015"/>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row>
    <row r="811">
      <c r="A811" s="2015"/>
      <c r="B811" s="2015"/>
      <c r="C811" s="2015"/>
      <c r="D811" s="2015"/>
      <c r="E811" s="2015"/>
      <c r="F811" s="2015"/>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row>
    <row r="812">
      <c r="A812" s="2015"/>
      <c r="B812" s="2015"/>
      <c r="C812" s="2015"/>
      <c r="D812" s="2015"/>
      <c r="E812" s="2015"/>
      <c r="F812" s="2015"/>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row>
    <row r="813">
      <c r="A813" s="2015"/>
      <c r="B813" s="2015"/>
      <c r="C813" s="2015"/>
      <c r="D813" s="2015"/>
      <c r="E813" s="2015"/>
      <c r="F813" s="2015"/>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row>
    <row r="814">
      <c r="A814" s="2015"/>
      <c r="B814" s="2015"/>
      <c r="C814" s="2015"/>
      <c r="D814" s="2015"/>
      <c r="E814" s="2015"/>
      <c r="F814" s="2015"/>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row>
    <row r="815">
      <c r="A815" s="2015"/>
      <c r="B815" s="2015"/>
      <c r="C815" s="2015"/>
      <c r="D815" s="2015"/>
      <c r="E815" s="2015"/>
      <c r="F815" s="2015"/>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row>
    <row r="816">
      <c r="A816" s="2015"/>
      <c r="B816" s="2015"/>
      <c r="C816" s="2015"/>
      <c r="D816" s="2015"/>
      <c r="E816" s="2015"/>
      <c r="F816" s="2015"/>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row>
    <row r="817">
      <c r="A817" s="2015"/>
      <c r="B817" s="2015"/>
      <c r="C817" s="2015"/>
      <c r="D817" s="2015"/>
      <c r="E817" s="2015"/>
      <c r="F817" s="2015"/>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row>
    <row r="818">
      <c r="A818" s="2015"/>
      <c r="B818" s="2015"/>
      <c r="C818" s="2015"/>
      <c r="D818" s="2015"/>
      <c r="E818" s="2015"/>
      <c r="F818" s="2015"/>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row>
    <row r="819">
      <c r="A819" s="2015"/>
      <c r="B819" s="2015"/>
      <c r="C819" s="2015"/>
      <c r="D819" s="2015"/>
      <c r="E819" s="2015"/>
      <c r="F819" s="2015"/>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row>
    <row r="820">
      <c r="A820" s="2015"/>
      <c r="B820" s="2015"/>
      <c r="C820" s="2015"/>
      <c r="D820" s="2015"/>
      <c r="E820" s="2015"/>
      <c r="F820" s="2015"/>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row>
    <row r="821">
      <c r="A821" s="2015"/>
      <c r="B821" s="2015"/>
      <c r="C821" s="2015"/>
      <c r="D821" s="2015"/>
      <c r="E821" s="2015"/>
      <c r="F821" s="2015"/>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row>
    <row r="822">
      <c r="A822" s="2015"/>
      <c r="B822" s="2015"/>
      <c r="C822" s="2015"/>
      <c r="D822" s="2015"/>
      <c r="E822" s="2015"/>
      <c r="F822" s="2015"/>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row>
    <row r="823">
      <c r="A823" s="2015"/>
      <c r="B823" s="2015"/>
      <c r="C823" s="2015"/>
      <c r="D823" s="2015"/>
      <c r="E823" s="2015"/>
      <c r="F823" s="2015"/>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row>
    <row r="824">
      <c r="A824" s="2015"/>
      <c r="B824" s="2015"/>
      <c r="C824" s="2015"/>
      <c r="D824" s="2015"/>
      <c r="E824" s="2015"/>
      <c r="F824" s="2015"/>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row>
    <row r="825">
      <c r="A825" s="2015"/>
      <c r="B825" s="2015"/>
      <c r="C825" s="2015"/>
      <c r="D825" s="2015"/>
      <c r="E825" s="2015"/>
      <c r="F825" s="2015"/>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row>
    <row r="826">
      <c r="A826" s="2015"/>
      <c r="B826" s="2015"/>
      <c r="C826" s="2015"/>
      <c r="D826" s="2015"/>
      <c r="E826" s="2015"/>
      <c r="F826" s="2015"/>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row>
    <row r="827">
      <c r="A827" s="2015"/>
      <c r="B827" s="2015"/>
      <c r="C827" s="2015"/>
      <c r="D827" s="2015"/>
      <c r="E827" s="2015"/>
      <c r="F827" s="2015"/>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row>
    <row r="828">
      <c r="A828" s="2015"/>
      <c r="B828" s="2015"/>
      <c r="C828" s="2015"/>
      <c r="D828" s="2015"/>
      <c r="E828" s="2015"/>
      <c r="F828" s="2015"/>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row>
    <row r="829">
      <c r="A829" s="2015"/>
      <c r="B829" s="2015"/>
      <c r="C829" s="2015"/>
      <c r="D829" s="2015"/>
      <c r="E829" s="2015"/>
      <c r="F829" s="2015"/>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row>
    <row r="830">
      <c r="A830" s="2015"/>
      <c r="B830" s="2015"/>
      <c r="C830" s="2015"/>
      <c r="D830" s="2015"/>
      <c r="E830" s="2015"/>
      <c r="F830" s="2015"/>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row>
    <row r="831">
      <c r="A831" s="2015"/>
      <c r="B831" s="2015"/>
      <c r="C831" s="2015"/>
      <c r="D831" s="2015"/>
      <c r="E831" s="2015"/>
      <c r="F831" s="2015"/>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row>
    <row r="832">
      <c r="A832" s="2015"/>
      <c r="B832" s="2015"/>
      <c r="C832" s="2015"/>
      <c r="D832" s="2015"/>
      <c r="E832" s="2015"/>
      <c r="F832" s="2015"/>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row>
    <row r="833">
      <c r="A833" s="2015"/>
      <c r="B833" s="2015"/>
      <c r="C833" s="2015"/>
      <c r="D833" s="2015"/>
      <c r="E833" s="2015"/>
      <c r="F833" s="2015"/>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row>
    <row r="834">
      <c r="A834" s="2015"/>
      <c r="B834" s="2015"/>
      <c r="C834" s="2015"/>
      <c r="D834" s="2015"/>
      <c r="E834" s="2015"/>
      <c r="F834" s="2015"/>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row>
    <row r="835">
      <c r="A835" s="2015"/>
      <c r="B835" s="2015"/>
      <c r="C835" s="2015"/>
      <c r="D835" s="2015"/>
      <c r="E835" s="2015"/>
      <c r="F835" s="2015"/>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row>
    <row r="836">
      <c r="A836" s="2015"/>
      <c r="B836" s="2015"/>
      <c r="C836" s="2015"/>
      <c r="D836" s="2015"/>
      <c r="E836" s="2015"/>
      <c r="F836" s="2015"/>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row>
    <row r="837">
      <c r="A837" s="2015"/>
      <c r="B837" s="2015"/>
      <c r="C837" s="2015"/>
      <c r="D837" s="2015"/>
      <c r="E837" s="2015"/>
      <c r="F837" s="2015"/>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row>
    <row r="838">
      <c r="A838" s="2015"/>
      <c r="B838" s="2015"/>
      <c r="C838" s="2015"/>
      <c r="D838" s="2015"/>
      <c r="E838" s="2015"/>
      <c r="F838" s="2015"/>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row>
    <row r="839">
      <c r="A839" s="2015"/>
      <c r="B839" s="2015"/>
      <c r="C839" s="2015"/>
      <c r="D839" s="2015"/>
      <c r="E839" s="2015"/>
      <c r="F839" s="2015"/>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row>
    <row r="840">
      <c r="A840" s="2015"/>
      <c r="B840" s="2015"/>
      <c r="C840" s="2015"/>
      <c r="D840" s="2015"/>
      <c r="E840" s="2015"/>
      <c r="F840" s="2015"/>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row>
    <row r="841">
      <c r="A841" s="2015"/>
      <c r="B841" s="2015"/>
      <c r="C841" s="2015"/>
      <c r="D841" s="2015"/>
      <c r="E841" s="2015"/>
      <c r="F841" s="2015"/>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row>
    <row r="842">
      <c r="A842" s="2015"/>
      <c r="B842" s="2015"/>
      <c r="C842" s="2015"/>
      <c r="D842" s="2015"/>
      <c r="E842" s="2015"/>
      <c r="F842" s="2015"/>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row>
    <row r="843">
      <c r="A843" s="2015"/>
      <c r="B843" s="2015"/>
      <c r="C843" s="2015"/>
      <c r="D843" s="2015"/>
      <c r="E843" s="2015"/>
      <c r="F843" s="2015"/>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row>
    <row r="844">
      <c r="A844" s="2015"/>
      <c r="B844" s="2015"/>
      <c r="C844" s="2015"/>
      <c r="D844" s="2015"/>
      <c r="E844" s="2015"/>
      <c r="F844" s="2015"/>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row>
    <row r="845">
      <c r="A845" s="2015"/>
      <c r="B845" s="2015"/>
      <c r="C845" s="2015"/>
      <c r="D845" s="2015"/>
      <c r="E845" s="2015"/>
      <c r="F845" s="2015"/>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row>
    <row r="846">
      <c r="A846" s="2015"/>
      <c r="B846" s="2015"/>
      <c r="C846" s="2015"/>
      <c r="D846" s="2015"/>
      <c r="E846" s="2015"/>
      <c r="F846" s="2015"/>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row>
    <row r="847">
      <c r="A847" s="2015"/>
      <c r="B847" s="2015"/>
      <c r="C847" s="2015"/>
      <c r="D847" s="2015"/>
      <c r="E847" s="2015"/>
      <c r="F847" s="2015"/>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row>
    <row r="848">
      <c r="A848" s="2015"/>
      <c r="B848" s="2015"/>
      <c r="C848" s="2015"/>
      <c r="D848" s="2015"/>
      <c r="E848" s="2015"/>
      <c r="F848" s="2015"/>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row>
    <row r="849">
      <c r="A849" s="2015"/>
      <c r="B849" s="2015"/>
      <c r="C849" s="2015"/>
      <c r="D849" s="2015"/>
      <c r="E849" s="2015"/>
      <c r="F849" s="2015"/>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row>
    <row r="850">
      <c r="A850" s="2015"/>
      <c r="B850" s="2015"/>
      <c r="C850" s="2015"/>
      <c r="D850" s="2015"/>
      <c r="E850" s="2015"/>
      <c r="F850" s="2015"/>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row>
    <row r="851">
      <c r="A851" s="2015"/>
      <c r="B851" s="2015"/>
      <c r="C851" s="2015"/>
      <c r="D851" s="2015"/>
      <c r="E851" s="2015"/>
      <c r="F851" s="2015"/>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row>
    <row r="852">
      <c r="A852" s="2015"/>
      <c r="B852" s="2015"/>
      <c r="C852" s="2015"/>
      <c r="D852" s="2015"/>
      <c r="E852" s="2015"/>
      <c r="F852" s="2015"/>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row>
    <row r="853">
      <c r="A853" s="2015"/>
      <c r="B853" s="2015"/>
      <c r="C853" s="2015"/>
      <c r="D853" s="2015"/>
      <c r="E853" s="2015"/>
      <c r="F853" s="2015"/>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row>
    <row r="854">
      <c r="A854" s="2015"/>
      <c r="B854" s="2015"/>
      <c r="C854" s="2015"/>
      <c r="D854" s="2015"/>
      <c r="E854" s="2015"/>
      <c r="F854" s="2015"/>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row>
    <row r="855">
      <c r="A855" s="2015"/>
      <c r="B855" s="2015"/>
      <c r="C855" s="2015"/>
      <c r="D855" s="2015"/>
      <c r="E855" s="2015"/>
      <c r="F855" s="2015"/>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row>
    <row r="856">
      <c r="A856" s="2015"/>
      <c r="B856" s="2015"/>
      <c r="C856" s="2015"/>
      <c r="D856" s="2015"/>
      <c r="E856" s="2015"/>
      <c r="F856" s="2015"/>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row>
    <row r="857">
      <c r="A857" s="2015"/>
      <c r="B857" s="2015"/>
      <c r="C857" s="2015"/>
      <c r="D857" s="2015"/>
      <c r="E857" s="2015"/>
      <c r="F857" s="2015"/>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row>
    <row r="858">
      <c r="A858" s="2015"/>
      <c r="B858" s="2015"/>
      <c r="C858" s="2015"/>
      <c r="D858" s="2015"/>
      <c r="E858" s="2015"/>
      <c r="F858" s="2015"/>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row>
    <row r="859">
      <c r="A859" s="2015"/>
      <c r="B859" s="2015"/>
      <c r="C859" s="2015"/>
      <c r="D859" s="2015"/>
      <c r="E859" s="2015"/>
      <c r="F859" s="2015"/>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row>
    <row r="860">
      <c r="A860" s="2015"/>
      <c r="B860" s="2015"/>
      <c r="C860" s="2015"/>
      <c r="D860" s="2015"/>
      <c r="E860" s="2015"/>
      <c r="F860" s="2015"/>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row>
    <row r="861">
      <c r="A861" s="2015"/>
      <c r="B861" s="2015"/>
      <c r="C861" s="2015"/>
      <c r="D861" s="2015"/>
      <c r="E861" s="2015"/>
      <c r="F861" s="2015"/>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row>
    <row r="862">
      <c r="A862" s="2015"/>
      <c r="B862" s="2015"/>
      <c r="C862" s="2015"/>
      <c r="D862" s="2015"/>
      <c r="E862" s="2015"/>
      <c r="F862" s="2015"/>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row>
    <row r="863">
      <c r="A863" s="2015"/>
      <c r="B863" s="2015"/>
      <c r="C863" s="2015"/>
      <c r="D863" s="2015"/>
      <c r="E863" s="2015"/>
      <c r="F863" s="2015"/>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row>
    <row r="864">
      <c r="A864" s="2015"/>
      <c r="B864" s="2015"/>
      <c r="C864" s="2015"/>
      <c r="D864" s="2015"/>
      <c r="E864" s="2015"/>
      <c r="F864" s="2015"/>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row>
    <row r="865">
      <c r="A865" s="2015"/>
      <c r="B865" s="2015"/>
      <c r="C865" s="2015"/>
      <c r="D865" s="2015"/>
      <c r="E865" s="2015"/>
      <c r="F865" s="2015"/>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row>
    <row r="866">
      <c r="A866" s="2015"/>
      <c r="B866" s="2015"/>
      <c r="C866" s="2015"/>
      <c r="D866" s="2015"/>
      <c r="E866" s="2015"/>
      <c r="F866" s="2015"/>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row>
    <row r="867">
      <c r="A867" s="2015"/>
      <c r="B867" s="2015"/>
      <c r="C867" s="2015"/>
      <c r="D867" s="2015"/>
      <c r="E867" s="2015"/>
      <c r="F867" s="2015"/>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row>
    <row r="868">
      <c r="A868" s="2015"/>
      <c r="B868" s="2015"/>
      <c r="C868" s="2015"/>
      <c r="D868" s="2015"/>
      <c r="E868" s="2015"/>
      <c r="F868" s="2015"/>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row>
    <row r="869">
      <c r="A869" s="2015"/>
      <c r="B869" s="2015"/>
      <c r="C869" s="2015"/>
      <c r="D869" s="2015"/>
      <c r="E869" s="2015"/>
      <c r="F869" s="2015"/>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row>
    <row r="870">
      <c r="A870" s="2015"/>
      <c r="B870" s="2015"/>
      <c r="C870" s="2015"/>
      <c r="D870" s="2015"/>
      <c r="E870" s="2015"/>
      <c r="F870" s="2015"/>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row>
    <row r="871">
      <c r="A871" s="2015"/>
      <c r="B871" s="2015"/>
      <c r="C871" s="2015"/>
      <c r="D871" s="2015"/>
      <c r="E871" s="2015"/>
      <c r="F871" s="2015"/>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row>
    <row r="872">
      <c r="A872" s="2015"/>
      <c r="B872" s="2015"/>
      <c r="C872" s="2015"/>
      <c r="D872" s="2015"/>
      <c r="E872" s="2015"/>
      <c r="F872" s="2015"/>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row>
    <row r="873">
      <c r="A873" s="2015"/>
      <c r="B873" s="2015"/>
      <c r="C873" s="2015"/>
      <c r="D873" s="2015"/>
      <c r="E873" s="2015"/>
      <c r="F873" s="2015"/>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row>
    <row r="874">
      <c r="A874" s="2015"/>
      <c r="B874" s="2015"/>
      <c r="C874" s="2015"/>
      <c r="D874" s="2015"/>
      <c r="E874" s="2015"/>
      <c r="F874" s="2015"/>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row>
    <row r="875">
      <c r="A875" s="2015"/>
      <c r="B875" s="2015"/>
      <c r="C875" s="2015"/>
      <c r="D875" s="2015"/>
      <c r="E875" s="2015"/>
      <c r="F875" s="2015"/>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row>
    <row r="876">
      <c r="A876" s="2015"/>
      <c r="B876" s="2015"/>
      <c r="C876" s="2015"/>
      <c r="D876" s="2015"/>
      <c r="E876" s="2015"/>
      <c r="F876" s="2015"/>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row>
    <row r="877">
      <c r="A877" s="2015"/>
      <c r="B877" s="2015"/>
      <c r="C877" s="2015"/>
      <c r="D877" s="2015"/>
      <c r="E877" s="2015"/>
      <c r="F877" s="2015"/>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row>
    <row r="878">
      <c r="A878" s="2015"/>
      <c r="B878" s="2015"/>
      <c r="C878" s="2015"/>
      <c r="D878" s="2015"/>
      <c r="E878" s="2015"/>
      <c r="F878" s="2015"/>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row>
    <row r="879">
      <c r="A879" s="2015"/>
      <c r="B879" s="2015"/>
      <c r="C879" s="2015"/>
      <c r="D879" s="2015"/>
      <c r="E879" s="2015"/>
      <c r="F879" s="2015"/>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row>
    <row r="880">
      <c r="A880" s="2015"/>
      <c r="B880" s="2015"/>
      <c r="C880" s="2015"/>
      <c r="D880" s="2015"/>
      <c r="E880" s="2015"/>
      <c r="F880" s="2015"/>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row>
    <row r="881">
      <c r="A881" s="2015"/>
      <c r="B881" s="2015"/>
      <c r="C881" s="2015"/>
      <c r="D881" s="2015"/>
      <c r="E881" s="2015"/>
      <c r="F881" s="2015"/>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row>
    <row r="882">
      <c r="A882" s="2015"/>
      <c r="B882" s="2015"/>
      <c r="C882" s="2015"/>
      <c r="D882" s="2015"/>
      <c r="E882" s="2015"/>
      <c r="F882" s="2015"/>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row>
    <row r="883">
      <c r="A883" s="2015"/>
      <c r="B883" s="2015"/>
      <c r="C883" s="2015"/>
      <c r="D883" s="2015"/>
      <c r="E883" s="2015"/>
      <c r="F883" s="2015"/>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row>
    <row r="884">
      <c r="A884" s="2015"/>
      <c r="B884" s="2015"/>
      <c r="C884" s="2015"/>
      <c r="D884" s="2015"/>
      <c r="E884" s="2015"/>
      <c r="F884" s="2015"/>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row>
    <row r="885">
      <c r="A885" s="2015"/>
      <c r="B885" s="2015"/>
      <c r="C885" s="2015"/>
      <c r="D885" s="2015"/>
      <c r="E885" s="2015"/>
      <c r="F885" s="2015"/>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row>
    <row r="886">
      <c r="A886" s="2015"/>
      <c r="B886" s="2015"/>
      <c r="C886" s="2015"/>
      <c r="D886" s="2015"/>
      <c r="E886" s="2015"/>
      <c r="F886" s="2015"/>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row>
    <row r="887">
      <c r="A887" s="2015"/>
      <c r="B887" s="2015"/>
      <c r="C887" s="2015"/>
      <c r="D887" s="2015"/>
      <c r="E887" s="2015"/>
      <c r="F887" s="2015"/>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row>
    <row r="888">
      <c r="A888" s="2015"/>
      <c r="B888" s="2015"/>
      <c r="C888" s="2015"/>
      <c r="D888" s="2015"/>
      <c r="E888" s="2015"/>
      <c r="F888" s="2015"/>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row>
    <row r="889">
      <c r="A889" s="2015"/>
      <c r="B889" s="2015"/>
      <c r="C889" s="2015"/>
      <c r="D889" s="2015"/>
      <c r="E889" s="2015"/>
      <c r="F889" s="2015"/>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row>
    <row r="890">
      <c r="A890" s="2015"/>
      <c r="B890" s="2015"/>
      <c r="C890" s="2015"/>
      <c r="D890" s="2015"/>
      <c r="E890" s="2015"/>
      <c r="F890" s="2015"/>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row>
    <row r="891">
      <c r="A891" s="2015"/>
      <c r="B891" s="2015"/>
      <c r="C891" s="2015"/>
      <c r="D891" s="2015"/>
      <c r="E891" s="2015"/>
      <c r="F891" s="2015"/>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row>
    <row r="892">
      <c r="A892" s="2015"/>
      <c r="B892" s="2015"/>
      <c r="C892" s="2015"/>
      <c r="D892" s="2015"/>
      <c r="E892" s="2015"/>
      <c r="F892" s="2015"/>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row>
    <row r="893">
      <c r="A893" s="2015"/>
      <c r="B893" s="2015"/>
      <c r="C893" s="2015"/>
      <c r="D893" s="2015"/>
      <c r="E893" s="2015"/>
      <c r="F893" s="2015"/>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row>
    <row r="894">
      <c r="A894" s="2015"/>
      <c r="B894" s="2015"/>
      <c r="C894" s="2015"/>
      <c r="D894" s="2015"/>
      <c r="E894" s="2015"/>
      <c r="F894" s="2015"/>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row>
    <row r="895">
      <c r="A895" s="2015"/>
      <c r="B895" s="2015"/>
      <c r="C895" s="2015"/>
      <c r="D895" s="2015"/>
      <c r="E895" s="2015"/>
      <c r="F895" s="2015"/>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row>
    <row r="896">
      <c r="A896" s="2015"/>
      <c r="B896" s="2015"/>
      <c r="C896" s="2015"/>
      <c r="D896" s="2015"/>
      <c r="E896" s="2015"/>
      <c r="F896" s="2015"/>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row>
    <row r="897">
      <c r="A897" s="2015"/>
      <c r="B897" s="2015"/>
      <c r="C897" s="2015"/>
      <c r="D897" s="2015"/>
      <c r="E897" s="2015"/>
      <c r="F897" s="2015"/>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row>
    <row r="898">
      <c r="A898" s="2015"/>
      <c r="B898" s="2015"/>
      <c r="C898" s="2015"/>
      <c r="D898" s="2015"/>
      <c r="E898" s="2015"/>
      <c r="F898" s="2015"/>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row>
    <row r="899">
      <c r="A899" s="2015"/>
      <c r="B899" s="2015"/>
      <c r="C899" s="2015"/>
      <c r="D899" s="2015"/>
      <c r="E899" s="2015"/>
      <c r="F899" s="2015"/>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row>
    <row r="900">
      <c r="A900" s="2015"/>
      <c r="B900" s="2015"/>
      <c r="C900" s="2015"/>
      <c r="D900" s="2015"/>
      <c r="E900" s="2015"/>
      <c r="F900" s="2015"/>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row>
    <row r="901">
      <c r="A901" s="2015"/>
      <c r="B901" s="2015"/>
      <c r="C901" s="2015"/>
      <c r="D901" s="2015"/>
      <c r="E901" s="2015"/>
      <c r="F901" s="2015"/>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row>
    <row r="902">
      <c r="A902" s="2015"/>
      <c r="B902" s="2015"/>
      <c r="C902" s="2015"/>
      <c r="D902" s="2015"/>
      <c r="E902" s="2015"/>
      <c r="F902" s="2015"/>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row>
    <row r="903">
      <c r="A903" s="2015"/>
      <c r="B903" s="2015"/>
      <c r="C903" s="2015"/>
      <c r="D903" s="2015"/>
      <c r="E903" s="2015"/>
      <c r="F903" s="2015"/>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row>
    <row r="904">
      <c r="A904" s="2015"/>
      <c r="B904" s="2015"/>
      <c r="C904" s="2015"/>
      <c r="D904" s="2015"/>
      <c r="E904" s="2015"/>
      <c r="F904" s="2015"/>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row>
    <row r="905">
      <c r="A905" s="2015"/>
      <c r="B905" s="2015"/>
      <c r="C905" s="2015"/>
      <c r="D905" s="2015"/>
      <c r="E905" s="2015"/>
      <c r="F905" s="2015"/>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row>
    <row r="906">
      <c r="A906" s="2015"/>
      <c r="B906" s="2015"/>
      <c r="C906" s="2015"/>
      <c r="D906" s="2015"/>
      <c r="E906" s="2015"/>
      <c r="F906" s="2015"/>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row>
    <row r="907">
      <c r="A907" s="2015"/>
      <c r="B907" s="2015"/>
      <c r="C907" s="2015"/>
      <c r="D907" s="2015"/>
      <c r="E907" s="2015"/>
      <c r="F907" s="2015"/>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row>
    <row r="908">
      <c r="A908" s="2015"/>
      <c r="B908" s="2015"/>
      <c r="C908" s="2015"/>
      <c r="D908" s="2015"/>
      <c r="E908" s="2015"/>
      <c r="F908" s="2015"/>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row>
    <row r="909">
      <c r="A909" s="2015"/>
      <c r="B909" s="2015"/>
      <c r="C909" s="2015"/>
      <c r="D909" s="2015"/>
      <c r="E909" s="2015"/>
      <c r="F909" s="2015"/>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row>
    <row r="910">
      <c r="A910" s="2015"/>
      <c r="B910" s="2015"/>
      <c r="C910" s="2015"/>
      <c r="D910" s="2015"/>
      <c r="E910" s="2015"/>
      <c r="F910" s="2015"/>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row>
    <row r="911">
      <c r="A911" s="2015"/>
      <c r="B911" s="2015"/>
      <c r="C911" s="2015"/>
      <c r="D911" s="2015"/>
      <c r="E911" s="2015"/>
      <c r="F911" s="2015"/>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row>
    <row r="912">
      <c r="A912" s="2015"/>
      <c r="B912" s="2015"/>
      <c r="C912" s="2015"/>
      <c r="D912" s="2015"/>
      <c r="E912" s="2015"/>
      <c r="F912" s="2015"/>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row>
    <row r="913">
      <c r="A913" s="2015"/>
      <c r="B913" s="2015"/>
      <c r="C913" s="2015"/>
      <c r="D913" s="2015"/>
      <c r="E913" s="2015"/>
      <c r="F913" s="2015"/>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row>
    <row r="914">
      <c r="A914" s="2015"/>
      <c r="B914" s="2015"/>
      <c r="C914" s="2015"/>
      <c r="D914" s="2015"/>
      <c r="E914" s="2015"/>
      <c r="F914" s="2015"/>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row>
    <row r="915">
      <c r="A915" s="2015"/>
      <c r="B915" s="2015"/>
      <c r="C915" s="2015"/>
      <c r="D915" s="2015"/>
      <c r="E915" s="2015"/>
      <c r="F915" s="2015"/>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row>
    <row r="916">
      <c r="A916" s="2015"/>
      <c r="B916" s="2015"/>
      <c r="C916" s="2015"/>
      <c r="D916" s="2015"/>
      <c r="E916" s="2015"/>
      <c r="F916" s="2015"/>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row>
    <row r="917">
      <c r="A917" s="2015"/>
      <c r="B917" s="2015"/>
      <c r="C917" s="2015"/>
      <c r="D917" s="2015"/>
      <c r="E917" s="2015"/>
      <c r="F917" s="2015"/>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row>
    <row r="918">
      <c r="A918" s="2015"/>
      <c r="B918" s="2015"/>
      <c r="C918" s="2015"/>
      <c r="D918" s="2015"/>
      <c r="E918" s="2015"/>
      <c r="F918" s="2015"/>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row>
    <row r="919">
      <c r="A919" s="2015"/>
      <c r="B919" s="2015"/>
      <c r="C919" s="2015"/>
      <c r="D919" s="2015"/>
      <c r="E919" s="2015"/>
      <c r="F919" s="2015"/>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row>
    <row r="920">
      <c r="A920" s="2015"/>
      <c r="B920" s="2015"/>
      <c r="C920" s="2015"/>
      <c r="D920" s="2015"/>
      <c r="E920" s="2015"/>
      <c r="F920" s="2015"/>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row>
    <row r="921">
      <c r="A921" s="2015"/>
      <c r="B921" s="2015"/>
      <c r="C921" s="2015"/>
      <c r="D921" s="2015"/>
      <c r="E921" s="2015"/>
      <c r="F921" s="2015"/>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row>
    <row r="922">
      <c r="A922" s="2015"/>
      <c r="B922" s="2015"/>
      <c r="C922" s="2015"/>
      <c r="D922" s="2015"/>
      <c r="E922" s="2015"/>
      <c r="F922" s="2015"/>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row>
    <row r="923">
      <c r="A923" s="2015"/>
      <c r="B923" s="2015"/>
      <c r="C923" s="2015"/>
      <c r="D923" s="2015"/>
      <c r="E923" s="2015"/>
      <c r="F923" s="2015"/>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row>
    <row r="924">
      <c r="A924" s="2015"/>
      <c r="B924" s="2015"/>
      <c r="C924" s="2015"/>
      <c r="D924" s="2015"/>
      <c r="E924" s="2015"/>
      <c r="F924" s="2015"/>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row>
    <row r="925">
      <c r="A925" s="2015"/>
      <c r="B925" s="2015"/>
      <c r="C925" s="2015"/>
      <c r="D925" s="2015"/>
      <c r="E925" s="2015"/>
      <c r="F925" s="2015"/>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row>
    <row r="926">
      <c r="A926" s="2015"/>
      <c r="B926" s="2015"/>
      <c r="C926" s="2015"/>
      <c r="D926" s="2015"/>
      <c r="E926" s="2015"/>
      <c r="F926" s="2015"/>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row>
    <row r="927">
      <c r="A927" s="2015"/>
      <c r="B927" s="2015"/>
      <c r="C927" s="2015"/>
      <c r="D927" s="2015"/>
      <c r="E927" s="2015"/>
      <c r="F927" s="2015"/>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row>
    <row r="928">
      <c r="A928" s="2015"/>
      <c r="B928" s="2015"/>
      <c r="C928" s="2015"/>
      <c r="D928" s="2015"/>
      <c r="E928" s="2015"/>
      <c r="F928" s="2015"/>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row>
    <row r="929">
      <c r="A929" s="2015"/>
      <c r="B929" s="2015"/>
      <c r="C929" s="2015"/>
      <c r="D929" s="2015"/>
      <c r="E929" s="2015"/>
      <c r="F929" s="2015"/>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row>
    <row r="930">
      <c r="A930" s="2015"/>
      <c r="B930" s="2015"/>
      <c r="C930" s="2015"/>
      <c r="D930" s="2015"/>
      <c r="E930" s="2015"/>
      <c r="F930" s="2015"/>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row>
    <row r="931">
      <c r="A931" s="2015"/>
      <c r="B931" s="2015"/>
      <c r="C931" s="2015"/>
      <c r="D931" s="2015"/>
      <c r="E931" s="2015"/>
      <c r="F931" s="2015"/>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row>
    <row r="932">
      <c r="A932" s="2015"/>
      <c r="B932" s="2015"/>
      <c r="C932" s="2015"/>
      <c r="D932" s="2015"/>
      <c r="E932" s="2015"/>
      <c r="F932" s="2015"/>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row>
    <row r="933">
      <c r="A933" s="2015"/>
      <c r="B933" s="2015"/>
      <c r="C933" s="2015"/>
      <c r="D933" s="2015"/>
      <c r="E933" s="2015"/>
      <c r="F933" s="2015"/>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row>
    <row r="934">
      <c r="A934" s="2015"/>
      <c r="B934" s="2015"/>
      <c r="C934" s="2015"/>
      <c r="D934" s="2015"/>
      <c r="E934" s="2015"/>
      <c r="F934" s="2015"/>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row>
    <row r="935">
      <c r="A935" s="2015"/>
      <c r="B935" s="2015"/>
      <c r="C935" s="2015"/>
      <c r="D935" s="2015"/>
      <c r="E935" s="2015"/>
      <c r="F935" s="2015"/>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row>
    <row r="936">
      <c r="A936" s="2015"/>
      <c r="B936" s="2015"/>
      <c r="C936" s="2015"/>
      <c r="D936" s="2015"/>
      <c r="E936" s="2015"/>
      <c r="F936" s="2015"/>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row>
    <row r="937">
      <c r="A937" s="2015"/>
      <c r="B937" s="2015"/>
      <c r="C937" s="2015"/>
      <c r="D937" s="2015"/>
      <c r="E937" s="2015"/>
      <c r="F937" s="2015"/>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row>
    <row r="938">
      <c r="A938" s="2015"/>
      <c r="B938" s="2015"/>
      <c r="C938" s="2015"/>
      <c r="D938" s="2015"/>
      <c r="E938" s="2015"/>
      <c r="F938" s="2015"/>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row>
    <row r="939">
      <c r="A939" s="2015"/>
      <c r="B939" s="2015"/>
      <c r="C939" s="2015"/>
      <c r="D939" s="2015"/>
      <c r="E939" s="2015"/>
      <c r="F939" s="2015"/>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row>
    <row r="940">
      <c r="A940" s="2015"/>
      <c r="B940" s="2015"/>
      <c r="C940" s="2015"/>
      <c r="D940" s="2015"/>
      <c r="E940" s="2015"/>
      <c r="F940" s="2015"/>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row>
    <row r="941">
      <c r="A941" s="2015"/>
      <c r="B941" s="2015"/>
      <c r="C941" s="2015"/>
      <c r="D941" s="2015"/>
      <c r="E941" s="2015"/>
      <c r="F941" s="2015"/>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row>
    <row r="942">
      <c r="A942" s="2015"/>
      <c r="B942" s="2015"/>
      <c r="C942" s="2015"/>
      <c r="D942" s="2015"/>
      <c r="E942" s="2015"/>
      <c r="F942" s="2015"/>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row>
    <row r="943">
      <c r="A943" s="2015"/>
      <c r="B943" s="2015"/>
      <c r="C943" s="2015"/>
      <c r="D943" s="2015"/>
      <c r="E943" s="2015"/>
      <c r="F943" s="2015"/>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row>
    <row r="944">
      <c r="A944" s="2015"/>
      <c r="B944" s="2015"/>
      <c r="C944" s="2015"/>
      <c r="D944" s="2015"/>
      <c r="E944" s="2015"/>
      <c r="F944" s="2015"/>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row>
    <row r="945">
      <c r="A945" s="2015"/>
      <c r="B945" s="2015"/>
      <c r="C945" s="2015"/>
      <c r="D945" s="2015"/>
      <c r="E945" s="2015"/>
      <c r="F945" s="2015"/>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row>
    <row r="946">
      <c r="A946" s="2015"/>
      <c r="B946" s="2015"/>
      <c r="C946" s="2015"/>
      <c r="D946" s="2015"/>
      <c r="E946" s="2015"/>
      <c r="F946" s="2015"/>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row>
    <row r="947">
      <c r="A947" s="2015"/>
      <c r="B947" s="2015"/>
      <c r="C947" s="2015"/>
      <c r="D947" s="2015"/>
      <c r="E947" s="2015"/>
      <c r="F947" s="2015"/>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row>
    <row r="948">
      <c r="A948" s="2015"/>
      <c r="B948" s="2015"/>
      <c r="C948" s="2015"/>
      <c r="D948" s="2015"/>
      <c r="E948" s="2015"/>
      <c r="F948" s="2015"/>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row>
    <row r="949">
      <c r="A949" s="2015"/>
      <c r="B949" s="2015"/>
      <c r="C949" s="2015"/>
      <c r="D949" s="2015"/>
      <c r="E949" s="2015"/>
      <c r="F949" s="2015"/>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row>
    <row r="950">
      <c r="A950" s="2015"/>
      <c r="B950" s="2015"/>
      <c r="C950" s="2015"/>
      <c r="D950" s="2015"/>
      <c r="E950" s="2015"/>
      <c r="F950" s="2015"/>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row>
    <row r="951">
      <c r="A951" s="2015"/>
      <c r="B951" s="2015"/>
      <c r="C951" s="2015"/>
      <c r="D951" s="2015"/>
      <c r="E951" s="2015"/>
      <c r="F951" s="2015"/>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row>
    <row r="952">
      <c r="A952" s="2015"/>
      <c r="B952" s="2015"/>
      <c r="C952" s="2015"/>
      <c r="D952" s="2015"/>
      <c r="E952" s="2015"/>
      <c r="F952" s="2015"/>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row>
    <row r="953">
      <c r="A953" s="2015"/>
      <c r="B953" s="2015"/>
      <c r="C953" s="2015"/>
      <c r="D953" s="2015"/>
      <c r="E953" s="2015"/>
      <c r="F953" s="2015"/>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row>
    <row r="954">
      <c r="A954" s="2015"/>
      <c r="B954" s="2015"/>
      <c r="C954" s="2015"/>
      <c r="D954" s="2015"/>
      <c r="E954" s="2015"/>
      <c r="F954" s="2015"/>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row>
    <row r="955">
      <c r="A955" s="2015"/>
      <c r="B955" s="2015"/>
      <c r="C955" s="2015"/>
      <c r="D955" s="2015"/>
      <c r="E955" s="2015"/>
      <c r="F955" s="2015"/>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row>
    <row r="956">
      <c r="A956" s="2015"/>
      <c r="B956" s="2015"/>
      <c r="C956" s="2015"/>
      <c r="D956" s="2015"/>
      <c r="E956" s="2015"/>
      <c r="F956" s="2015"/>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row>
    <row r="957">
      <c r="A957" s="2015"/>
      <c r="B957" s="2015"/>
      <c r="C957" s="2015"/>
      <c r="D957" s="2015"/>
      <c r="E957" s="2015"/>
      <c r="F957" s="2015"/>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row>
    <row r="958">
      <c r="A958" s="2015"/>
      <c r="B958" s="2015"/>
      <c r="C958" s="2015"/>
      <c r="D958" s="2015"/>
      <c r="E958" s="2015"/>
      <c r="F958" s="2015"/>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row>
    <row r="959">
      <c r="A959" s="2015"/>
      <c r="B959" s="2015"/>
      <c r="C959" s="2015"/>
      <c r="D959" s="2015"/>
      <c r="E959" s="2015"/>
      <c r="F959" s="2015"/>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row>
    <row r="960">
      <c r="A960" s="2015"/>
      <c r="B960" s="2015"/>
      <c r="C960" s="2015"/>
      <c r="D960" s="2015"/>
      <c r="E960" s="2015"/>
      <c r="F960" s="2015"/>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row>
    <row r="961">
      <c r="A961" s="2015"/>
      <c r="B961" s="2015"/>
      <c r="C961" s="2015"/>
      <c r="D961" s="2015"/>
      <c r="E961" s="2015"/>
      <c r="F961" s="2015"/>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row>
    <row r="962">
      <c r="A962" s="2015"/>
      <c r="B962" s="2015"/>
      <c r="C962" s="2015"/>
      <c r="D962" s="2015"/>
      <c r="E962" s="2015"/>
      <c r="F962" s="2015"/>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row>
    <row r="963">
      <c r="A963" s="2015"/>
      <c r="B963" s="2015"/>
      <c r="C963" s="2015"/>
      <c r="D963" s="2015"/>
      <c r="E963" s="2015"/>
      <c r="F963" s="2015"/>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row>
    <row r="964">
      <c r="A964" s="2015"/>
      <c r="B964" s="2015"/>
      <c r="C964" s="2015"/>
      <c r="D964" s="2015"/>
      <c r="E964" s="2015"/>
      <c r="F964" s="2015"/>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row>
    <row r="965">
      <c r="A965" s="2015"/>
      <c r="B965" s="2015"/>
      <c r="C965" s="2015"/>
      <c r="D965" s="2015"/>
      <c r="E965" s="2015"/>
      <c r="F965" s="2015"/>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row>
    <row r="966">
      <c r="A966" s="2015"/>
      <c r="B966" s="2015"/>
      <c r="C966" s="2015"/>
      <c r="D966" s="2015"/>
      <c r="E966" s="2015"/>
      <c r="F966" s="2015"/>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row>
    <row r="967">
      <c r="A967" s="2015"/>
      <c r="B967" s="2015"/>
      <c r="C967" s="2015"/>
      <c r="D967" s="2015"/>
      <c r="E967" s="2015"/>
      <c r="F967" s="2015"/>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row>
    <row r="968">
      <c r="A968" s="2015"/>
      <c r="B968" s="2015"/>
      <c r="C968" s="2015"/>
      <c r="D968" s="2015"/>
      <c r="E968" s="2015"/>
      <c r="F968" s="2015"/>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row>
    <row r="969">
      <c r="A969" s="2015"/>
      <c r="B969" s="2015"/>
      <c r="C969" s="2015"/>
      <c r="D969" s="2015"/>
      <c r="E969" s="2015"/>
      <c r="F969" s="2015"/>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row>
    <row r="970">
      <c r="A970" s="2015"/>
      <c r="B970" s="2015"/>
      <c r="C970" s="2015"/>
      <c r="D970" s="2015"/>
      <c r="E970" s="2015"/>
      <c r="F970" s="2015"/>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row>
    <row r="971">
      <c r="A971" s="2015"/>
      <c r="B971" s="2015"/>
      <c r="C971" s="2015"/>
      <c r="D971" s="2015"/>
      <c r="E971" s="2015"/>
      <c r="F971" s="2015"/>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row>
    <row r="972">
      <c r="A972" s="2015"/>
      <c r="B972" s="2015"/>
      <c r="C972" s="2015"/>
      <c r="D972" s="2015"/>
      <c r="E972" s="2015"/>
      <c r="F972" s="2015"/>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row>
    <row r="973">
      <c r="A973" s="2015"/>
      <c r="B973" s="2015"/>
      <c r="C973" s="2015"/>
      <c r="D973" s="2015"/>
      <c r="E973" s="2015"/>
      <c r="F973" s="2015"/>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row>
    <row r="974">
      <c r="A974" s="2015"/>
      <c r="B974" s="2015"/>
      <c r="C974" s="2015"/>
      <c r="D974" s="2015"/>
      <c r="E974" s="2015"/>
      <c r="F974" s="2015"/>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row>
    <row r="975">
      <c r="A975" s="2015"/>
      <c r="B975" s="2015"/>
      <c r="C975" s="2015"/>
      <c r="D975" s="2015"/>
      <c r="E975" s="2015"/>
      <c r="F975" s="2015"/>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row>
    <row r="976">
      <c r="A976" s="2015"/>
      <c r="B976" s="2015"/>
      <c r="C976" s="2015"/>
      <c r="D976" s="2015"/>
      <c r="E976" s="2015"/>
      <c r="F976" s="2015"/>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row>
    <row r="977">
      <c r="A977" s="2015"/>
      <c r="B977" s="2015"/>
      <c r="C977" s="2015"/>
      <c r="D977" s="2015"/>
      <c r="E977" s="2015"/>
      <c r="F977" s="2015"/>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row>
    <row r="978">
      <c r="A978" s="2015"/>
      <c r="B978" s="2015"/>
      <c r="C978" s="2015"/>
      <c r="D978" s="2015"/>
      <c r="E978" s="2015"/>
      <c r="F978" s="2015"/>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row>
    <row r="979">
      <c r="A979" s="2015"/>
      <c r="B979" s="2015"/>
      <c r="C979" s="2015"/>
      <c r="D979" s="2015"/>
      <c r="E979" s="2015"/>
      <c r="F979" s="2015"/>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row>
    <row r="980">
      <c r="A980" s="2015"/>
      <c r="B980" s="2015"/>
      <c r="C980" s="2015"/>
      <c r="D980" s="2015"/>
      <c r="E980" s="2015"/>
      <c r="F980" s="2015"/>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row>
    <row r="981">
      <c r="A981" s="2015"/>
      <c r="B981" s="2015"/>
      <c r="C981" s="2015"/>
      <c r="D981" s="2015"/>
      <c r="E981" s="2015"/>
      <c r="F981" s="2015"/>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row>
    <row r="982">
      <c r="A982" s="2015"/>
      <c r="B982" s="2015"/>
      <c r="C982" s="2015"/>
      <c r="D982" s="2015"/>
      <c r="E982" s="2015"/>
      <c r="F982" s="2015"/>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row>
    <row r="983">
      <c r="A983" s="2015"/>
      <c r="B983" s="2015"/>
      <c r="C983" s="2015"/>
      <c r="D983" s="2015"/>
      <c r="E983" s="2015"/>
      <c r="F983" s="2015"/>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row>
    <row r="984">
      <c r="A984" s="2015"/>
      <c r="B984" s="2015"/>
      <c r="C984" s="2015"/>
      <c r="D984" s="2015"/>
      <c r="E984" s="2015"/>
      <c r="F984" s="2015"/>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row>
    <row r="985">
      <c r="A985" s="2015"/>
      <c r="B985" s="2015"/>
      <c r="C985" s="2015"/>
      <c r="D985" s="2015"/>
      <c r="E985" s="2015"/>
      <c r="F985" s="2015"/>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row>
    <row r="986">
      <c r="A986" s="2015"/>
      <c r="B986" s="2015"/>
      <c r="C986" s="2015"/>
      <c r="D986" s="2015"/>
      <c r="E986" s="2015"/>
      <c r="F986" s="2015"/>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row>
    <row r="987">
      <c r="A987" s="2015"/>
      <c r="B987" s="2015"/>
      <c r="C987" s="2015"/>
      <c r="D987" s="2015"/>
      <c r="E987" s="2015"/>
      <c r="F987" s="2015"/>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row>
    <row r="988">
      <c r="A988" s="2015"/>
      <c r="B988" s="2015"/>
      <c r="C988" s="2015"/>
      <c r="D988" s="2015"/>
      <c r="E988" s="2015"/>
      <c r="F988" s="2015"/>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row>
    <row r="989">
      <c r="A989" s="2015"/>
      <c r="B989" s="2015"/>
      <c r="C989" s="2015"/>
      <c r="D989" s="2015"/>
      <c r="E989" s="2015"/>
      <c r="F989" s="2015"/>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row>
    <row r="990">
      <c r="A990" s="2015"/>
      <c r="B990" s="2015"/>
      <c r="C990" s="2015"/>
      <c r="D990" s="2015"/>
      <c r="E990" s="2015"/>
      <c r="F990" s="2015"/>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row>
    <row r="991">
      <c r="A991" s="2015"/>
      <c r="B991" s="2015"/>
      <c r="C991" s="2015"/>
      <c r="D991" s="2015"/>
      <c r="E991" s="2015"/>
      <c r="F991" s="2015"/>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row>
    <row r="992">
      <c r="A992" s="2015"/>
      <c r="B992" s="2015"/>
      <c r="C992" s="2015"/>
      <c r="D992" s="2015"/>
      <c r="E992" s="2015"/>
      <c r="F992" s="2015"/>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row>
    <row r="993">
      <c r="A993" s="2015"/>
      <c r="B993" s="2015"/>
      <c r="C993" s="2015"/>
      <c r="D993" s="2015"/>
      <c r="E993" s="2015"/>
      <c r="F993" s="2015"/>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row>
    <row r="994">
      <c r="A994" s="2015"/>
      <c r="B994" s="2015"/>
      <c r="C994" s="2015"/>
      <c r="D994" s="2015"/>
      <c r="E994" s="2015"/>
      <c r="F994" s="2015"/>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row>
    <row r="995">
      <c r="A995" s="2015"/>
      <c r="B995" s="2015"/>
      <c r="C995" s="2015"/>
      <c r="D995" s="2015"/>
      <c r="E995" s="2015"/>
      <c r="F995" s="2015"/>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row>
    <row r="996">
      <c r="A996" s="2015"/>
      <c r="B996" s="2015"/>
      <c r="C996" s="2015"/>
      <c r="D996" s="2015"/>
      <c r="E996" s="2015"/>
      <c r="F996" s="2015"/>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row>
    <row r="997">
      <c r="A997" s="2015"/>
      <c r="B997" s="2015"/>
      <c r="C997" s="2015"/>
      <c r="D997" s="2015"/>
      <c r="E997" s="2015"/>
      <c r="F997" s="2015"/>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row>
    <row r="998">
      <c r="A998" s="2015"/>
      <c r="B998" s="2015"/>
      <c r="C998" s="2015"/>
      <c r="D998" s="2015"/>
      <c r="E998" s="2015"/>
      <c r="F998" s="2015"/>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row>
    <row r="999">
      <c r="A999" s="2015"/>
      <c r="B999" s="2015"/>
      <c r="C999" s="2015"/>
      <c r="D999" s="2015"/>
      <c r="E999" s="2015"/>
      <c r="F999" s="2015"/>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row>
    <row r="1000">
      <c r="A1000" s="2015"/>
      <c r="B1000" s="2015"/>
      <c r="C1000" s="2015"/>
      <c r="D1000" s="2015"/>
      <c r="E1000" s="2015"/>
      <c r="F1000" s="2015"/>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row>
    <row r="1001">
      <c r="A1001" s="2015"/>
      <c r="B1001" s="2015"/>
      <c r="C1001" s="2015"/>
      <c r="D1001" s="2015"/>
      <c r="E1001" s="2015"/>
      <c r="F1001" s="2015"/>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row>
    <row r="1002">
      <c r="A1002" s="2015"/>
      <c r="B1002" s="2015"/>
      <c r="C1002" s="2015"/>
      <c r="D1002" s="2015"/>
      <c r="E1002" s="2015"/>
      <c r="F1002" s="2015"/>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