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DA1B7438_463F_403F_8567_63632B153F0A_.wvu.FilterData">'Max Stats'!$A$1:$AL$306</definedName>
  </definedNames>
  <calcPr/>
  <customWorkbookViews>
    <customWorkbookView activeSheetId="0" maximized="1" windowHeight="0" windowWidth="0" guid="{DA1B7438-463F-403F-8567-63632B153F0A}"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<sst xmlns="http://schemas.openxmlformats.org/spreadsheetml/2006/main" count="19719" uniqueCount="6808">
  <si>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</si>
  <si>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</si>
  <si>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</si>
  <si>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</si>
  <si>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</si>
  <si>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</si>
  <si>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</si>
  <si>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</si>
  <si>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</si>
  <si>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</si>
  <si>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</si>
  <si>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</si>
  <si>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</si>
  <si>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</si>
  <si>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</si>
  <si>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</si>
  <si>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</si>
  <si>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</si>
  <si>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</si>
  <si>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</si>
  <si>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</si>
  <si>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</si>
  <si>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</si>
  <si>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</si>
  <si>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</si>
  <si>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</si>
  <si>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</si>
  <si>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</si>
  <si>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</si>
  <si>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</si>
  <si>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</si>
  <si>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</si>
  <si>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</si>
  <si>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</si>
  <si>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</si>
  <si>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</si>
  <si>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</si>
  <si>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</si>
  <si>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</si>
  <si>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</si>
  <si>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</si>
  <si>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</si>
  <si>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</si>
  <si>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</si>
  <si>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</si>
  <si>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</si>
  <si>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</si>
  <si>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</si>
  <si>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</si>
  <si>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</si>
  <si>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</si>
  <si>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</si>
  <si>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</si>
  <si>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</si>
  <si>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</si>
  <si>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</si>
  <si>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</si>
  <si>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</si>
  <si>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</si>
  <si>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</si>
  <si>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</si>
  <si>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</si>
  <si>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</si>
  <si>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</si>
  <si>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</si>
  <si>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</si>
  <si>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</si>
  <si>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</si>
  <si>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</si>
  <si>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</si>
  <si>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</si>
  <si>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</si>
  <si>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</si>
  <si>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</si>
  <si>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</si>
  <si>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</si>
  <si>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</si>
  <si>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</si>
  <si>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</si>
  <si>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</si>
  <si>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</si>
  <si>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</si>
  <si>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</si>
  <si>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</si>
  <si>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</si>
  <si>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</si>
  <si>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</si>
  <si>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</si>
  <si>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</si>
  <si>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</si>
  <si>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</si>
  <si>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</si>
  <si>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</si>
  <si>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</si>
  <si>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</si>
  <si>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</si>
  <si>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</si>
  <si>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</si>
  <si>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</si>
  <si>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</si>
  <si>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</si>
  <si>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</si>
  <si>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</si>
  <si>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</si>
  <si>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</si>
  <si>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</si>
  <si>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</si>
  <si>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</si>
  <si>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</si>
  <si>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</si>
  <si>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</si>
  <si>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</si>
  <si>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</si>
  <si>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</si>
  <si>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</si>
  <si>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</si>
  <si>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</si>
  <si>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</si>
  <si>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</si>
  <si>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</si>
  <si>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</si>
  <si>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</si>
  <si>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</si>
  <si>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</si>
  <si>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</si>
  <si>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</si>
  <si>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</si>
  <si>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</si>
  <si>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</si>
  <si>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</si>
  <si>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</si>
  <si>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</si>
  <si>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</si>
  <si>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</si>
  <si>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</si>
  <si>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</si>
  <si>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</si>
  <si>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</si>
  <si>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</si>
  <si>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</si>
  <si>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</si>
  <si>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</si>
  <si>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</si>
  <si>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</si>
  <si>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</si>
  <si>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</si>
  <si>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</si>
  <si>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</si>
  <si>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</si>
  <si>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</si>
  <si>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</si>
  <si>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</si>
  <si>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</si>
  <si>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</si>
  <si>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</si>
  <si>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</si>
  <si>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</si>
  <si>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</si>
  <si>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</si>
  <si>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</si>
  <si>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</si>
  <si>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</si>
  <si>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</si>
  <si>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</si>
  <si>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</si>
  <si>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</si>
  <si>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</si>
  <si>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</si>
  <si>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</si>
  <si>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</si>
  <si>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</si>
  <si>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</si>
  <si>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</si>
  <si>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</si>
  <si>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</si>
  <si>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</si>
  <si>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</si>
  <si>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</si>
  <si>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</si>
  <si>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</si>
  <si>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</si>
  <si>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</si>
  <si>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</si>
  <si>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</si>
  <si>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</si>
  <si>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</si>
  <si>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</si>
  <si>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</si>
  <si>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</si>
  <si>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</si>
  <si>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</si>
  <si>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</si>
  <si>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</si>
  <si>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</si>
  <si>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</si>
  <si>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</si>
  <si>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</si>
  <si>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</si>
  <si>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</si>
  <si>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</si>
  <si>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</si>
  <si>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</si>
  <si>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</si>
  <si>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</si>
  <si>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</si>
  <si>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</si>
  <si>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</si>
  <si>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</si>
  <si>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</si>
  <si>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</si>
  <si>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</si>
  <si>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</si>
  <si>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</si>
  <si>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</si>
  <si>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</si>
  <si>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</si>
  <si>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</si>
  <si>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</si>
  <si>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</si>
  <si>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</si>
  <si>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</si>
  <si>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</si>
  <si>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</si>
  <si>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</si>
  <si>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</si>
  <si>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</si>
  <si>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</si>
  <si>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</si>
  <si>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</si>
  <si>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</si>
  <si>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</si>
  <si>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</si>
  <si>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</si>
  <si>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</si>
  <si>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</si>
  <si>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</si>
  <si>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</si>
  <si>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</si>
  <si>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</si>
  <si>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</si>
  <si>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</si>
  <si>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</si>
  <si>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</si>
  <si>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</si>
  <si>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</si>
  <si>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</si>
  <si>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</si>
  <si>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</si>
  <si>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</si>
  <si>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</si>
  <si>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</si>
  <si>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</si>
  <si>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</si>
  <si>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</si>
  <si>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</si>
  <si>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</si>
  <si>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</si>
  <si>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</si>
  <si>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</si>
  <si>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</si>
  <si>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</si>
  <si>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</si>
  <si>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</si>
  <si>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</si>
  <si>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</si>
  <si>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</si>
  <si>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</si>
  <si>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</si>
  <si>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</si>
  <si>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</si>
  <si>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</si>
  <si>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</si>
  <si>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</si>
  <si>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</si>
  <si>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</si>
  <si>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</si>
  <si>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</si>
  <si>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</si>
  <si>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</si>
  <si>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</si>
  <si>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</si>
  <si>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</si>
  <si>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</si>
  <si>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</si>
  <si>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</si>
  <si>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</si>
  <si>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</si>
  <si>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</si>
  <si>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</si>
  <si>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</si>
  <si>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</si>
  <si>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</si>
  <si>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</si>
  <si>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</si>
  <si>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</si>
  <si>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</si>
  <si>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</si>
  <si>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</si>
  <si>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</si>
  <si>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</si>
  <si>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</si>
  <si>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</si>
  <si>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</si>
  <si>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</si>
  <si>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</si>
  <si>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</si>
  <si>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</si>
  <si>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</si>
  <si>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</si>
  <si>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</si>
  <si>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</si>
  <si>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</si>
  <si>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</si>
  <si>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</si>
  <si>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</si>
  <si>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</si>
  <si>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</si>
  <si>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</si>
  <si>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</si>
  <si>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</si>
  <si>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</si>
  <si>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</si>
  <si>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</si>
  <si>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</si>
  <si>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</si>
  <si>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</si>
  <si>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</si>
  <si>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</si>
  <si>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</si>
  <si>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</si>
  <si>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</si>
  <si>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</si>
  <si>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</si>
  <si>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</si>
  <si>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</si>
  <si>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</si>
  <si>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</si>
  <si>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</si>
  <si>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</si>
  <si>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</si>
  <si>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</si>
  <si>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</si>
  <si>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</si>
  <si>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</si>
  <si>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</si>
  <si>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</si>
  <si>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</si>
  <si>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</si>
  <si>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</si>
  <si>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</si>
  <si>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</si>
  <si>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</si>
  <si>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</si>
  <si>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</si>
  <si>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</si>
  <si>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</si>
  <si>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</si>
  <si>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</si>
  <si>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</si>
  <si>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</si>
  <si>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</si>
  <si>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</si>
  <si>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</si>
  <si>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</si>
  <si>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</si>
  <si>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</si>
  <si>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</si>
  <si>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</si>
  <si>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</si>
  <si>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</si>
  <si>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</si>
  <si>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</si>
  <si>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</si>
  <si>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</si>
  <si>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</si>
  <si>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</si>
  <si>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</si>
  <si>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</si>
  <si>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</si>
  <si>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</si>
  <si>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</si>
  <si>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</si>
  <si>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</si>
  <si>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</si>
  <si>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</si>
  <si>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</si>
  <si>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</si>
  <si>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</si>
  <si>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</si>
  <si>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</si>
  <si>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</si>
  <si>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</si>
  <si>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</si>
  <si>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</si>
  <si>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</si>
  <si>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</si>
  <si>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</si>
  <si>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</si>
  <si>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</si>
  <si>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</si>
  <si>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</si>
  <si>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</si>
  <si>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</si>
  <si>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</si>
  <si>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</si>
  <si>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</si>
  <si>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</si>
  <si>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</si>
  <si>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</si>
  <si>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</si>
  <si>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</si>
  <si>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</si>
  <si>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</si>
  <si>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</si>
  <si>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</si>
  <si>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</si>
  <si>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</si>
  <si>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</si>
  <si>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</si>
  <si>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</si>
  <si>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</si>
  <si>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</si>
  <si>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</si>
  <si>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</si>
  <si>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</si>
  <si>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</si>
  <si>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</si>
  <si>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</si>
  <si>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</si>
  <si>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</si>
  <si>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</si>
  <si>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</si>
  <si>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</si>
  <si>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</si>
  <si>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</si>
  <si>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</si>
  <si>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</si>
  <si>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</si>
  <si>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</si>
  <si>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</si>
  <si>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</si>
  <si>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</si>
  <si>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</si>
  <si>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</si>
  <si>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</si>
  <si>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</si>
  <si>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</si>
  <si>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</si>
  <si>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</si>
  <si>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</si>
  <si>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</si>
  <si>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</si>
  <si>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</si>
  <si>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</si>
  <si>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</si>
  <si>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</si>
  <si>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</si>
  <si>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</si>
  <si>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</si>
  <si>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</si>
  <si>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</si>
  <si>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</si>
  <si>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</si>
  <si>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</si>
  <si>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</si>
  <si>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</si>
  <si>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</si>
  <si>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</si>
  <si>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</si>
  <si>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</si>
  <si>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</si>
  <si>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</si>
  <si>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</si>
  <si>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</si>
  <si>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</si>
  <si>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</si>
  <si>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</si>
  <si>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</si>
  <si>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</si>
  <si>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</si>
  <si>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</si>
  <si>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</si>
  <si>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</si>
  <si>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</si>
  <si>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</si>
  <si>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</si>
  <si>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</si>
  <si>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</si>
  <si>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</si>
  <si>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</si>
  <si>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</si>
  <si>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</si>
  <si>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</si>
  <si>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</si>
  <si>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</si>
  <si>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</si>
  <si>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</si>
  <si>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</si>
  <si>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</si>
  <si>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</si>
  <si>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</si>
  <si>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</si>
  <si>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</si>
  <si>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</si>
  <si>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</si>
  <si>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</si>
  <si>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</si>
  <si>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</si>
  <si>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</si>
  <si>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</si>
  <si>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</si>
  <si>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</si>
  <si>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</si>
  <si>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</si>
  <si>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</si>
  <si>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</si>
  <si>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</si>
  <si>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</si>
  <si>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</si>
  <si>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</si>
  <si>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</si>
  <si>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</si>
  <si>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</si>
  <si>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</si>
  <si>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</si>
  <si>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</si>
  <si>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</si>
  <si>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</si>
  <si>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</si>
  <si>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</si>
  <si>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</si>
  <si>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</si>
  <si>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</si>
  <si>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</si>
  <si>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</si>
  <si>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</si>
  <si>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</si>
  <si>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</si>
  <si>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</si>
  <si>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</si>
  <si>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</si>
  <si>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</si>
  <si>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</si>
  <si>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</si>
  <si>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</si>
  <si>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</si>
  <si>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</si>
  <si>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</si>
  <si>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</si>
  <si>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</si>
  <si>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</si>
  <si>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</si>
  <si>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</si>
  <si>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</si>
  <si>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</si>
  <si>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</si>
  <si>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</si>
  <si>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</si>
  <si>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</si>
  <si>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</si>
  <si>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</si>
  <si>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</si>
  <si>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</si>
  <si>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</si>
  <si>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</si>
  <si>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</si>
  <si>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</si>
  <si>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</si>
  <si>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</si>
  <si>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</si>
  <si>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</si>
  <si>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</si>
  <si>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</si>
  <si>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</si>
  <si>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</si>
  <si>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</si>
  <si>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</si>
  <si>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</si>
  <si>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</si>
  <si>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</si>
  <si>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</si>
  <si>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</si>
  <si>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</si>
  <si>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</si>
  <si>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</si>
  <si>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</si>
  <si>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</si>
  <si>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</si>
  <si>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</si>
  <si>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</si>
  <si>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</si>
  <si>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</si>
  <si>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</si>
  <si>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</si>
  <si>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</si>
  <si>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</si>
  <si>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</si>
  <si>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</si>
  <si>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</si>
  <si>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</si>
  <si>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</si>
  <si>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</si>
  <si>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</si>
  <si>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</si>
  <si>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</si>
  <si>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</si>
  <si>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</si>
  <si>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</si>
  <si>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</si>
  <si>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</si>
  <si>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</si>
  <si>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</si>
  <si>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</si>
  <si>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</si>
  <si>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</si>
  <si>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</si>
  <si>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</si>
  <si>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</si>
  <si>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</si>
  <si>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</si>
  <si>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</si>
  <si>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</si>
  <si>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</si>
  <si>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</si>
  <si>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</si>
  <si>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</si>
  <si>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</si>
  <si>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</si>
  <si>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</si>
  <si>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</si>
  <si>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</si>
  <si>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</si>
  <si>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</si>
  <si>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</si>
  <si>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</si>
  <si>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</si>
  <si>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</si>
  <si>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</si>
  <si>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</si>
  <si>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</si>
  <si>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</si>
  <si>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</si>
  <si>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</si>
  <si>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</si>
  <si>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</si>
  <si>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</si>
  <si>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</si>
  <si>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</si>
  <si>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</si>
  <si>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</si>
  <si>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</si>
  <si>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</si>
  <si>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</si>
  <si>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</si>
  <si>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</si>
  <si>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</si>
  <si>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</si>
  <si>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</si>
  <si>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</si>
  <si>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</si>
  <si>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</si>
  <si>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</si>
  <si>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</si>
  <si>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</si>
  <si>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</si>
  <si>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</si>
  <si>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</si>
  <si>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</si>
  <si>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</si>
  <si>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</si>
  <si>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</si>
  <si>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</si>
  <si>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</si>
  <si>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</si>
  <si>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</si>
  <si>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</si>
  <si>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</si>
  <si>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</si>
  <si>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</si>
  <si>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</si>
  <si>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</si>
  <si>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</si>
  <si>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</si>
  <si>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</si>
  <si>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</si>
  <si>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</si>
  <si>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</si>
  <si>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</si>
  <si>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</si>
  <si>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</si>
  <si>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</si>
  <si>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</si>
  <si>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</si>
  <si>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</si>
  <si>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</si>
  <si>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</si>
  <si>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</si>
  <si>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</si>
  <si>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</si>
  <si>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</si>
  <si>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</si>
  <si>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</si>
  <si>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</si>
  <si>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</si>
  <si>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</si>
  <si>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</si>
  <si>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</si>
  <si>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</si>
  <si>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</si>
  <si>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</si>
  <si>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</si>
  <si>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</si>
  <si>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</si>
  <si>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</si>
  <si>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</si>
  <si>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</si>
  <si>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</si>
  <si>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</si>
  <si>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</si>
  <si>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</si>
  <si>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</si>
  <si>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</si>
  <si>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</si>
  <si>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</si>
  <si>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</si>
  <si>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</si>
  <si>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</si>
  <si>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</si>
  <si>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</si>
  <si>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</si>
  <si>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</si>
  <si>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</si>
  <si>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</si>
  <si>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</si>
  <si>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</si>
  <si>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</si>
  <si>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</si>
  <si>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</si>
  <si>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</si>
  <si>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</si>
  <si>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</si>
  <si>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</si>
  <si>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</si>
  <si>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</si>
  <si>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</si>
  <si>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</si>
  <si>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</si>
  <si>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</si>
  <si>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</si>
  <si>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</si>
  <si>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</si>
  <si>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</si>
  <si>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</si>
  <si>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</si>
  <si>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</si>
  <si>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</si>
  <si>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</si>
  <si>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</si>
  <si>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</si>
  <si>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</si>
  <si>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</si>
  <si>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</si>
  <si>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</si>
  <si>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</si>
  <si>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</si>
  <si>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</si>
  <si>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</si>
  <si>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</si>
  <si>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</si>
  <si>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</si>
  <si>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</si>
  <si>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</si>
  <si>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</si>
  <si>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</si>
  <si>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</si>
  <si>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</si>
  <si>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</si>
  <si>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</si>
  <si>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</si>
  <si>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</si>
  <si>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</si>
  <si>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</si>
  <si>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</si>
  <si>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</si>
  <si>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</si>
  <si>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</si>
  <si>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</si>
  <si>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</si>
  <si>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</si>
  <si>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</si>
  <si>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</si>
  <si>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</si>
  <si>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</si>
  <si>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</si>
  <si>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</si>
  <si>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</si>
  <si>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</si>
  <si>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</si>
  <si>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</si>
  <si>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</si>
  <si>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</si>
  <si>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</si>
  <si>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</si>
  <si>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</si>
  <si>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</si>
  <si>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</si>
  <si>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</si>
  <si>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</si>
  <si>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</si>
  <si>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</si>
  <si>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</si>
  <si>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</si>
  <si>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</si>
  <si>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</si>
  <si>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</si>
  <si>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</si>
  <si>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</si>
  <si>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</si>
  <si>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</si>
  <si>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</si>
  <si>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</si>
  <si>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</si>
  <si>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</si>
  <si>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</si>
  <si>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</si>
  <si>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</si>
  <si>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</si>
  <si>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</si>
  <si>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</si>
  <si>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</si>
  <si>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</si>
  <si>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</si>
  <si>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</si>
  <si>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</si>
  <si>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</si>
  <si>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</si>
  <si>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</si>
  <si>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</si>
  <si>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</si>
  <si>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</si>
  <si>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</si>
  <si>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</si>
  <si>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</si>
  <si>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</si>
  <si>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</si>
  <si>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</si>
  <si>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</si>
  <si>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</si>
  <si>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</si>
  <si>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</si>
  <si>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</si>
  <si>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</si>
  <si>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</si>
  <si>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</si>
  <si>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</si>
  <si>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</si>
  <si>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</si>
  <si>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</si>
  <si>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</si>
  <si>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</si>
  <si>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</si>
  <si>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</si>
  <si>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</si>
  <si>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</si>
  <si>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</si>
  <si>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</si>
  <si>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</si>
  <si>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</si>
  <si>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</si>
  <si>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</si>
  <si>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</si>
  <si>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</si>
  <si>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</si>
  <si>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</si>
  <si>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</si>
  <si>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</si>
  <si>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</si>
  <si>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</si>
  <si>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</si>
  <si>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</si>
  <si>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</si>
  <si>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</si>
  <si>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</si>
  <si>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</si>
  <si>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</si>
  <si>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</si>
  <si>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</si>
  <si>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</si>
  <si>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</si>
  <si>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</si>
  <si>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</si>
  <si>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</si>
  <si>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</si>
  <si>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</si>
  <si>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</si>
  <si>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</si>
  <si>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</si>
  <si>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</si>
  <si>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</si>
  <si>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</si>
  <si>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</si>
  <si>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</si>
  <si>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</si>
  <si>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</si>
  <si>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</si>
  <si>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</si>
  <si>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</si>
  <si>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</si>
  <si>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</si>
  <si>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</si>
  <si>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</si>
  <si>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</si>
  <si>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</si>
  <si>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</si>
  <si>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</si>
  <si>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</si>
  <si>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</si>
  <si>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</si>
  <si>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</si>
  <si>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</si>
  <si>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</si>
  <si>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</si>
  <si>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</si>
  <si>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</si>
  <si>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</si>
  <si>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</si>
  <si>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</si>
  <si>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</si>
  <si>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</si>
  <si>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</si>
  <si>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</si>
  <si>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</si>
  <si>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</si>
  <si>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</si>
  <si>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</si>
  <si>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</si>
  <si>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</si>
  <si>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</si>
  <si>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</si>
  <si>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</si>
  <si>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</si>
  <si>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</si>
  <si>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</si>
  <si>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</si>
  <si>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</si>
  <si>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</si>
  <si>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</si>
  <si>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</si>
  <si>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</si>
  <si>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</si>
  <si>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</si>
  <si>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</si>
  <si>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</si>
  <si>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</si>
  <si>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</si>
  <si>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</si>
  <si>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</si>
  <si>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</si>
  <si>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</si>
  <si>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</si>
  <si>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</si>
  <si>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</si>
  <si>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</si>
  <si>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</si>
  <si>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</si>
  <si>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</si>
  <si>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</si>
  <si>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</si>
  <si>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</si>
  <si>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</si>
  <si>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</si>
  <si>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</si>
  <si>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</si>
  <si>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</si>
  <si>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</si>
  <si>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</si>
  <si>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</si>
  <si>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</si>
  <si>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</si>
  <si>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</si>
  <si>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</si>
  <si>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</si>
  <si>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</si>
  <si>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</si>
  <si>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</si>
  <si>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</si>
  <si>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</si>
  <si>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</si>
  <si>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</si>
  <si>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</si>
  <si>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</si>
  <si>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</si>
  <si>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</si>
  <si>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</si>
  <si>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</si>
  <si>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</si>
  <si>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</si>
  <si>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</si>
  <si>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</si>
  <si>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</si>
  <si>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</si>
  <si>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</si>
  <si>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</si>
  <si>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</si>
  <si>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</si>
  <si>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</si>
  <si>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</si>
  <si>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</si>
  <si>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</si>
  <si>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</si>
  <si>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</si>
  <si>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</si>
  <si>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</si>
  <si>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</si>
  <si>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</si>
  <si>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</si>
  <si>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</si>
  <si>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</si>
  <si>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</si>
  <si>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</si>
  <si>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</si>
  <si>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</si>
  <si>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</si>
  <si>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</si>
  <si>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</si>
  <si>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</si>
  <si>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</si>
  <si>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</si>
  <si>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</si>
  <si>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</si>
  <si>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</si>
  <si>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</si>
  <si>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</si>
  <si>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</si>
  <si>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</si>
  <si>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</si>
  <si>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</si>
  <si>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</si>
  <si>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</si>
  <si>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</si>
  <si>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</si>
  <si>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</si>
  <si>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</si>
  <si>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</si>
  <si>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</si>
  <si>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</si>
  <si>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</si>
  <si>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</si>
  <si>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</si>
  <si>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</si>
  <si>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</si>
  <si>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</si>
  <si>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</si>
  <si>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</si>
  <si>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</si>
  <si>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</si>
  <si>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</si>
  <si>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</si>
  <si>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</si>
  <si>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</si>
  <si>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</si>
  <si>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</si>
  <si>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</si>
  <si>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</si>
  <si>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</si>
  <si>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</si>
  <si>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</si>
  <si>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</si>
  <si>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</si>
  <si>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</si>
  <si>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</si>
  <si>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</si>
  <si>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</si>
  <si>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</si>
  <si>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</si>
  <si>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</si>
  <si>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</si>
  <si>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</si>
  <si>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</si>
  <si>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</si>
  <si>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</si>
  <si>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</si>
  <si>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</si>
  <si>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</si>
  <si>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</si>
  <si>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</si>
  <si>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</si>
  <si>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</si>
  <si>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</si>
  <si>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</si>
  <si>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</si>
  <si>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</si>
  <si>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</si>
  <si>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</si>
  <si>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</si>
  <si>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</si>
  <si>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</si>
  <si>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</si>
  <si>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</si>
  <si>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</si>
  <si>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</si>
  <si>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</si>
  <si>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</si>
  <si>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</si>
  <si>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</si>
  <si>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</si>
  <si>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</si>
  <si>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</si>
  <si>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</si>
  <si>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</si>
  <si>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</si>
  <si>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</si>
  <si>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</si>
  <si>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</si>
  <si>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</si>
  <si>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</si>
  <si>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</si>
  <si>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</si>
  <si>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</si>
  <si>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</si>
  <si>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</si>
  <si>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</si>
  <si>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</si>
  <si>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</si>
  <si>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</si>
  <si>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</si>
  <si>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</si>
  <si>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</si>
  <si>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</si>
  <si>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</si>
  <si>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</si>
  <si>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</si>
  <si>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</si>
  <si>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</si>
  <si>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</si>
  <si>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</si>
  <si>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</si>
  <si>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</si>
  <si>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</si>
  <si>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</si>
  <si>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</si>
  <si>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</si>
  <si>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</si>
  <si>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</si>
  <si>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</si>
  <si>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</si>
  <si>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</si>
  <si>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</si>
  <si>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</si>
  <si>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</si>
  <si>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</si>
  <si>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</si>
  <si>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</si>
  <si>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</si>
  <si>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</si>
  <si>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</si>
  <si>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</si>
  <si>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</si>
  <si>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</si>
  <si>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</si>
  <si>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</si>
  <si>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</si>
  <si>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</si>
  <si>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</si>
  <si>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</si>
  <si>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</si>
  <si>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</si>
  <si>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</si>
  <si>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</si>
  <si>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</si>
  <si>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</si>
  <si>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</si>
  <si>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</si>
  <si>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</si>
  <si>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</si>
  <si>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</si>
  <si>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</si>
  <si>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</si>
  <si>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</si>
  <si>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</si>
  <si>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</si>
  <si>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</si>
  <si>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</si>
  <si>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</si>
  <si>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</si>
  <si>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</si>
  <si>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</si>
  <si>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</si>
  <si>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</si>
  <si>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</si>
  <si>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</si>
  <si>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</si>
  <si>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</si>
  <si>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</si>
  <si>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</si>
  <si>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</si>
  <si>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</si>
  <si>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</si>
  <si>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</si>
  <si>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</si>
  <si>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</si>
  <si>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</si>
  <si>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</si>
  <si>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</si>
  <si>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</si>
  <si>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</si>
  <si>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</si>
  <si>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</si>
  <si>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</si>
  <si>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</si>
  <si>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</si>
  <si>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</si>
  <si>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</si>
  <si>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</si>
  <si>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</si>
  <si>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</si>
  <si>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</si>
  <si>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</si>
  <si>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</si>
  <si>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</si>
  <si>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</si>
  <si>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</si>
  <si>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</si>
  <si>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</si>
  <si>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</si>
  <si>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</si>
  <si>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</si>
  <si>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</si>
  <si>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</si>
  <si>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</si>
  <si>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</si>
  <si>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</si>
  <si>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</si>
  <si>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</si>
  <si>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</si>
  <si>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</si>
  <si>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</si>
  <si>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</si>
  <si>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</si>
  <si>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</si>
  <si>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</si>
  <si>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</si>
  <si>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</si>
  <si>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</si>
  <si>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</si>
  <si>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</si>
  <si>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</si>
  <si>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</si>
  <si>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</si>
  <si>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</si>
  <si>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</si>
  <si>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</si>
  <si>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</si>
  <si>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</si>
  <si>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</si>
  <si>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</si>
  <si>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</si>
  <si>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</si>
  <si>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</si>
  <si>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</si>
  <si>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</si>
  <si>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</si>
  <si>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</si>
  <si>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</si>
  <si>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</si>
  <si>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</si>
  <si>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</si>
  <si>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</si>
  <si>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</si>
  <si>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</si>
  <si>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</si>
  <si>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</si>
  <si>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</si>
  <si>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</si>
  <si>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</si>
  <si>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</si>
  <si>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</si>
  <si>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</si>
  <si>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</si>
  <si>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</si>
  <si>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</si>
  <si>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</si>
  <si>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</si>
  <si>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</si>
  <si>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</si>
  <si>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</si>
  <si>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</si>
  <si>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</si>
  <si>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</si>
  <si>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</si>
  <si>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</si>
  <si>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</si>
  <si>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</si>
  <si>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</si>
  <si>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</si>
  <si>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</si>
  <si>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</si>
  <si>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</si>
  <si>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</si>
  <si>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</si>
  <si>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</si>
  <si>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</si>
  <si>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</si>
  <si>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</si>
  <si>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</si>
  <si>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</si>
  <si>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</si>
  <si>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</si>
  <si>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</si>
  <si>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</si>
  <si>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</si>
  <si>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</si>
  <si>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</si>
  <si>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</si>
  <si>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</si>
  <si>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</si>
  <si>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</si>
  <si>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</si>
  <si>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</si>
  <si>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</si>
  <si>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</si>
  <si>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</si>
  <si>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</si>
  <si>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</si>
  <si>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</si>
  <si>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</si>
  <si>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</si>
  <si>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</si>
  <si>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</si>
  <si>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</si>
  <si>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</si>
  <si>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</si>
  <si>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</si>
  <si>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</si>
  <si>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</si>
  <si>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</si>
  <si>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</si>
  <si>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</si>
  <si>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</si>
  <si>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</si>
  <si>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</si>
  <si>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</si>
  <si>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</si>
  <si>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</si>
  <si>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</si>
  <si>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</si>
  <si>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</si>
  <si>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</si>
  <si>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</si>
  <si>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</si>
  <si>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</si>
  <si>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</si>
  <si>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</si>
  <si>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</si>
  <si>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</si>
  <si>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</si>
  <si>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</si>
  <si>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</si>
  <si>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</si>
  <si>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</si>
  <si>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</si>
  <si>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</si>
  <si>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</si>
  <si>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</si>
  <si>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</si>
  <si>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</si>
  <si>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</si>
  <si>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</si>
  <si>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</si>
  <si>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</si>
  <si>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</si>
  <si>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</si>
  <si>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</si>
  <si>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</si>
  <si>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</si>
  <si>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</si>
  <si>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</si>
  <si>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</si>
  <si>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</si>
  <si>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</si>
  <si>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</si>
  <si>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</si>
  <si>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</si>
  <si>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</si>
  <si>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</si>
  <si>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</si>
  <si>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</si>
  <si>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</si>
  <si>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</si>
  <si>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</si>
  <si>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</si>
  <si>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</si>
  <si>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</si>
  <si>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</si>
  <si>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</si>
  <si>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</si>
  <si>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</si>
  <si>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</si>
  <si>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</si>
  <si>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</si>
  <si>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</si>
  <si>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</si>
  <si>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</si>
  <si>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</si>
  <si>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</si>
  <si>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</si>
  <si>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</si>
  <si>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</si>
  <si>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</si>
  <si>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</si>
  <si>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</si>
  <si>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</si>
  <si>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</si>
  <si>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</si>
  <si>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</si>
  <si>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</si>
  <si>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</si>
  <si>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</si>
  <si>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</si>
  <si>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</si>
  <si>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</si>
  <si>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</si>
  <si>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</si>
  <si>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</si>
  <si>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</si>
  <si>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</si>
  <si>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</si>
  <si>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</si>
  <si>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</si>
  <si>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</si>
  <si>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</si>
  <si>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</si>
  <si>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</si>
  <si>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</si>
  <si>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</si>
  <si>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</si>
  <si>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</si>
  <si>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</si>
  <si>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</si>
  <si>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</si>
  <si>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</si>
  <si>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</si>
  <si>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</si>
  <si>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</si>
  <si>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</si>
  <si>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</si>
  <si>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</si>
  <si>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</si>
  <si>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</si>
  <si>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</si>
  <si>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</si>
  <si>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</si>
  <si>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</si>
  <si>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</si>
  <si>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</si>
  <si>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</si>
  <si>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</si>
  <si>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</si>
  <si>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</si>
  <si>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</si>
  <si>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</si>
  <si>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</si>
  <si>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</si>
  <si>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</si>
  <si>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</si>
  <si>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</si>
  <si>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</si>
  <si>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</si>
  <si>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</si>
  <si>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</si>
  <si>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</si>
  <si>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</si>
  <si>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</si>
  <si>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</si>
  <si>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</si>
  <si>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</si>
  <si>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</si>
  <si>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</si>
  <si>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</si>
  <si>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</si>
  <si>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</si>
  <si>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</si>
  <si>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</si>
  <si>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</si>
  <si>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</si>
  <si>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</si>
  <si>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</si>
  <si>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</si>
  <si>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</si>
  <si>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</si>
  <si>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</si>
  <si>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</si>
  <si>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</si>
  <si>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</si>
  <si>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</si>
  <si>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</si>
  <si>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</si>
  <si>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</si>
  <si>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</si>
  <si>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</si>
  <si>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</si>
  <si>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</si>
  <si>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</si>
  <si>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</si>
  <si>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</si>
  <si>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</si>
  <si>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</si>
  <si>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</si>
  <si>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</si>
  <si>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</si>
  <si>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</si>
  <si>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</si>
  <si>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</si>
  <si>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</si>
  <si>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</si>
  <si>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</si>
  <si>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</si>
  <si>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</si>
  <si>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</si>
  <si>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</si>
  <si>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</si>
  <si>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</si>
  <si>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</si>
  <si>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</si>
  <si>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</si>
  <si>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</si>
  <si>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</si>
  <si>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</si>
  <si>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</si>
  <si>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</si>
  <si>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</si>
  <si>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</si>
  <si>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</si>
  <si>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</si>
  <si>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</si>
  <si>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</si>
  <si>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</si>
  <si>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</si>
  <si>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</si>
  <si>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</si>
  <si>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</si>
  <si>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</si>
  <si>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</si>
  <si>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</si>
  <si>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</si>
  <si>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</si>
  <si>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</si>
  <si>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</si>
  <si>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</si>
  <si>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</si>
  <si>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</si>
  <si>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</si>
  <si>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</si>
  <si>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</si>
  <si>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</si>
  <si>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</si>
  <si>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</si>
  <si>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</si>
  <si>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</si>
  <si>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</si>
  <si>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</si>
  <si>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</si>
  <si>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</si>
  <si>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</si>
  <si>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</si>
  <si>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</si>
  <si>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</si>
  <si>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</si>
  <si>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</si>
  <si>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</si>
  <si>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</si>
  <si>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</si>
  <si>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</si>
  <si>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</si>
  <si>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</si>
  <si>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</si>
  <si>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</si>
  <si>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</si>
  <si>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</si>
  <si>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</si>
  <si>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</si>
  <si>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</si>
  <si>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</si>
  <si>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</si>
  <si>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</si>
  <si>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</si>
  <si>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</si>
  <si>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</si>
  <si>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</si>
  <si>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</si>
  <si>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</si>
  <si>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</si>
  <si>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</si>
  <si>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</si>
  <si>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</si>
  <si>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</si>
  <si>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</si>
  <si>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</si>
  <si>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</si>
  <si>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</si>
  <si>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</si>
  <si>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</si>
  <si>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</si>
  <si>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</si>
  <si>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</si>
  <si>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</si>
  <si>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</si>
  <si>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</si>
  <si>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</si>
  <si>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</si>
  <si>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</si>
  <si>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</si>
  <si>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</si>
  <si>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</si>
  <si>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</si>
  <si>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</si>
  <si>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</si>
  <si>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</si>
  <si>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</si>
  <si>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</si>
  <si>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</si>
  <si>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</si>
  <si>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</si>
  <si>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</si>
  <si>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</si>
  <si>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</si>
  <si>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</si>
  <si>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</si>
  <si>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</si>
  <si>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</si>
  <si>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</si>
  <si>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</si>
  <si>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</si>
  <si>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</si>
  <si>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</si>
  <si>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</si>
  <si>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</si>
  <si>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</si>
  <si>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</si>
  <si>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</si>
  <si>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</si>
  <si>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</si>
  <si>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</si>
  <si>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</si>
  <si>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</si>
  <si>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</si>
  <si>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</si>
  <si>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</si>
  <si>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</si>
  <si>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</si>
  <si>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</si>
  <si>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</si>
  <si>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</si>
  <si>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</si>
  <si>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</si>
  <si>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</si>
  <si>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</si>
  <si>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</si>
  <si>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</si>
  <si>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</si>
  <si>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</si>
  <si>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</si>
  <si>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</si>
  <si>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</si>
  <si>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</si>
  <si>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</si>
  <si>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</si>
  <si>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</si>
  <si>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</si>
  <si>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</si>
  <si>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</si>
  <si>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</si>
  <si>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</si>
  <si>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</si>
  <si>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</si>
  <si>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</si>
  <si>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</si>
  <si>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</si>
  <si>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</si>
  <si>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</si>
  <si>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</si>
  <si>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</si>
  <si>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</si>
  <si>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</si>
  <si>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</si>
  <si>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</si>
  <si>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</si>
  <si>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</si>
  <si>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</si>
  <si>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</si>
  <si>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</si>
  <si>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</si>
  <si>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</si>
  <si>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</si>
  <si>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</si>
  <si>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</si>
  <si>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</si>
  <si>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</si>
  <si>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</si>
  <si>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</si>
  <si>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</si>
  <si>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</si>
  <si>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</si>
  <si>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</si>
  <si>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</si>
  <si>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</si>
  <si>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</si>
  <si>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</si>
  <si>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</si>
  <si>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</si>
  <si>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</si>
  <si>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</si>
  <si>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</si>
  <si>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</si>
  <si>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</si>
  <si>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</si>
  <si>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</si>
  <si>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</si>
  <si>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</si>
  <si>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</si>
  <si>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</si>
  <si>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</si>
  <si>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</si>
  <si>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</si>
  <si>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</si>
  <si>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</si>
  <si>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</si>
  <si>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</si>
  <si>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</si>
  <si>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</si>
  <si>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</si>
  <si>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</si>
  <si>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</si>
  <si>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</si>
  <si>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</si>
  <si>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</si>
  <si>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</si>
  <si>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</si>
  <si>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</si>
  <si>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</si>
  <si>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</si>
  <si>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</si>
  <si>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</si>
  <si>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</si>
  <si>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</si>
  <si>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</si>
  <si>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</si>
  <si>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</si>
  <si>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</si>
  <si>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</si>
  <si>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</si>
  <si>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</si>
  <si>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</si>
  <si>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</si>
  <si>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</si>
  <si>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</si>
  <si>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</si>
  <si>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</si>
  <si>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</si>
  <si>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</si>
  <si>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</si>
  <si>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</si>
  <si>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</si>
  <si>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</si>
  <si>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</si>
  <si>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</si>
  <si>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</si>
  <si>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</si>
  <si>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</si>
  <si>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</si>
  <si>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</si>
  <si>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</si>
  <si>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</si>
  <si>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</si>
  <si>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</si>
  <si>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</si>
  <si>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</si>
  <si>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</si>
  <si>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</si>
  <si>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</si>
  <si>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</si>
  <si>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</si>
  <si>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</si>
  <si>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</si>
  <si>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</si>
  <si>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</si>
  <si>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</si>
  <si>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</si>
  <si>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</si>
  <si>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</si>
  <si>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</si>
  <si>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</si>
  <si>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</si>
  <si>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</si>
  <si>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</si>
  <si>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</si>
  <si>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</si>
  <si>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</si>
  <si>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</si>
  <si>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</si>
  <si>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</si>
  <si>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</si>
  <si>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</si>
  <si>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</si>
  <si>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</si>
  <si>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</si>
  <si>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</si>
  <si>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</si>
  <si>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</si>
  <si>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</si>
  <si>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</si>
  <si>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</si>
  <si>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</si>
  <si>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</si>
  <si>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</si>
  <si>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</si>
  <si>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</si>
  <si>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</si>
  <si>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</si>
  <si>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</si>
  <si>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</si>
  <si>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</si>
  <si>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</si>
  <si>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</si>
  <si>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</si>
  <si>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</si>
  <si>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</si>
  <si>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</si>
  <si>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</si>
  <si>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</si>
  <si>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</si>
  <si>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</si>
  <si>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</si>
  <si>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</si>
  <si>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</si>
  <si>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</si>
  <si>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</si>
  <si>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</si>
  <si>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</si>
  <si>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</si>
  <si>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</si>
  <si>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</si>
  <si>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</si>
  <si>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</si>
  <si>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</si>
  <si>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</si>
  <si>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</si>
  <si>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</si>
  <si>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</si>
  <si>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</si>
  <si>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</si>
  <si>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</si>
  <si>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</si>
  <si>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</si>
  <si>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</si>
  <si>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</si>
  <si>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</si>
  <si>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</si>
  <si>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</si>
  <si>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</si>
  <si>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</si>
  <si>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</si>
  <si>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</si>
  <si>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</si>
  <si>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</si>
  <si>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</si>
  <si>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</si>
  <si>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</si>
  <si>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</si>
  <si>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</si>
  <si>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</si>
  <si>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</si>
  <si>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</si>
  <si>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</si>
  <si>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</si>
  <si>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</si>
  <si>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</si>
  <si>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</si>
  <si>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</si>
  <si>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</si>
  <si>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</si>
  <si>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</si>
  <si>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</si>
  <si>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</si>
  <si>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</si>
  <si>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</si>
  <si>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</si>
  <si>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</si>
  <si>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</si>
  <si>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</si>
  <si>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</si>
  <si>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</si>
  <si>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</si>
  <si>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</si>
  <si>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</si>
  <si>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</si>
  <si>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</si>
  <si>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</si>
  <si>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</si>
  <si>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</si>
  <si>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</si>
  <si>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</si>
  <si>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</si>
  <si>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</si>
  <si>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</si>
  <si>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</si>
  <si>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</si>
  <si>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</si>
  <si>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</si>
  <si>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</si>
  <si>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</si>
  <si>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</si>
  <si>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</si>
  <si>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</si>
  <si>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</si>
  <si>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</si>
  <si>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</si>
  <si>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</si>
  <si>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</si>
  <si>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</si>
  <si>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</si>
  <si>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</si>
  <si>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</si>
  <si>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</si>
  <si>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</si>
  <si>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</si>
  <si>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</si>
  <si>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</si>
  <si>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</si>
  <si>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</si>
  <si>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</si>
  <si>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</si>
  <si>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</si>
  <si>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</si>
  <si>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</si>
  <si>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</si>
  <si>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</si>
  <si>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</si>
  <si>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</si>
  <si>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</si>
  <si>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</si>
  <si>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</si>
  <si>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</si>
  <si>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</si>
  <si>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</si>
  <si>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</si>
  <si>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</si>
  <si>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</si>
  <si>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</si>
  <si>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</si>
  <si>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</si>
  <si>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</si>
  <si>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</si>
  <si>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</si>
  <si>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</si>
  <si>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</si>
  <si>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</si>
  <si>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</si>
  <si>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</si>
  <si>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</si>
  <si>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</si>
  <si>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</si>
  <si>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</si>
  <si>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</si>
  <si>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</si>
  <si>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</si>
  <si>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</si>
  <si>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</si>
  <si>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</si>
  <si>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</si>
  <si>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</si>
  <si>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</si>
  <si>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</si>
  <si>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</si>
  <si>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</si>
  <si>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</si>
  <si>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</si>
  <si>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</si>
  <si>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</si>
  <si>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</si>
  <si>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</si>
  <si>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</si>
  <si>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</si>
  <si>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</si>
  <si>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</si>
  <si>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</si>
  <si>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</si>
  <si>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</si>
  <si>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</si>
  <si>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</si>
  <si>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</si>
  <si>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</si>
  <si>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</si>
  <si>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</si>
  <si>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</si>
  <si>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</si>
  <si>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</si>
  <si>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</si>
  <si>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</si>
  <si>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</si>
  <si>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</si>
  <si>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</si>
  <si>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</si>
  <si>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</si>
  <si>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</si>
  <si>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</si>
  <si>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</si>
  <si>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</si>
  <si>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</si>
  <si>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</si>
  <si>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</si>
  <si>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</si>
  <si>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</si>
  <si>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</si>
  <si>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</si>
  <si>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</si>
  <si>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</si>
  <si>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</si>
  <si>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</si>
  <si>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</si>
  <si>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</si>
  <si>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</si>
  <si>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</si>
  <si>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</si>
  <si>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</si>
  <si>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</si>
  <si>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</si>
  <si>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</si>
  <si>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</si>
  <si>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</si>
  <si>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</si>
  <si>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</si>
  <si>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</si>
  <si>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</si>
  <si>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</si>
  <si>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</si>
  <si>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</si>
  <si>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</si>
  <si>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</si>
  <si>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</si>
  <si>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</si>
  <si>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</si>
  <si>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</si>
  <si>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</si>
  <si>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</si>
  <si>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</si>
  <si>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</si>
  <si>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</si>
  <si>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</si>
  <si>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</si>
  <si>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</si>
  <si>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</si>
  <si>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</si>
  <si>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</si>
  <si>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</si>
  <si>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</si>
  <si>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</si>
  <si>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</si>
  <si>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</si>
  <si>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</si>
  <si>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</si>
  <si>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</si>
  <si>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</si>
  <si>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</si>
  <si>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</si>
  <si>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</si>
  <si>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</si>
  <si>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</si>
  <si>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</si>
  <si>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</si>
  <si>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</si>
  <si>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</si>
  <si>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</si>
  <si>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</si>
  <si>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</si>
  <si>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</si>
  <si>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</si>
  <si>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</si>
  <si>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</si>
  <si>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</si>
  <si>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</si>
  <si>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</si>
  <si>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</si>
  <si>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</si>
  <si>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</si>
  <si>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</si>
  <si>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</si>
  <si>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</si>
  <si>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</si>
  <si>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</si>
  <si>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</si>
  <si>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</si>
  <si>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</si>
  <si>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</si>
  <si>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</si>
  <si>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</si>
  <si>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</si>
  <si>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</si>
  <si>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</si>
  <si>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</si>
  <si>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</si>
  <si>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</si>
  <si>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</si>
  <si>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</si>
  <si>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</si>
  <si>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</si>
  <si>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</si>
  <si>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</si>
  <si>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</si>
  <si>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</si>
  <si>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</si>
  <si>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</si>
  <si>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</si>
  <si>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</si>
  <si>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</si>
  <si>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</si>
  <si>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</si>
  <si>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</si>
  <si>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</si>
  <si>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</si>
  <si>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</si>
  <si>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</si>
  <si>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</si>
  <si>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</si>
  <si>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</si>
  <si>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</si>
  <si>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</si>
  <si>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</si>
  <si>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</si>
  <si>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</si>
  <si>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</si>
  <si>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</si>
  <si>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</si>
  <si>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</si>
  <si>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</si>
  <si>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</si>
  <si>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</si>
  <si>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</si>
  <si>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</si>
  <si>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</si>
  <si>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</si>
  <si>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</si>
  <si>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</si>
  <si>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</si>
  <si>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</si>
  <si>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</si>
  <si>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</si>
  <si>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</si>
  <si>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</si>
  <si>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</si>
  <si>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</si>
  <si>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</si>
  <si>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</si>
  <si>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</si>
  <si>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</si>
  <si>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</si>
  <si>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</si>
  <si>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</si>
  <si>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</si>
  <si>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</si>
  <si>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</si>
  <si>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</si>
  <si>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</si>
  <si>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</si>
  <si>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</si>
  <si>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</si>
  <si>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</si>
  <si>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</si>
  <si>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</si>
  <si>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</si>
  <si>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</si>
  <si>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</si>
  <si>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</si>
  <si>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</si>
  <si>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</si>
  <si>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</si>
  <si>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</si>
  <si>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</si>
  <si>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</si>
  <si>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</si>
  <si>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</si>
  <si>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</si>
  <si>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</si>
  <si>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</si>
  <si>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</si>
  <si>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</si>
  <si>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</si>
  <si>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</si>
  <si>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</si>
  <si>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</si>
  <si>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</si>
  <si>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</si>
  <si>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</si>
  <si>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</si>
  <si>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</si>
  <si>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</si>
  <si>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</si>
  <si>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</si>
  <si>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</si>
  <si>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</si>
  <si>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</si>
  <si>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</si>
  <si>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</si>
  <si>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</si>
  <si>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</si>
  <si>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</si>
  <si>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</si>
  <si>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</si>
  <si>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</si>
  <si>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</si>
  <si>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</si>
  <si>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</si>
  <si>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</si>
  <si>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</si>
  <si>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</si>
  <si>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</si>
  <si>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</si>
  <si>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</si>
  <si>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</si>
  <si>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</si>
  <si>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</si>
  <si>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</si>
  <si>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</si>
  <si>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</si>
  <si>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</si>
  <si>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</si>
  <si>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</si>
  <si>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</si>
  <si>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</si>
  <si>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</si>
  <si>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</si>
  <si>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</si>
  <si>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</si>
  <si>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</si>
  <si>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</si>
  <si>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</si>
  <si>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</si>
  <si>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</si>
  <si>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</si>
  <si>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</si>
  <si>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</si>
  <si>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</si>
  <si>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</si>
  <si>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</si>
  <si>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</si>
  <si>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</si>
  <si>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</si>
  <si>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</si>
  <si>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</si>
  <si>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</si>
  <si>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</si>
  <si>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</si>
  <si>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</si>
  <si>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</si>
  <si>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</si>
  <si>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</si>
  <si>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</si>
  <si>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</si>
  <si>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</si>
  <si>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</si>
  <si>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</si>
  <si>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</si>
  <si>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</si>
  <si>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</si>
  <si>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</si>
  <si>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</si>
  <si>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</si>
  <si>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</si>
  <si>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</si>
  <si>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</si>
  <si>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</si>
  <si>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</si>
  <si>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</si>
  <si>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</si>
  <si>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</si>
  <si>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</si>
  <si>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</si>
  <si>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</si>
  <si>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</si>
  <si>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</si>
  <si>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</si>
  <si>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</si>
  <si>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</si>
  <si>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</si>
  <si>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</si>
  <si>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</si>
  <si>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</si>
  <si>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</si>
  <si>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</si>
  <si>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</si>
  <si>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</si>
  <si>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</si>
  <si>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</si>
  <si>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</si>
  <si>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</si>
  <si>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</si>
  <si>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</si>
  <si>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</si>
  <si>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</si>
  <si>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</si>
  <si>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</si>
  <si>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</si>
  <si>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</si>
  <si>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</si>
  <si>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</si>
  <si>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</si>
  <si>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</si>
  <si>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</si>
  <si>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</si>
  <si>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</si>
  <si>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</si>
  <si>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</si>
  <si>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</si>
  <si>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</si>
  <si>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</si>
  <si>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</si>
  <si>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</si>
  <si>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</si>
  <si>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</si>
  <si>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</si>
  <si>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</si>
  <si>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</si>
  <si>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</si>
  <si>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</si>
  <si>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</si>
  <si>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</si>
  <si>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</si>
  <si>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</si>
  <si>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</si>
  <si>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</si>
  <si>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</si>
  <si>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</si>
  <si>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</si>
  <si>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</si>
  <si>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</si>
  <si>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</si>
  <si>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</si>
  <si>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</si>
  <si>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</si>
  <si>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</si>
  <si>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</si>
  <si>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</si>
  <si>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</si>
  <si>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</si>
  <si>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</si>
  <si>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</si>
  <si>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</si>
  <si>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</si>
  <si>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</si>
  <si>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</si>
  <si>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</si>
  <si>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</si>
  <si>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</si>
  <si>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</si>
  <si>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</si>
  <si>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</si>
  <si>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</si>
  <si>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</si>
  <si>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</si>
  <si>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</si>
  <si>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</si>
  <si>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</si>
  <si>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</si>
  <si>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</si>
  <si>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</si>
  <si>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</si>
  <si>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</si>
  <si>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</si>
  <si>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</si>
  <si>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</si>
  <si>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</si>
  <si>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</si>
  <si>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</si>
  <si>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</si>
  <si>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</si>
  <si>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</si>
  <si>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</si>
  <si>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</si>
  <si>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</si>
  <si>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</si>
  <si>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</si>
  <si>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</si>
  <si>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</si>
  <si>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</si>
  <si>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</si>
  <si>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</si>
  <si>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</si>
  <si>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</si>
  <si>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</si>
  <si>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</si>
  <si>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</si>
  <si>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</si>
  <si>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</si>
  <si>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</si>
  <si>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</si>
  <si>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</si>
  <si>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</si>
  <si>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</si>
  <si>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</si>
  <si>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</si>
  <si>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</si>
  <si>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</si>
  <si>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</si>
  <si>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</si>
  <si>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</si>
  <si>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</si>
  <si>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</si>
  <si>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</si>
  <si>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</si>
  <si>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</si>
  <si>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</si>
  <si>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</si>
  <si>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</si>
  <si>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</si>
  <si>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</si>
  <si>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</si>
  <si>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</si>
  <si>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</si>
  <si>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</si>
  <si>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</si>
  <si>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</si>
  <si>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</si>
  <si>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</si>
  <si>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</si>
  <si>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</si>
  <si>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</si>
  <si>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</si>
  <si>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</si>
  <si>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</si>
  <si>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</si>
  <si>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</si>
  <si>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</si>
  <si>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</si>
  <si>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</si>
  <si>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</si>
  <si>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</si>
  <si>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</si>
  <si>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</si>
  <si>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</si>
  <si>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</si>
  <si>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</si>
  <si>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</si>
  <si>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</si>
  <si>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</si>
  <si>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</si>
  <si>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</si>
  <si>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</si>
  <si>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</si>
  <si>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</si>
  <si>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</si>
  <si>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</si>
  <si>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</si>
  <si>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</si>
  <si>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</si>
  <si>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</si>
  <si>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</si>
  <si>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</si>
  <si>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</si>
  <si>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</si>
  <si>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</si>
  <si>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</si>
  <si>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</si>
  <si>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</si>
  <si>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</si>
  <si>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</si>
  <si>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</si>
  <si>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</si>
  <si>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</si>
  <si>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</si>
  <si>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</si>
  <si>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</si>
  <si>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</si>
  <si>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</si>
  <si>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</si>
  <si>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</si>
  <si>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</si>
  <si>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</si>
  <si>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</si>
  <si>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</si>
  <si>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</si>
  <si>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</si>
  <si>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</si>
  <si>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</si>
  <si>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</si>
  <si>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</si>
  <si>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</si>
  <si>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</si>
  <si>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</si>
  <si>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</si>
  <si>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</si>
  <si>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</si>
  <si>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</si>
  <si>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</si>
  <si>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</si>
  <si>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</si>
  <si>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</si>
  <si>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</si>
  <si>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</si>
  <si>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</si>
  <si>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</si>
  <si>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</si>
  <si>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</si>
  <si>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</si>
  <si>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</si>
  <si>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</si>
  <si>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</si>
  <si>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</si>
  <si>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</si>
  <si>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</si>
  <si>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</si>
  <si>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</si>
  <si>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</si>
  <si>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</si>
  <si>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</si>
  <si>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</si>
  <si>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</si>
  <si>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</si>
  <si>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</si>
  <si>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</si>
  <si>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</si>
  <si>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</si>
  <si>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</si>
  <si>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</si>
  <si>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</si>
  <si>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</si>
  <si>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</si>
  <si>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</si>
  <si>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</si>
  <si>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</si>
  <si>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</si>
  <si>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</si>
  <si>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</si>
  <si>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</si>
  <si>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</si>
  <si>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</si>
  <si>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</si>
  <si>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</si>
  <si>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</si>
  <si>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</si>
  <si>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</si>
  <si>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</si>
  <si>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</si>
  <si>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</si>
  <si>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</si>
  <si>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</si>
  <si>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</si>
  <si>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</si>
  <si>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</si>
  <si>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Act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</si>
  <si>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</si>
  <si>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</si>
  <si>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</si>
  <si>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</si>
  <si>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</si>
  <si>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</si>
  <si>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</si>
  <si>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</si>
  <si>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</si>
  <si>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</si>
  <si>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</si>
  <si>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</si>
  <si>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</si>
  <si>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</si>
  <si>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</si>
  <si>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</si>
  <si>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</si>
  <si>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</si>
  <si>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</si>
  <si>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</si>
  <si>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</si>
  <si>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</si>
  <si>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</si>
  <si>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</si>
  <si>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</si>
  <si>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</si>
  <si>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</si>
  <si>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</si>
  <si>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</si>
  <si>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</si>
  <si>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</si>
  <si>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</si>
  <si>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</si>
  <si>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</si>
  <si>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</si>
  <si>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</si>
  <si>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</si>
  <si>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</si>
  <si>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</si>
  <si>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</si>
  <si>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</si>
  <si>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</si>
  <si>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</si>
  <si>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</si>
  <si>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</si>
  <si>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</si>
  <si>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</si>
  <si>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</si>
  <si>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</si>
  <si>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</si>
  <si>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</si>
  <si>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</si>
  <si>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</si>
  <si>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</si>
  <si>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</si>
  <si>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</si>
  <si>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</si>
  <si>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</si>
  <si>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</si>
  <si>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</si>
  <si>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</si>
  <si>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</si>
  <si>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</si>
  <si>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</si>
  <si>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</si>
  <si>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</si>
  <si>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</si>
  <si>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</si>
  <si>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</si>
  <si>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</si>
  <si>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</si>
  <si>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</si>
  <si>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</si>
  <si>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</si>
  <si>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</si>
  <si>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</si>
  <si>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</si>
  <si>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</si>
  <si>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</si>
  <si>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</si>
  <si>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</si>
  <si>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</si>
  <si>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</si>
  <si>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</si>
  <si>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</si>
  <si>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</si>
  <si>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</si>
  <si>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</si>
  <si>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</si>
  <si>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</si>
  <si>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</si>
  <si>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</si>
  <si>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</si>
  <si>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</si>
  <si>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</si>
  <si>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</si>
  <si>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</si>
  <si>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</si>
  <si>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</si>
  <si>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</si>
  <si>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</si>
  <si>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</si>
  <si>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</si>
  <si>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</si>
  <si>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</si>
  <si>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</si>
  <si>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</si>
  <si>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</si>
  <si>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</si>
  <si>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</si>
  <si>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</si>
  <si>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</si>
  <si>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</si>
  <si>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</si>
  <si>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</si>
  <si>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</si>
  <si>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</si>
  <si>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</si>
  <si>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</si>
  <si>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</si>
  <si>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</si>
  <si>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</si>
  <si>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</si>
  <si>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</si>
  <si>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</si>
  <si>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</si>
  <si>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</si>
  <si>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</si>
  <si>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</si>
  <si>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</si>
  <si>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</si>
  <si>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</si>
  <si>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</si>
  <si>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</si>
  <si>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</si>
  <si>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</si>
  <si>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</si>
  <si>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</si>
  <si>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</si>
  <si>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</si>
  <si>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</si>
  <si>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</si>
  <si>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</si>
  <si>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</si>
  <si>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</si>
  <si>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</si>
  <si>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</si>
  <si>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</si>
  <si>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</si>
  <si>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</si>
  <si>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</si>
  <si>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</si>
  <si>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</si>
  <si>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</si>
  <si>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</si>
  <si>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</si>
  <si>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</si>
  <si>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</si>
  <si>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</si>
  <si>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</si>
  <si>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</si>
  <si>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</si>
  <si>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</si>
  <si>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</si>
  <si>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</si>
  <si>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</si>
  <si>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</si>
  <si>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</si>
  <si>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</si>
  <si>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</si>
  <si>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</si>
  <si>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</si>
  <si>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</si>
  <si>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</si>
  <si>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</si>
  <si>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</si>
  <si>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</si>
  <si>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</si>
  <si>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</si>
  <si>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</si>
  <si>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</si>
  <si>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</si>
  <si>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</si>
  <si>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</si>
  <si>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</si>
  <si>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</si>
  <si>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</si>
  <si>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</si>
  <si>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</si>
  <si>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</si>
  <si>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</si>
  <si>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</si>
  <si>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</si>
  <si>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</si>
  <si>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</si>
  <si>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</si>
  <si>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</si>
  <si>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</si>
  <si>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</si>
  <si>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</si>
  <si>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</si>
  <si>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</si>
  <si>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</si>
  <si>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</si>
  <si>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</si>
  <si>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</si>
  <si>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</si>
  <si>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</si>
  <si>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</si>
  <si>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</si>
  <si>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</si>
  <si>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</si>
  <si>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</si>
  <si>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</si>
  <si>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</si>
  <si>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</si>
  <si>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</si>
  <si>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</si>
  <si>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</si>
  <si>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</si>
  <si>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</si>
  <si>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</si>
  <si>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</si>
  <si>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</si>
  <si>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</si>
  <si>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</si>
  <si>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</si>
  <si>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</si>
  <si>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</si>
  <si>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</si>
  <si>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</si>
  <si>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</si>
  <si>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</si>
  <si>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</si>
  <si>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</si>
  <si>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</si>
  <si>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</si>
  <si>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</si>
  <si>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</si>
  <si>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</si>
  <si>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</si>
  <si>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</si>
  <si>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</si>
  <si>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</si>
  <si>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</si>
  <si>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</si>
  <si>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</si>
  <si>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</si>
  <si>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</si>
  <si>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</si>
  <si>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</si>
  <si>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</si>
  <si>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</si>
  <si>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</si>
  <si>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</si>
  <si>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</si>
  <si>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</si>
  <si>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</si>
  <si>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</si>
  <si>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</si>
  <si>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</si>
  <si>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</si>
  <si>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</si>
  <si>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</si>
  <si>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</si>
  <si>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</si>
  <si>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</si>
  <si>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</si>
  <si>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</si>
  <si>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</si>
  <si>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</si>
  <si>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</si>
  <si>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</si>
  <si>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</si>
  <si>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</si>
  <si>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</si>
  <si>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</si>
  <si>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</si>
  <si>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</si>
  <si>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</si>
  <si>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</si>
  <si>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</si>
  <si>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</si>
  <si>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</si>
  <si>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</si>
  <si>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</si>
  <si>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</si>
  <si>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</si>
  <si>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</si>
  <si>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</si>
  <si>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</si>
  <si>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</si>
  <si>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</si>
  <si>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</si>
  <si>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</si>
  <si>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</si>
  <si>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</si>
  <si>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</si>
  <si>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</si>
  <si>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</si>
  <si>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</si>
  <si>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</si>
  <si>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</si>
  <si>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</si>
  <si>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</si>
  <si>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</si>
  <si>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</si>
  <si>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</si>
  <si>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</si>
  <si>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</si>
  <si>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</si>
  <si>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</si>
  <si>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</si>
  <si>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</si>
  <si>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</si>
  <si>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</si>
  <si>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</si>
  <si>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</si>
  <si>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</si>
  <si>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</si>
  <si>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</si>
  <si>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</si>
  <si>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</si>
  <si>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</si>
  <si>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</si>
  <si>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</si>
  <si>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</si>
  <si>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</si>
  <si>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</si>
  <si>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</si>
  <si>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</si>
  <si>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</si>
  <si>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</si>
  <si>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</si>
  <si>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</si>
  <si>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</si>
  <si>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</si>
  <si>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</si>
  <si>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</si>
  <si>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</si>
  <si>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</si>
  <si>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</si>
  <si>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</si>
  <si>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</si>
  <si>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</si>
  <si>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</si>
  <si>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</si>
  <si>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</si>
  <si>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</si>
  <si>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</si>
  <si>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</si>
  <si>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</si>
  <si>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</si>
  <si>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</si>
  <si>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</si>
  <si>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</si>
  <si>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</si>
  <si>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</si>
  <si>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</si>
  <si>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</si>
  <si>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</si>
  <si>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</si>
  <si>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</si>
  <si>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</si>
  <si>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</si>
  <si>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</si>
  <si>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</si>
  <si>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</si>
  <si>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</si>
  <si>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</si>
  <si>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</si>
  <si>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</si>
  <si>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</si>
  <si>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</si>
  <si>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</si>
  <si>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</si>
  <si>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</si>
  <si>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</si>
  <si>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</si>
  <si>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</si>
  <si>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</si>
  <si>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</si>
  <si>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</si>
  <si>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</si>
  <si>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</si>
  <si>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</si>
  <si>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</si>
  <si>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</si>
  <si>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</si>
  <si>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</si>
  <si>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</si>
  <si>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</si>
  <si>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</si>
  <si>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</si>
  <si>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</si>
  <si>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</si>
  <si>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</si>
  <si>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</si>
  <si>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</si>
  <si>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</si>
  <si>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</si>
  <si>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</si>
  <si>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</si>
  <si>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</si>
  <si>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</si>
  <si>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</si>
  <si>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</si>
  <si>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</si>
  <si>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</si>
  <si>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</si>
  <si>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</si>
  <si>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</si>
  <si>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</si>
  <si>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</si>
  <si>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</si>
  <si>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</si>
  <si>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</si>
  <si>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</si>
  <si>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</si>
  <si>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</si>
  <si>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</si>
  <si>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</si>
  <si>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</si>
  <si>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</si>
  <si>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</si>
  <si>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</si>
  <si>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</si>
  <si>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</si>
  <si>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</si>
  <si>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</si>
  <si>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</si>
  <si>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</si>
  <si>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</si>
  <si>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</si>
  <si>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</si>
  <si>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</si>
  <si>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</si>
  <si>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</si>
  <si>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</si>
  <si>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</si>
  <si>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</si>
  <si>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</si>
  <si>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</si>
  <si>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</si>
  <si>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</si>
  <si>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</si>
  <si>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</si>
  <si>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</si>
  <si>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</si>
  <si>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</si>
  <si>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</si>
  <si>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</si>
  <si>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</si>
  <si>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</si>
  <si>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</si>
  <si>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</si>
  <si>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</si>
  <si>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</si>
  <si>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</si>
  <si>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</si>
  <si>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</si>
  <si>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</si>
  <si>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</si>
  <si>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</si>
  <si>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</si>
  <si>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</si>
  <si>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</si>
  <si>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</si>
  <si>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</si>
  <si>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</si>
  <si>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</si>
  <si>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</si>
  <si>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</si>
  <si>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</si>
  <si>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</si>
  <si>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</si>
  <si>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</si>
  <si>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</si>
  <si>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</si>
  <si>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</si>
  <si>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</si>
  <si>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</si>
  <si>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</si>
  <si>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</si>
  <si>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</si>
  <si>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</si>
  <si>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</si>
  <si>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</si>
  <si>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</si>
  <si>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</si>
  <si>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</si>
  <si>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</si>
  <si>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</si>
  <si>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</si>
  <si>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</si>
  <si>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</si>
  <si>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</si>
  <si>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</si>
  <si>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</si>
  <si>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</si>
  <si>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</si>
  <si>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</si>
  <si>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</si>
  <si>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</si>
  <si>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</si>
  <si>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</si>
  <si>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</si>
  <si>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</si>
  <si>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</si>
  <si>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</si>
  <si>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</si>
  <si>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</si>
  <si>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</si>
  <si>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</si>
  <si>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</si>
  <si>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</si>
  <si>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</si>
  <si>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</si>
  <si>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</si>
  <si>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</si>
  <si>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</si>
  <si>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</si>
  <si>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</si>
  <si>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</si>
  <si>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</si>
  <si>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</si>
  <si>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</si>
  <si>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</si>
  <si>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</si>
  <si>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</si>
  <si>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</si>
  <si>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</si>
  <si>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</si>
  <si>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</si>
  <si>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</si>
  <si>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</si>
  <si>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</si>
  <si>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</si>
  <si>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</si>
  <si>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</si>
  <si>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</si>
  <si>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</si>
  <si>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</si>
  <si>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</si>
  <si>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</si>
  <si>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</si>
  <si>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</si>
  <si>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</si>
  <si>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</si>
  <si>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</si>
  <si>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</si>
  <si>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</si>
  <si>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</si>
  <si>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</si>
  <si>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</si>
  <si>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</si>
  <si>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</si>
  <si>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</si>
  <si>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</si>
  <si>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</si>
  <si>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</si>
  <si>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</si>
  <si>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</si>
  <si>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</si>
  <si>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</si>
  <si>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</si>
  <si>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</si>
  <si>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</si>
  <si>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</si>
  <si>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</si>
  <si>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</si>
  <si>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</si>
  <si>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</si>
  <si>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</si>
  <si>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</si>
  <si>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</si>
  <si>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</si>
  <si>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</si>
  <si>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</si>
  <si>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</si>
  <si>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</si>
  <si>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</si>
  <si>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</si>
  <si>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</si>
  <si>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</si>
  <si>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</si>
  <si>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</si>
  <si>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</si>
  <si>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</si>
  <si>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</si>
  <si>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</si>
  <si>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</si>
  <si>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</si>
  <si>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</si>
  <si>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</si>
  <si>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</si>
  <si>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</si>
  <si>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</si>
  <si>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</si>
  <si>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</si>
  <si>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</si>
  <si>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</si>
  <si>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</si>
  <si>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</si>
  <si>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</si>
  <si>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</si>
  <si>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</si>
  <si>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</si>
  <si>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</si>
  <si>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</si>
  <si>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</si>
  <si>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</si>
  <si>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</si>
  <si>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</si>
  <si>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</si>
  <si>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</si>
  <si>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</si>
  <si>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</si>
  <si>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</si>
  <si>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</si>
  <si>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</si>
  <si>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</si>
  <si>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</si>
  <si>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</si>
  <si>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</si>
  <si>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</si>
  <si>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</si>
  <si>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</si>
  <si>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</si>
  <si>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</si>
  <si>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</si>
  <si>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</si>
  <si>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</si>
  <si>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</si>
  <si>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</si>
  <si>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</si>
  <si>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</si>
  <si>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</si>
  <si>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</si>
  <si>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</si>
  <si>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</si>
  <si>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</si>
  <si>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</si>
  <si>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</si>
  <si>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</si>
  <si>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</si>
  <si>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</si>
  <si>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</si>
  <si>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</si>
  <si>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</si>
  <si>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</si>
  <si>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</si>
  <si>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</si>
  <si>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</si>
  <si>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</si>
  <si>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</si>
  <si>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</si>
  <si>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</si>
  <si>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</si>
  <si>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</si>
  <si>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</si>
  <si>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</si>
  <si>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</si>
  <si>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</si>
  <si>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</si>
  <si>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</si>
  <si>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</si>
  <si>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</si>
  <si>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</si>
  <si>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</si>
  <si>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</si>
  <si>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</si>
  <si>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</si>
  <si>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</si>
  <si>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</si>
  <si>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</si>
  <si>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</si>
  <si>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</si>
  <si>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</si>
  <si>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</si>
  <si>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</si>
  <si>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</si>
  <si>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</si>
  <si>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</si>
  <si>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</si>
  <si>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</si>
  <si>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</si>
  <si>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</si>
  <si>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</si>
  <si>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Howling Windrider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</si>
  <si>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</si>
  <si>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</si>
  <si>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</si>
  <si>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</si>
  <si>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</si>
  <si>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</si>
  <si>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</si>
  <si>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</si>
  <si>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</si>
  <si>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</si>
  <si>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</si>
  <si>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</si>
  <si>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</si>
  <si>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</si>
  <si>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</si>
  <si>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</si>
  <si>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</si>
  <si>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</si>
  <si>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</si>
  <si>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</si>
  <si>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</si>
  <si>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</si>
  <si>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</si>
  <si>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</si>
  <si>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</si>
  <si>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</si>
  <si>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</si>
  <si>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</si>
  <si>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</si>
  <si>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</si>
  <si>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</si>
  <si>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</si>
  <si>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</si>
  <si>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</si>
  <si>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</si>
  <si>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</si>
  <si>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</si>
  <si>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</si>
  <si>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</si>
  <si>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</si>
  <si>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</si>
  <si>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</si>
  <si>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</si>
  <si>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</si>
  <si>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</si>
  <si>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</si>
  <si>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</si>
  <si>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</si>
  <si>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</si>
  <si>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</si>
  <si>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</si>
  <si>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</si>
  <si>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</si>
  <si>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</si>
  <si>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</si>
  <si>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</si>
  <si>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</si>
  <si>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</si>
  <si>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</si>
  <si>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</si>
  <si>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</si>
  <si>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</si>
  <si>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</si>
  <si>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</si>
  <si>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</si>
  <si>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</si>
  <si>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</si>
  <si>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</si>
  <si>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</si>
  <si>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</si>
  <si>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</si>
  <si>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</si>
  <si>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</si>
  <si>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</si>
  <si>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</si>
  <si>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</si>
  <si>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</si>
  <si>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</si>
  <si>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</si>
  <si>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</si>
  <si>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</si>
  <si>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</si>
  <si>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</si>
  <si>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</si>
  <si>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</si>
  <si>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</si>
  <si>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</si>
  <si>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</si>
  <si>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</si>
  <si>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</si>
  <si>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</si>
  <si>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</si>
  <si>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</si>
  <si>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</si>
  <si>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</si>
  <si>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</si>
  <si>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</si>
  <si>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</si>
  <si>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</si>
  <si>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</si>
  <si>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</si>
  <si>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</si>
  <si>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</si>
  <si>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</si>
  <si>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</si>
  <si>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</si>
  <si>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</si>
  <si>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</si>
  <si>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</si>
  <si>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</si>
  <si>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</si>
  <si>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</si>
  <si>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</si>
  <si>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</si>
  <si>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</si>
  <si>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</si>
  <si>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</si>
  <si>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</si>
  <si>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</si>
  <si>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</si>
  <si>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</si>
  <si>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</si>
  <si>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</si>
  <si>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</si>
  <si>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</si>
  <si>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</si>
  <si>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</si>
  <si>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</si>
  <si>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</si>
  <si>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</si>
  <si>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</si>
  <si>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</si>
  <si>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</si>
  <si>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</si>
  <si>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</si>
  <si>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</si>
  <si>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</si>
  <si>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</si>
  <si>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</si>
  <si>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</si>
  <si>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</si>
  <si>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</si>
  <si>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</si>
  <si>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</si>
  <si>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</si>
  <si>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</si>
  <si>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</si>
  <si>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</si>
  <si>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</si>
  <si>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</si>
  <si>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</si>
  <si>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</si>
  <si>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</si>
  <si>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</si>
  <si>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</si>
  <si>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</si>
  <si>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</si>
  <si>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</si>
  <si>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</si>
  <si>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</si>
  <si>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</si>
  <si>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</si>
  <si>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</si>
  <si>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</si>
  <si>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</si>
  <si>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</si>
  <si>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</si>
  <si>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</si>
  <si>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</si>
  <si>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</si>
  <si>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</si>
  <si>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</si>
  <si>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</si>
  <si>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</si>
  <si>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</si>
  <si>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</si>
  <si>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</si>
  <si>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</si>
  <si>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</si>
  <si>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</si>
  <si>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</si>
  <si>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</si>
  <si>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</si>
  <si>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</si>
  <si>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</si>
  <si>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</si>
  <si>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</si>
  <si>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</si>
  <si>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</si>
  <si>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</si>
  <si>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</si>
  <si>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</si>
  <si>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</si>
  <si>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</si>
  <si>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</si>
  <si>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</si>
  <si>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</si>
  <si>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</si>
  <si>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</si>
  <si>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</si>
  <si>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</si>
  <si>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</si>
  <si>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</si>
  <si>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</si>
  <si>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</si>
  <si>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</si>
  <si>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</si>
  <si>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</si>
  <si>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</si>
  <si>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</si>
  <si>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</si>
  <si>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</si>
  <si>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</si>
  <si>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</si>
  <si>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</si>
  <si>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</si>
  <si>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</si>
  <si>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</si>
  <si>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</si>
  <si>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</si>
  <si>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</si>
  <si>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</si>
  <si>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</si>
  <si>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</si>
  <si>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</si>
  <si>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</si>
  <si>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</si>
  <si>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</si>
  <si>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</si>
  <si>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</si>
  <si>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</si>
  <si>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</si>
  <si>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</si>
  <si>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</si>
  <si>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</si>
  <si>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</si>
  <si>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</si>
  <si>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</si>
  <si>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</si>
  <si>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</si>
  <si>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</si>
  <si>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</si>
  <si>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</si>
  <si>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</si>
  <si>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</si>
  <si>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</si>
  <si>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</si>
  <si>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</si>
  <si>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</si>
  <si>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</si>
  <si>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</si>
  <si>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</si>
  <si>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</si>
  <si>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</si>
  <si>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</si>
  <si>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</si>
  <si>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</si>
  <si>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</si>
  <si>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</si>
  <si>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</si>
  <si>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</si>
  <si>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</si>
  <si>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</si>
  <si>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</si>
  <si>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</si>
  <si>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</si>
  <si>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</si>
  <si>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</si>
  <si>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</si>
  <si>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</si>
  <si>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</si>
  <si>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</si>
  <si>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</si>
  <si>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</si>
  <si>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</si>
  <si>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</si>
  <si>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</si>
  <si>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</si>
  <si>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</si>
  <si>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</si>
  <si>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</si>
  <si>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</si>
  <si>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</si>
  <si>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</si>
  <si>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</si>
  <si>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</si>
  <si>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</si>
  <si>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</si>
  <si>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</si>
  <si>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</si>
  <si>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</si>
  <si>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</si>
  <si>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</si>
  <si>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</si>
  <si>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</si>
  <si>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</si>
  <si>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</si>
  <si>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</si>
  <si>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</si>
  <si>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</si>
  <si>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</si>
  <si>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</si>
  <si>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</si>
  <si>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</si>
  <si>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</si>
  <si>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</si>
  <si>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</si>
  <si>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</si>
  <si>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</si>
  <si>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</si>
  <si>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</si>
  <si>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</si>
  <si>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</si>
  <si>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</si>
  <si>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</si>
  <si>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</si>
  <si>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</si>
  <si>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</si>
  <si>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</si>
  <si>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</si>
  <si>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</si>
  <si>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</si>
  <si>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Saint of Judgment</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</si>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</sst>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6"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6"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6"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6"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6"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6"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6"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t="s">
        <v>1134</v>
      </c>
      <c r="CL42" s="109" t="s">
        <v>418</v>
      </c>
      <c r="CM42" s="109" t="s">
        <v>504</v>
      </c>
      <c r="CN42" s="109" t="s">
        <v>505</v>
      </c>
      <c r="CO42" s="110" t="s">
        <v>1135</v>
      </c>
      <c r="CP42" s="111" t="s">
        <v>1136</v>
      </c>
      <c r="CQ42" s="112" t="s">
        <v>191</v>
      </c>
      <c r="CR42" s="112">
        <v>5.0</v>
      </c>
      <c r="CS42" s="112" t="s">
        <v>667</v>
      </c>
      <c r="CT42" s="112" t="s">
        <v>229</v>
      </c>
      <c r="CU42" s="113" t="s">
        <v>1137</v>
      </c>
      <c r="CV42" s="114">
        <v>0.0</v>
      </c>
      <c r="CW42" s="115"/>
    </row>
    <row r="43">
      <c r="A43" s="76" t="s">
        <v>713</v>
      </c>
      <c r="B43" s="66" t="s">
        <v>262</v>
      </c>
      <c r="C43" s="77" t="s">
        <v>1138</v>
      </c>
      <c r="D43" s="78" t="s">
        <v>1139</v>
      </c>
      <c r="E43" s="79" t="s">
        <v>130</v>
      </c>
      <c r="F43" s="79" t="s">
        <v>1140</v>
      </c>
      <c r="G43" s="79" t="s">
        <v>1141</v>
      </c>
      <c r="H43" s="79" t="s">
        <v>1142</v>
      </c>
      <c r="I43" s="79" t="s">
        <v>1143</v>
      </c>
      <c r="J43" s="80"/>
      <c r="K43" s="81"/>
      <c r="L43" s="81"/>
      <c r="M43" s="82"/>
      <c r="N43" s="82"/>
      <c r="O43" s="81"/>
      <c r="P43" s="81"/>
      <c r="Q43" s="118" t="s">
        <v>135</v>
      </c>
      <c r="R43" s="82" t="s">
        <v>135</v>
      </c>
      <c r="S43" s="81"/>
      <c r="T43" s="81"/>
      <c r="U43" s="81"/>
      <c r="V43" s="83"/>
      <c r="W43" s="84"/>
      <c r="X43" s="85" t="s">
        <v>1138</v>
      </c>
      <c r="Y43" s="86" t="s">
        <v>1144</v>
      </c>
      <c r="Z43" s="86" t="s">
        <v>144</v>
      </c>
      <c r="AA43" s="87"/>
      <c r="AB43" s="88" t="s">
        <v>1145</v>
      </c>
      <c r="AC43" s="89" t="s">
        <v>1146</v>
      </c>
      <c r="AD43" s="90" t="s">
        <v>1147</v>
      </c>
      <c r="AE43" s="89" t="s">
        <v>936</v>
      </c>
      <c r="AF43" s="89" t="s">
        <v>1148</v>
      </c>
      <c r="AG43" s="89" t="s">
        <v>938</v>
      </c>
      <c r="AH43" s="89" t="s">
        <v>180</v>
      </c>
      <c r="AI43" s="91">
        <v>3506.0</v>
      </c>
      <c r="AJ43" s="91">
        <v>457.0</v>
      </c>
      <c r="AK43" s="91">
        <v>273.0</v>
      </c>
      <c r="AL43" s="91">
        <v>243.0</v>
      </c>
      <c r="AM43" s="91">
        <v>231.0</v>
      </c>
      <c r="AN43" s="91">
        <v>282.0</v>
      </c>
      <c r="AO43" s="92"/>
      <c r="AP43" s="93" t="s">
        <v>1149</v>
      </c>
      <c r="AQ43" s="120" t="s">
        <v>1150</v>
      </c>
      <c r="AR43" s="95" t="s">
        <v>1151</v>
      </c>
      <c r="AS43" s="94" t="s">
        <v>756</v>
      </c>
      <c r="AT43" s="94" t="s">
        <v>308</v>
      </c>
      <c r="AU43" s="94" t="s">
        <v>240</v>
      </c>
      <c r="AV43" s="94" t="s">
        <v>171</v>
      </c>
      <c r="AW43" s="91">
        <v>3782.0</v>
      </c>
      <c r="AX43" s="91">
        <v>457.0</v>
      </c>
      <c r="AY43" s="91">
        <v>273.0</v>
      </c>
      <c r="AZ43" s="91">
        <v>253.0</v>
      </c>
      <c r="BA43" s="91">
        <v>249.0</v>
      </c>
      <c r="BB43" s="91">
        <v>221.0</v>
      </c>
      <c r="BC43" s="96"/>
      <c r="BD43" s="97" t="s">
        <v>432</v>
      </c>
      <c r="BE43" s="98" t="s">
        <v>1152</v>
      </c>
      <c r="BF43" s="99"/>
      <c r="BG43" s="98"/>
      <c r="BH43" s="98"/>
      <c r="BI43" s="98"/>
      <c r="BJ43" s="98"/>
      <c r="BK43" s="100"/>
      <c r="BL43" s="100"/>
      <c r="BM43" s="100"/>
      <c r="BN43" s="100"/>
      <c r="BO43" s="100"/>
      <c r="BP43" s="100"/>
      <c r="BQ43" s="80"/>
      <c r="BR43" s="101">
        <v>35.0</v>
      </c>
      <c r="BS43" s="101">
        <v>15.0</v>
      </c>
      <c r="BT43" s="101">
        <v>10.0</v>
      </c>
      <c r="BU43" s="101">
        <v>35.0</v>
      </c>
      <c r="BV43" s="102" t="s">
        <v>1153</v>
      </c>
      <c r="BW43" s="80"/>
      <c r="BX43" s="103" t="s">
        <v>151</v>
      </c>
      <c r="BY43" s="103" t="s">
        <v>1154</v>
      </c>
      <c r="BZ43" s="103" t="s">
        <v>1155</v>
      </c>
      <c r="CA43" s="103" t="s">
        <v>572</v>
      </c>
      <c r="CB43" s="103" t="s">
        <v>1156</v>
      </c>
      <c r="CC43" s="103" t="s">
        <v>1157</v>
      </c>
      <c r="CD43" s="122" t="s">
        <v>1158</v>
      </c>
      <c r="CE43" s="123" t="s">
        <v>1159</v>
      </c>
      <c r="CF43" s="123" t="s">
        <v>1160</v>
      </c>
      <c r="CG43" s="106" t="s">
        <v>415</v>
      </c>
      <c r="CH43" s="106" t="s">
        <v>257</v>
      </c>
      <c r="CI43" s="107"/>
      <c r="CJ43" s="80"/>
      <c r="CK43" s="108" t="s">
        <v>1161</v>
      </c>
      <c r="CL43" s="109" t="s">
        <v>418</v>
      </c>
      <c r="CM43" s="109" t="s">
        <v>419</v>
      </c>
      <c r="CN43" s="109" t="s">
        <v>420</v>
      </c>
      <c r="CO43" s="110" t="s">
        <v>1162</v>
      </c>
      <c r="CP43" s="111" t="s">
        <v>1163</v>
      </c>
      <c r="CQ43" s="112" t="s">
        <v>423</v>
      </c>
      <c r="CR43" s="112">
        <v>5.0</v>
      </c>
      <c r="CS43" s="112">
        <v>4.0</v>
      </c>
      <c r="CT43" s="112">
        <v>1.0</v>
      </c>
      <c r="CU43" s="113" t="s">
        <v>1164</v>
      </c>
      <c r="CV43" s="114">
        <v>0.0</v>
      </c>
      <c r="CW43" s="115"/>
    </row>
    <row r="44">
      <c r="A44" s="76" t="s">
        <v>812</v>
      </c>
      <c r="B44" s="66" t="s">
        <v>158</v>
      </c>
      <c r="C44" s="77" t="s">
        <v>1165</v>
      </c>
      <c r="D44" s="78" t="s">
        <v>1166</v>
      </c>
      <c r="E44" s="79" t="s">
        <v>130</v>
      </c>
      <c r="F44" s="79" t="s">
        <v>130</v>
      </c>
      <c r="G44" s="79" t="s">
        <v>1167</v>
      </c>
      <c r="H44" s="79" t="s">
        <v>1168</v>
      </c>
      <c r="I44" s="79" t="s">
        <v>1169</v>
      </c>
      <c r="J44" s="80"/>
      <c r="K44" s="81"/>
      <c r="L44" s="81"/>
      <c r="M44" s="82"/>
      <c r="N44" s="82"/>
      <c r="O44" s="82" t="s">
        <v>135</v>
      </c>
      <c r="P44" s="82" t="s">
        <v>135</v>
      </c>
      <c r="Q44" s="83"/>
      <c r="R44" s="81"/>
      <c r="S44" s="81"/>
      <c r="T44" s="81"/>
      <c r="U44" s="82" t="s">
        <v>135</v>
      </c>
      <c r="V44" s="83"/>
      <c r="W44" s="84"/>
      <c r="X44" s="85" t="s">
        <v>1170</v>
      </c>
      <c r="Y44" s="86" t="s">
        <v>333</v>
      </c>
      <c r="Z44" s="86" t="s">
        <v>274</v>
      </c>
      <c r="AA44" s="87"/>
      <c r="AB44" s="88" t="s">
        <v>141</v>
      </c>
      <c r="AC44" s="89" t="s">
        <v>405</v>
      </c>
      <c r="AD44" s="90"/>
      <c r="AE44" s="119"/>
      <c r="AF44" s="89"/>
      <c r="AG44" s="89"/>
      <c r="AH44" s="89"/>
      <c r="AI44" s="91"/>
      <c r="AJ44" s="91"/>
      <c r="AK44" s="91"/>
      <c r="AL44" s="91"/>
      <c r="AM44" s="91"/>
      <c r="AN44" s="91"/>
      <c r="AO44" s="92"/>
      <c r="AP44" s="93" t="s">
        <v>1171</v>
      </c>
      <c r="AQ44" s="94" t="s">
        <v>487</v>
      </c>
      <c r="AR44" s="95" t="s">
        <v>1172</v>
      </c>
      <c r="AS44" s="120" t="s">
        <v>210</v>
      </c>
      <c r="AT44" s="94" t="s">
        <v>334</v>
      </c>
      <c r="AU44" s="94" t="s">
        <v>1173</v>
      </c>
      <c r="AV44" s="94" t="s">
        <v>489</v>
      </c>
      <c r="AW44" s="91"/>
      <c r="AX44" s="91"/>
      <c r="AY44" s="91"/>
      <c r="AZ44" s="91"/>
      <c r="BA44" s="91"/>
      <c r="BB44" s="91"/>
      <c r="BC44" s="96"/>
      <c r="BD44" s="97" t="s">
        <v>432</v>
      </c>
      <c r="BE44" s="98" t="s">
        <v>1174</v>
      </c>
      <c r="BF44" s="99" t="s">
        <v>1175</v>
      </c>
      <c r="BG44" s="98" t="s">
        <v>435</v>
      </c>
      <c r="BH44" s="98" t="s">
        <v>178</v>
      </c>
      <c r="BI44" s="98" t="s">
        <v>1176</v>
      </c>
      <c r="BJ44" s="98" t="s">
        <v>313</v>
      </c>
      <c r="BK44" s="100"/>
      <c r="BL44" s="100"/>
      <c r="BM44" s="100"/>
      <c r="BN44" s="100"/>
      <c r="BO44" s="100"/>
      <c r="BP44" s="100"/>
      <c r="BQ44" s="80"/>
      <c r="BR44" s="101">
        <v>40.0</v>
      </c>
      <c r="BS44" s="101">
        <v>15.0</v>
      </c>
      <c r="BT44" s="101">
        <v>35.0</v>
      </c>
      <c r="BU44" s="101">
        <v>20.0</v>
      </c>
      <c r="BV44" s="102" t="s">
        <v>1177</v>
      </c>
      <c r="BW44" s="80"/>
      <c r="BX44" s="103" t="s">
        <v>250</v>
      </c>
      <c r="BY44" s="103" t="s">
        <v>1178</v>
      </c>
      <c r="BZ44" s="103" t="s">
        <v>1179</v>
      </c>
      <c r="CA44" s="103" t="s">
        <v>810</v>
      </c>
      <c r="CB44" s="103" t="s">
        <v>1180</v>
      </c>
      <c r="CC44" s="103" t="s">
        <v>1181</v>
      </c>
      <c r="CD44" s="125"/>
      <c r="CE44" s="123"/>
      <c r="CF44" s="123"/>
      <c r="CG44" s="106" t="s">
        <v>353</v>
      </c>
      <c r="CH44" s="106" t="s">
        <v>354</v>
      </c>
      <c r="CI44" s="107"/>
      <c r="CJ44" s="80"/>
      <c r="CK44" s="108" t="s">
        <v>1182</v>
      </c>
      <c r="CL44" s="109" t="s">
        <v>418</v>
      </c>
      <c r="CM44" s="109" t="s">
        <v>504</v>
      </c>
      <c r="CN44" s="109" t="s">
        <v>505</v>
      </c>
      <c r="CO44" s="110" t="s">
        <v>1183</v>
      </c>
      <c r="CP44" s="111" t="s">
        <v>1184</v>
      </c>
      <c r="CQ44" s="112" t="s">
        <v>446</v>
      </c>
      <c r="CR44" s="112">
        <v>5.0</v>
      </c>
      <c r="CS44" s="112">
        <v>6.0</v>
      </c>
      <c r="CT44" s="112" t="s">
        <v>1185</v>
      </c>
      <c r="CU44" s="113" t="s">
        <v>1186</v>
      </c>
      <c r="CV44" s="114">
        <v>0.0</v>
      </c>
      <c r="CW44" s="115"/>
    </row>
    <row r="45">
      <c r="A45" s="76" t="s">
        <v>1187</v>
      </c>
      <c r="B45" s="66" t="s">
        <v>262</v>
      </c>
      <c r="C45" s="77" t="s">
        <v>1188</v>
      </c>
      <c r="D45" s="78" t="s">
        <v>1189</v>
      </c>
      <c r="E45" s="79" t="s">
        <v>130</v>
      </c>
      <c r="F45" s="79" t="s">
        <v>1190</v>
      </c>
      <c r="G45" s="79" t="s">
        <v>1191</v>
      </c>
      <c r="H45" s="79" t="s">
        <v>1192</v>
      </c>
      <c r="I45" s="79" t="s">
        <v>1193</v>
      </c>
      <c r="J45" s="80"/>
      <c r="K45" s="81"/>
      <c r="L45" s="81"/>
      <c r="M45" s="82" t="s">
        <v>392</v>
      </c>
      <c r="N45" s="82" t="s">
        <v>135</v>
      </c>
      <c r="O45" s="81"/>
      <c r="P45" s="81"/>
      <c r="Q45" s="83"/>
      <c r="R45" s="81"/>
      <c r="S45" s="81"/>
      <c r="T45" s="81"/>
      <c r="U45" s="81"/>
      <c r="V45" s="83"/>
      <c r="W45" s="84"/>
      <c r="X45" s="85" t="s">
        <v>136</v>
      </c>
      <c r="Y45" s="86" t="s">
        <v>996</v>
      </c>
      <c r="Z45" s="86" t="s">
        <v>1194</v>
      </c>
      <c r="AA45" s="87"/>
      <c r="AB45" s="88" t="s">
        <v>778</v>
      </c>
      <c r="AC45" s="89" t="s">
        <v>138</v>
      </c>
      <c r="AD45" s="90" t="s">
        <v>780</v>
      </c>
      <c r="AE45" s="119" t="s">
        <v>1195</v>
      </c>
      <c r="AF45" s="89" t="s">
        <v>489</v>
      </c>
      <c r="AG45" s="89" t="s">
        <v>1039</v>
      </c>
      <c r="AH45" s="89" t="s">
        <v>248</v>
      </c>
      <c r="AI45" s="91">
        <v>4247.0</v>
      </c>
      <c r="AJ45" s="91">
        <v>298.0</v>
      </c>
      <c r="AK45" s="91">
        <v>445.0</v>
      </c>
      <c r="AL45" s="91">
        <v>311.0</v>
      </c>
      <c r="AM45" s="91">
        <v>293.0</v>
      </c>
      <c r="AN45" s="91">
        <v>93.0</v>
      </c>
      <c r="AO45" s="92"/>
      <c r="AP45" s="93" t="s">
        <v>1103</v>
      </c>
      <c r="AQ45" s="94" t="s">
        <v>1196</v>
      </c>
      <c r="AR45" s="95" t="s">
        <v>1197</v>
      </c>
      <c r="AS45" s="120" t="s">
        <v>1198</v>
      </c>
      <c r="AT45" s="94" t="s">
        <v>145</v>
      </c>
      <c r="AU45" s="94" t="s">
        <v>651</v>
      </c>
      <c r="AV45" s="94" t="s">
        <v>147</v>
      </c>
      <c r="AW45" s="91">
        <v>4824.0</v>
      </c>
      <c r="AX45" s="91">
        <v>373.0</v>
      </c>
      <c r="AY45" s="91">
        <v>289.0</v>
      </c>
      <c r="AZ45" s="91">
        <v>361.0</v>
      </c>
      <c r="BA45" s="91">
        <v>194.0</v>
      </c>
      <c r="BB45" s="91">
        <v>80.0</v>
      </c>
      <c r="BC45" s="96"/>
      <c r="BD45" s="97" t="s">
        <v>1199</v>
      </c>
      <c r="BE45" s="98" t="s">
        <v>544</v>
      </c>
      <c r="BF45" s="99"/>
      <c r="BG45" s="98"/>
      <c r="BH45" s="98"/>
      <c r="BI45" s="98"/>
      <c r="BJ45" s="98"/>
      <c r="BK45" s="100"/>
      <c r="BL45" s="100"/>
      <c r="BM45" s="100"/>
      <c r="BN45" s="100"/>
      <c r="BO45" s="100"/>
      <c r="BP45" s="100"/>
      <c r="BQ45" s="80"/>
      <c r="BR45" s="101">
        <v>35.0</v>
      </c>
      <c r="BS45" s="101">
        <v>10.0</v>
      </c>
      <c r="BT45" s="101">
        <v>40.0</v>
      </c>
      <c r="BU45" s="101">
        <v>10.0</v>
      </c>
      <c r="BV45" s="102" t="s">
        <v>1200</v>
      </c>
      <c r="BW45" s="80"/>
      <c r="BX45" s="103" t="s">
        <v>151</v>
      </c>
      <c r="BY45" s="103" t="s">
        <v>1201</v>
      </c>
      <c r="BZ45" s="103" t="s">
        <v>1202</v>
      </c>
      <c r="CA45" s="103" t="s">
        <v>930</v>
      </c>
      <c r="CB45" s="103" t="s">
        <v>1203</v>
      </c>
      <c r="CC45" s="103" t="s">
        <v>906</v>
      </c>
      <c r="CD45" s="122" t="s">
        <v>1204</v>
      </c>
      <c r="CE45" s="123" t="s">
        <v>1205</v>
      </c>
      <c r="CF45" s="123" t="s">
        <v>1206</v>
      </c>
      <c r="CG45" s="106" t="s">
        <v>473</v>
      </c>
      <c r="CH45" s="106" t="s">
        <v>416</v>
      </c>
      <c r="CI45" s="107"/>
      <c r="CJ45" s="80"/>
      <c r="CK45" s="108" t="s">
        <v>1207</v>
      </c>
      <c r="CL45" s="109" t="s">
        <v>418</v>
      </c>
      <c r="CM45" s="109" t="s">
        <v>504</v>
      </c>
      <c r="CN45" s="109" t="s">
        <v>505</v>
      </c>
      <c r="CO45" s="110" t="s">
        <v>1208</v>
      </c>
      <c r="CP45" s="111" t="s">
        <v>1209</v>
      </c>
      <c r="CQ45" s="112" t="s">
        <v>666</v>
      </c>
      <c r="CR45" s="112">
        <v>3.0</v>
      </c>
      <c r="CS45" s="112" t="s">
        <v>259</v>
      </c>
      <c r="CT45" s="112" t="s">
        <v>667</v>
      </c>
      <c r="CU45" s="113" t="s">
        <v>1210</v>
      </c>
      <c r="CV45" s="114">
        <v>0.0</v>
      </c>
      <c r="CW45" s="115"/>
    </row>
    <row r="46">
      <c r="A46" s="76" t="s">
        <v>1211</v>
      </c>
      <c r="B46" s="66" t="s">
        <v>158</v>
      </c>
      <c r="C46" s="77" t="s">
        <v>1212</v>
      </c>
      <c r="D46" s="78" t="s">
        <v>1213</v>
      </c>
      <c r="E46" s="79" t="s">
        <v>130</v>
      </c>
      <c r="F46" s="79" t="s">
        <v>130</v>
      </c>
      <c r="G46" s="79" t="s">
        <v>1214</v>
      </c>
      <c r="H46" s="79" t="s">
        <v>1215</v>
      </c>
      <c r="I46" s="79" t="s">
        <v>1216</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1217</v>
      </c>
      <c r="AD46" s="90" t="s">
        <v>1218</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1219</v>
      </c>
      <c r="BE46" s="121" t="s">
        <v>1220</v>
      </c>
      <c r="BF46" s="99" t="s">
        <v>1221</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1222</v>
      </c>
      <c r="BW46" s="80"/>
      <c r="BX46" s="103" t="s">
        <v>250</v>
      </c>
      <c r="BY46" s="103" t="s">
        <v>152</v>
      </c>
      <c r="BZ46" s="103" t="s">
        <v>1223</v>
      </c>
      <c r="CA46" s="103" t="s">
        <v>921</v>
      </c>
      <c r="CB46" s="103" t="s">
        <v>1203</v>
      </c>
      <c r="CC46" s="103" t="s">
        <v>906</v>
      </c>
      <c r="CD46" s="122" t="s">
        <v>900</v>
      </c>
      <c r="CE46" s="123" t="s">
        <v>1224</v>
      </c>
      <c r="CF46" s="123" t="s">
        <v>1225</v>
      </c>
      <c r="CG46" s="106" t="s">
        <v>256</v>
      </c>
      <c r="CH46" s="106" t="s">
        <v>189</v>
      </c>
      <c r="CI46" s="107"/>
      <c r="CJ46" s="80"/>
      <c r="CK46" s="108" t="s">
        <v>1226</v>
      </c>
      <c r="CL46" s="109" t="s">
        <v>223</v>
      </c>
      <c r="CM46" s="109" t="s">
        <v>224</v>
      </c>
      <c r="CN46" s="109" t="s">
        <v>225</v>
      </c>
      <c r="CO46" s="110" t="s">
        <v>1227</v>
      </c>
      <c r="CP46" s="111" t="s">
        <v>1228</v>
      </c>
      <c r="CQ46" s="112" t="s">
        <v>1229</v>
      </c>
      <c r="CR46" s="112">
        <v>4.0</v>
      </c>
      <c r="CS46" s="112" t="s">
        <v>259</v>
      </c>
      <c r="CT46" s="112" t="s">
        <v>229</v>
      </c>
      <c r="CU46" s="113" t="s">
        <v>1230</v>
      </c>
      <c r="CV46" s="114">
        <v>0.0</v>
      </c>
      <c r="CW46" s="115"/>
    </row>
    <row r="47">
      <c r="A47" s="76" t="s">
        <v>1085</v>
      </c>
      <c r="B47" s="66" t="s">
        <v>158</v>
      </c>
      <c r="C47" s="77" t="s">
        <v>1231</v>
      </c>
      <c r="D47" s="78" t="s">
        <v>1232</v>
      </c>
      <c r="E47" s="79" t="s">
        <v>130</v>
      </c>
      <c r="F47" s="79" t="s">
        <v>130</v>
      </c>
      <c r="G47" s="79" t="s">
        <v>1233</v>
      </c>
      <c r="H47" s="79" t="s">
        <v>1234</v>
      </c>
      <c r="I47" s="79" t="s">
        <v>1235</v>
      </c>
      <c r="J47" s="80"/>
      <c r="K47" s="81"/>
      <c r="L47" s="82"/>
      <c r="M47" s="81"/>
      <c r="N47" s="81"/>
      <c r="O47" s="81"/>
      <c r="P47" s="81"/>
      <c r="Q47" s="118" t="s">
        <v>135</v>
      </c>
      <c r="R47" s="81"/>
      <c r="S47" s="81"/>
      <c r="T47" s="82" t="s">
        <v>392</v>
      </c>
      <c r="U47" s="81"/>
      <c r="V47" s="83"/>
      <c r="W47" s="84"/>
      <c r="X47" s="85" t="s">
        <v>164</v>
      </c>
      <c r="Y47" s="131" t="s">
        <v>1236</v>
      </c>
      <c r="Z47" s="86" t="s">
        <v>165</v>
      </c>
      <c r="AA47" s="87"/>
      <c r="AB47" s="88" t="s">
        <v>1237</v>
      </c>
      <c r="AC47" s="89" t="s">
        <v>204</v>
      </c>
      <c r="AD47" s="90" t="s">
        <v>1238</v>
      </c>
      <c r="AE47" s="119" t="s">
        <v>1239</v>
      </c>
      <c r="AF47" s="89" t="s">
        <v>1240</v>
      </c>
      <c r="AG47" s="89" t="s">
        <v>1127</v>
      </c>
      <c r="AH47" s="89" t="s">
        <v>520</v>
      </c>
      <c r="AI47" s="91">
        <v>3576.0</v>
      </c>
      <c r="AJ47" s="91">
        <v>235.0</v>
      </c>
      <c r="AK47" s="91">
        <v>473.0</v>
      </c>
      <c r="AL47" s="91">
        <v>246.0</v>
      </c>
      <c r="AM47" s="91">
        <v>335.0</v>
      </c>
      <c r="AN47" s="91">
        <v>103.0</v>
      </c>
      <c r="AO47" s="92"/>
      <c r="AP47" s="93" t="s">
        <v>1241</v>
      </c>
      <c r="AQ47" s="94" t="s">
        <v>1242</v>
      </c>
      <c r="AR47" s="95" t="s">
        <v>1243</v>
      </c>
      <c r="AS47" s="94" t="s">
        <v>959</v>
      </c>
      <c r="AT47" s="94" t="s">
        <v>178</v>
      </c>
      <c r="AU47" s="120" t="s">
        <v>1244</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1245</v>
      </c>
      <c r="BW47" s="80"/>
      <c r="BX47" s="103" t="s">
        <v>250</v>
      </c>
      <c r="BY47" s="103" t="s">
        <v>1246</v>
      </c>
      <c r="BZ47" s="103" t="s">
        <v>1247</v>
      </c>
      <c r="CA47" s="103" t="s">
        <v>1087</v>
      </c>
      <c r="CB47" s="103" t="s">
        <v>1248</v>
      </c>
      <c r="CC47" s="103" t="s">
        <v>1249</v>
      </c>
      <c r="CD47" s="122" t="s">
        <v>527</v>
      </c>
      <c r="CE47" s="123" t="s">
        <v>1250</v>
      </c>
      <c r="CF47" s="123" t="s">
        <v>1251</v>
      </c>
      <c r="CG47" s="106" t="s">
        <v>188</v>
      </c>
      <c r="CH47" s="106" t="s">
        <v>257</v>
      </c>
      <c r="CI47" s="107"/>
      <c r="CJ47" s="80"/>
      <c r="CK47" s="108" t="s">
        <v>1252</v>
      </c>
      <c r="CL47" s="109" t="s">
        <v>223</v>
      </c>
      <c r="CM47" s="109" t="s">
        <v>419</v>
      </c>
      <c r="CN47" s="109" t="s">
        <v>225</v>
      </c>
      <c r="CO47" s="110" t="s">
        <v>1253</v>
      </c>
      <c r="CP47" s="111" t="s">
        <v>1254</v>
      </c>
      <c r="CQ47" s="112" t="s">
        <v>361</v>
      </c>
      <c r="CR47" s="112" t="s">
        <v>1255</v>
      </c>
      <c r="CS47" s="112" t="s">
        <v>1256</v>
      </c>
      <c r="CT47" s="112" t="s">
        <v>229</v>
      </c>
      <c r="CU47" s="113" t="s">
        <v>1257</v>
      </c>
      <c r="CV47" s="114">
        <v>0.0</v>
      </c>
      <c r="CW47" s="115"/>
    </row>
    <row r="48">
      <c r="A48" s="76" t="s">
        <v>1258</v>
      </c>
      <c r="B48" s="66" t="s">
        <v>324</v>
      </c>
      <c r="C48" s="77" t="s">
        <v>138</v>
      </c>
      <c r="D48" s="78" t="s">
        <v>1259</v>
      </c>
      <c r="E48" s="79" t="s">
        <v>1260</v>
      </c>
      <c r="F48" s="79" t="s">
        <v>1261</v>
      </c>
      <c r="G48" s="79" t="s">
        <v>1262</v>
      </c>
      <c r="H48" s="79" t="s">
        <v>1263</v>
      </c>
      <c r="I48" s="79" t="s">
        <v>1264</v>
      </c>
      <c r="J48" s="80"/>
      <c r="K48" s="81"/>
      <c r="L48" s="82" t="s">
        <v>392</v>
      </c>
      <c r="M48" s="81"/>
      <c r="N48" s="81"/>
      <c r="O48" s="81"/>
      <c r="P48" s="81"/>
      <c r="Q48" s="83"/>
      <c r="R48" s="81"/>
      <c r="S48" s="81"/>
      <c r="T48" s="81"/>
      <c r="U48" s="81"/>
      <c r="V48" s="83"/>
      <c r="W48" s="84"/>
      <c r="X48" s="85" t="s">
        <v>1265</v>
      </c>
      <c r="Y48" s="86" t="s">
        <v>1266</v>
      </c>
      <c r="Z48" s="86" t="s">
        <v>142</v>
      </c>
      <c r="AA48" s="87"/>
      <c r="AB48" s="88" t="s">
        <v>404</v>
      </c>
      <c r="AC48" s="89" t="s">
        <v>1267</v>
      </c>
      <c r="AD48" s="90"/>
      <c r="AE48" s="89"/>
      <c r="AF48" s="89"/>
      <c r="AG48" s="89"/>
      <c r="AH48" s="89"/>
      <c r="AI48" s="91"/>
      <c r="AJ48" s="91"/>
      <c r="AK48" s="91"/>
      <c r="AL48" s="91"/>
      <c r="AM48" s="91"/>
      <c r="AN48" s="91"/>
      <c r="AO48" s="92"/>
      <c r="AP48" s="93" t="s">
        <v>141</v>
      </c>
      <c r="AQ48" s="94" t="s">
        <v>1196</v>
      </c>
      <c r="AR48" s="95" t="s">
        <v>143</v>
      </c>
      <c r="AS48" s="120" t="s">
        <v>1268</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1269</v>
      </c>
      <c r="BH48" s="98" t="s">
        <v>1270</v>
      </c>
      <c r="BI48" s="98" t="s">
        <v>679</v>
      </c>
      <c r="BJ48" s="98" t="s">
        <v>495</v>
      </c>
      <c r="BK48" s="100"/>
      <c r="BL48" s="100"/>
      <c r="BM48" s="100"/>
      <c r="BN48" s="100"/>
      <c r="BO48" s="100"/>
      <c r="BP48" s="100"/>
      <c r="BQ48" s="80"/>
      <c r="BR48" s="101">
        <v>20.0</v>
      </c>
      <c r="BS48" s="101">
        <v>30.0</v>
      </c>
      <c r="BT48" s="101">
        <v>35.0</v>
      </c>
      <c r="BU48" s="101">
        <v>10.0</v>
      </c>
      <c r="BV48" s="102" t="s">
        <v>1271</v>
      </c>
      <c r="BW48" s="80"/>
      <c r="BX48" s="103" t="s">
        <v>250</v>
      </c>
      <c r="BY48" s="103" t="s">
        <v>1272</v>
      </c>
      <c r="BZ48" s="103" t="s">
        <v>1273</v>
      </c>
      <c r="CA48" s="103" t="s">
        <v>500</v>
      </c>
      <c r="CB48" s="103" t="s">
        <v>1274</v>
      </c>
      <c r="CC48" s="103" t="s">
        <v>788</v>
      </c>
      <c r="CD48" s="122" t="s">
        <v>1275</v>
      </c>
      <c r="CE48" s="123" t="s">
        <v>1276</v>
      </c>
      <c r="CF48" s="123" t="s">
        <v>1277</v>
      </c>
      <c r="CG48" s="106" t="s">
        <v>156</v>
      </c>
      <c r="CH48" s="106" t="s">
        <v>257</v>
      </c>
      <c r="CI48" s="107"/>
      <c r="CJ48" s="80"/>
      <c r="CK48" s="108" t="s">
        <v>1278</v>
      </c>
      <c r="CL48" s="109" t="s">
        <v>418</v>
      </c>
      <c r="CM48" s="109" t="s">
        <v>357</v>
      </c>
      <c r="CN48" s="109" t="s">
        <v>926</v>
      </c>
      <c r="CO48" s="110" t="s">
        <v>1279</v>
      </c>
      <c r="CP48" s="111" t="s">
        <v>1280</v>
      </c>
      <c r="CQ48" s="112" t="s">
        <v>1266</v>
      </c>
      <c r="CR48" s="112">
        <v>3.0</v>
      </c>
      <c r="CS48" s="112" t="s">
        <v>259</v>
      </c>
      <c r="CT48" s="112" t="s">
        <v>229</v>
      </c>
      <c r="CU48" s="113" t="s">
        <v>1281</v>
      </c>
      <c r="CV48" s="114">
        <v>0.0</v>
      </c>
      <c r="CW48" s="115"/>
    </row>
    <row r="49">
      <c r="A49" s="76" t="s">
        <v>1282</v>
      </c>
      <c r="B49" s="66" t="s">
        <v>158</v>
      </c>
      <c r="C49" s="77" t="s">
        <v>1283</v>
      </c>
      <c r="D49" s="78" t="s">
        <v>1284</v>
      </c>
      <c r="E49" s="79"/>
      <c r="F49" s="79"/>
      <c r="G49" s="79"/>
      <c r="H49" s="79"/>
      <c r="I49" s="79"/>
      <c r="J49" s="80"/>
      <c r="K49" s="81"/>
      <c r="L49" s="82"/>
      <c r="M49" s="81"/>
      <c r="N49" s="81"/>
      <c r="O49" s="81"/>
      <c r="P49" s="81"/>
      <c r="Q49" s="126" t="s">
        <v>135</v>
      </c>
      <c r="R49" s="81"/>
      <c r="S49" s="81"/>
      <c r="T49" s="127" t="s">
        <v>135</v>
      </c>
      <c r="U49" s="127" t="s">
        <v>135</v>
      </c>
      <c r="V49" s="83"/>
      <c r="W49" s="84"/>
      <c r="X49" s="85" t="s">
        <v>1285</v>
      </c>
      <c r="Y49" s="86" t="s">
        <v>1286</v>
      </c>
      <c r="Z49" s="86" t="s">
        <v>1242</v>
      </c>
      <c r="AA49" s="87"/>
      <c r="AB49" s="88" t="s">
        <v>141</v>
      </c>
      <c r="AC49" s="89" t="s">
        <v>405</v>
      </c>
      <c r="AD49" s="90"/>
      <c r="AE49" s="89"/>
      <c r="AF49" s="89"/>
      <c r="AG49" s="89"/>
      <c r="AH49" s="89"/>
      <c r="AI49" s="91"/>
      <c r="AJ49" s="91"/>
      <c r="AK49" s="91"/>
      <c r="AL49" s="91"/>
      <c r="AM49" s="91"/>
      <c r="AN49" s="91"/>
      <c r="AO49" s="92"/>
      <c r="AP49" s="93" t="s">
        <v>1287</v>
      </c>
      <c r="AQ49" s="94" t="s">
        <v>1288</v>
      </c>
      <c r="AR49" s="95" t="s">
        <v>1289</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1290</v>
      </c>
      <c r="BJ49" s="98" t="s">
        <v>171</v>
      </c>
      <c r="BK49" s="100"/>
      <c r="BL49" s="100"/>
      <c r="BM49" s="100"/>
      <c r="BN49" s="100"/>
      <c r="BO49" s="100"/>
      <c r="BP49" s="100"/>
      <c r="BQ49" s="80"/>
      <c r="BR49" s="101">
        <v>15.0</v>
      </c>
      <c r="BS49" s="101">
        <v>35.0</v>
      </c>
      <c r="BT49" s="101">
        <v>15.0</v>
      </c>
      <c r="BU49" s="101">
        <v>35.0</v>
      </c>
      <c r="BV49" s="102" t="s">
        <v>1291</v>
      </c>
      <c r="BW49" s="80"/>
      <c r="BX49" s="103" t="s">
        <v>250</v>
      </c>
      <c r="BY49" s="103" t="s">
        <v>152</v>
      </c>
      <c r="BZ49" s="103" t="s">
        <v>1292</v>
      </c>
      <c r="CA49" s="103" t="s">
        <v>1181</v>
      </c>
      <c r="CB49" s="103" t="s">
        <v>1293</v>
      </c>
      <c r="CC49" s="103" t="s">
        <v>572</v>
      </c>
      <c r="CD49" s="122" t="s">
        <v>1294</v>
      </c>
      <c r="CE49" s="123" t="s">
        <v>1295</v>
      </c>
      <c r="CF49" s="123" t="s">
        <v>1296</v>
      </c>
      <c r="CG49" s="106" t="s">
        <v>188</v>
      </c>
      <c r="CH49" s="106" t="s">
        <v>416</v>
      </c>
      <c r="CI49" s="107"/>
      <c r="CJ49" s="80"/>
      <c r="CK49" s="108"/>
      <c r="CL49" s="109"/>
      <c r="CM49" s="109"/>
      <c r="CN49" s="109"/>
      <c r="CO49" s="110"/>
      <c r="CP49" s="111" t="s">
        <v>1297</v>
      </c>
      <c r="CQ49" s="112" t="s">
        <v>1298</v>
      </c>
      <c r="CR49" s="112">
        <v>5.0</v>
      </c>
      <c r="CS49" s="112">
        <v>3.0</v>
      </c>
      <c r="CT49" s="112">
        <v>4.0</v>
      </c>
      <c r="CU49" s="113" t="s">
        <v>1299</v>
      </c>
      <c r="CV49" s="114"/>
      <c r="CW49" s="115"/>
    </row>
    <row r="50">
      <c r="A50" s="76" t="s">
        <v>500</v>
      </c>
      <c r="B50" s="66" t="s">
        <v>262</v>
      </c>
      <c r="C50" s="77" t="s">
        <v>1300</v>
      </c>
      <c r="D50" s="78" t="s">
        <v>1301</v>
      </c>
      <c r="E50" s="79" t="s">
        <v>130</v>
      </c>
      <c r="F50" s="79" t="s">
        <v>1302</v>
      </c>
      <c r="G50" s="79" t="s">
        <v>1303</v>
      </c>
      <c r="H50" s="79" t="s">
        <v>1304</v>
      </c>
      <c r="I50" s="79" t="s">
        <v>1305</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1306</v>
      </c>
      <c r="AR50" s="95" t="s">
        <v>178</v>
      </c>
      <c r="AS50" s="94" t="s">
        <v>1242</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1307</v>
      </c>
      <c r="BW50" s="80"/>
      <c r="BX50" s="103" t="s">
        <v>182</v>
      </c>
      <c r="BY50" s="103" t="s">
        <v>1308</v>
      </c>
      <c r="BZ50" s="103" t="s">
        <v>1309</v>
      </c>
      <c r="CA50" s="103" t="s">
        <v>987</v>
      </c>
      <c r="CB50" s="103" t="s">
        <v>1310</v>
      </c>
      <c r="CC50" s="103" t="s">
        <v>154</v>
      </c>
      <c r="CD50" s="122" t="s">
        <v>1311</v>
      </c>
      <c r="CE50" s="123" t="s">
        <v>1312</v>
      </c>
      <c r="CF50" s="123" t="s">
        <v>1313</v>
      </c>
      <c r="CG50" s="106" t="s">
        <v>188</v>
      </c>
      <c r="CH50" s="106" t="s">
        <v>416</v>
      </c>
      <c r="CI50" s="106" t="s">
        <v>1314</v>
      </c>
      <c r="CJ50" s="80"/>
      <c r="CK50" s="108" t="s">
        <v>1315</v>
      </c>
      <c r="CL50" s="109" t="s">
        <v>418</v>
      </c>
      <c r="CM50" s="109" t="s">
        <v>504</v>
      </c>
      <c r="CN50" s="109" t="s">
        <v>505</v>
      </c>
      <c r="CO50" s="110" t="s">
        <v>1316</v>
      </c>
      <c r="CP50" s="111" t="s">
        <v>1317</v>
      </c>
      <c r="CQ50" s="112" t="s">
        <v>446</v>
      </c>
      <c r="CR50" s="112">
        <v>5.0</v>
      </c>
      <c r="CS50" s="112">
        <v>2.0</v>
      </c>
      <c r="CT50" s="112">
        <v>2.0</v>
      </c>
      <c r="CU50" s="113" t="s">
        <v>1318</v>
      </c>
      <c r="CV50" s="114">
        <v>0.0</v>
      </c>
      <c r="CW50" s="115"/>
    </row>
    <row r="51">
      <c r="A51" s="76" t="s">
        <v>1319</v>
      </c>
      <c r="B51" s="133" t="s">
        <v>158</v>
      </c>
      <c r="C51" s="77" t="s">
        <v>1320</v>
      </c>
      <c r="D51" s="78" t="s">
        <v>1321</v>
      </c>
      <c r="E51" s="79" t="s">
        <v>130</v>
      </c>
      <c r="F51" s="79" t="s">
        <v>130</v>
      </c>
      <c r="G51" s="79" t="s">
        <v>1322</v>
      </c>
      <c r="H51" s="79" t="s">
        <v>1323</v>
      </c>
      <c r="I51" s="79" t="s">
        <v>1324</v>
      </c>
      <c r="J51" s="80"/>
      <c r="K51" s="81"/>
      <c r="L51" s="172" t="s">
        <v>135</v>
      </c>
      <c r="M51" s="82"/>
      <c r="N51" s="81"/>
      <c r="O51" s="172" t="s">
        <v>135</v>
      </c>
      <c r="P51" s="82"/>
      <c r="Q51" s="83"/>
      <c r="R51" s="82"/>
      <c r="S51" s="81"/>
      <c r="T51" s="81"/>
      <c r="U51" s="82"/>
      <c r="V51" s="118"/>
      <c r="W51" s="84"/>
      <c r="X51" s="85" t="s">
        <v>609</v>
      </c>
      <c r="Y51" s="131" t="s">
        <v>459</v>
      </c>
      <c r="Z51" s="86" t="s">
        <v>1325</v>
      </c>
      <c r="AA51" s="87"/>
      <c r="AB51" s="88" t="s">
        <v>941</v>
      </c>
      <c r="AC51" s="89" t="s">
        <v>522</v>
      </c>
      <c r="AD51" s="90" t="s">
        <v>1326</v>
      </c>
      <c r="AE51" s="89" t="s">
        <v>611</v>
      </c>
      <c r="AF51" s="89" t="s">
        <v>211</v>
      </c>
      <c r="AG51" s="119" t="s">
        <v>1327</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1328</v>
      </c>
      <c r="BJ51" s="98" t="s">
        <v>248</v>
      </c>
      <c r="BK51" s="100"/>
      <c r="BL51" s="100"/>
      <c r="BM51" s="100"/>
      <c r="BN51" s="100"/>
      <c r="BO51" s="100"/>
      <c r="BP51" s="100"/>
      <c r="BQ51" s="80"/>
      <c r="BR51" s="101">
        <v>40.0</v>
      </c>
      <c r="BS51" s="101">
        <v>35.0</v>
      </c>
      <c r="BT51" s="101">
        <v>15.0</v>
      </c>
      <c r="BU51" s="101">
        <v>10.0</v>
      </c>
      <c r="BV51" s="102" t="s">
        <v>1329</v>
      </c>
      <c r="BW51" s="80"/>
      <c r="BX51" s="103" t="s">
        <v>250</v>
      </c>
      <c r="BY51" s="103" t="s">
        <v>617</v>
      </c>
      <c r="BZ51" s="103" t="s">
        <v>1330</v>
      </c>
      <c r="CA51" s="103" t="s">
        <v>722</v>
      </c>
      <c r="CB51" s="103" t="s">
        <v>1331</v>
      </c>
      <c r="CC51" s="103" t="s">
        <v>736</v>
      </c>
      <c r="CD51" s="125"/>
      <c r="CE51" s="123"/>
      <c r="CF51" s="123"/>
      <c r="CG51" s="106"/>
      <c r="CH51" s="106"/>
      <c r="CI51" s="107"/>
      <c r="CJ51" s="80"/>
      <c r="CK51" s="108" t="s">
        <v>1332</v>
      </c>
      <c r="CL51" s="109" t="s">
        <v>638</v>
      </c>
      <c r="CM51" s="109" t="s">
        <v>419</v>
      </c>
      <c r="CN51" s="109" t="s">
        <v>639</v>
      </c>
      <c r="CO51" s="110" t="s">
        <v>1333</v>
      </c>
      <c r="CP51" s="111" t="s">
        <v>1334</v>
      </c>
      <c r="CQ51" s="112" t="s">
        <v>423</v>
      </c>
      <c r="CR51" s="112">
        <v>5.0</v>
      </c>
      <c r="CS51" s="112">
        <v>1.0</v>
      </c>
      <c r="CT51" s="112" t="s">
        <v>229</v>
      </c>
      <c r="CU51" s="113" t="s">
        <v>1335</v>
      </c>
      <c r="CV51" s="114">
        <v>0.0</v>
      </c>
      <c r="CW51" s="115"/>
    </row>
    <row r="52">
      <c r="A52" s="76" t="s">
        <v>1336</v>
      </c>
      <c r="B52" s="133" t="s">
        <v>158</v>
      </c>
      <c r="C52" s="77" t="s">
        <v>1337</v>
      </c>
      <c r="D52" s="78" t="s">
        <v>1338</v>
      </c>
      <c r="E52" s="79" t="s">
        <v>130</v>
      </c>
      <c r="F52" s="79" t="s">
        <v>130</v>
      </c>
      <c r="G52" s="79" t="s">
        <v>1339</v>
      </c>
      <c r="H52" s="79" t="s">
        <v>1340</v>
      </c>
      <c r="I52" s="79" t="s">
        <v>1341</v>
      </c>
      <c r="J52" s="80"/>
      <c r="K52" s="81"/>
      <c r="L52" s="81"/>
      <c r="M52" s="82" t="s">
        <v>135</v>
      </c>
      <c r="N52" s="81"/>
      <c r="O52" s="82"/>
      <c r="P52" s="82"/>
      <c r="Q52" s="83"/>
      <c r="R52" s="82" t="s">
        <v>135</v>
      </c>
      <c r="S52" s="81"/>
      <c r="T52" s="81"/>
      <c r="U52" s="82"/>
      <c r="V52" s="118" t="s">
        <v>135</v>
      </c>
      <c r="W52" s="84"/>
      <c r="X52" s="85" t="s">
        <v>1342</v>
      </c>
      <c r="Y52" s="131" t="s">
        <v>1343</v>
      </c>
      <c r="Z52" s="86" t="s">
        <v>304</v>
      </c>
      <c r="AA52" s="87"/>
      <c r="AB52" s="88" t="s">
        <v>1344</v>
      </c>
      <c r="AC52" s="89" t="s">
        <v>240</v>
      </c>
      <c r="AD52" s="90" t="s">
        <v>1345</v>
      </c>
      <c r="AE52" s="89" t="s">
        <v>149</v>
      </c>
      <c r="AF52" s="89" t="s">
        <v>308</v>
      </c>
      <c r="AG52" s="119" t="s">
        <v>1346</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1347</v>
      </c>
      <c r="BE52" s="121" t="s">
        <v>1348</v>
      </c>
      <c r="BF52" s="99" t="s">
        <v>1349</v>
      </c>
      <c r="BG52" s="98" t="s">
        <v>310</v>
      </c>
      <c r="BH52" s="98" t="s">
        <v>1240</v>
      </c>
      <c r="BI52" s="98" t="s">
        <v>1350</v>
      </c>
      <c r="BJ52" s="98" t="s">
        <v>520</v>
      </c>
      <c r="BK52" s="100"/>
      <c r="BL52" s="100"/>
      <c r="BM52" s="100"/>
      <c r="BN52" s="100"/>
      <c r="BO52" s="100"/>
      <c r="BP52" s="100"/>
      <c r="BQ52" s="80"/>
      <c r="BR52" s="101">
        <v>20.0</v>
      </c>
      <c r="BS52" s="101">
        <v>30.0</v>
      </c>
      <c r="BT52" s="101">
        <v>25.0</v>
      </c>
      <c r="BU52" s="101">
        <v>25.0</v>
      </c>
      <c r="BV52" s="102" t="s">
        <v>1351</v>
      </c>
      <c r="BW52" s="80"/>
      <c r="BX52" s="103" t="s">
        <v>250</v>
      </c>
      <c r="BY52" s="103" t="s">
        <v>152</v>
      </c>
      <c r="BZ52" s="103" t="s">
        <v>1352</v>
      </c>
      <c r="CA52" s="103" t="s">
        <v>130</v>
      </c>
      <c r="CB52" s="103" t="s">
        <v>1353</v>
      </c>
      <c r="CC52" s="103" t="s">
        <v>130</v>
      </c>
      <c r="CD52" s="125"/>
      <c r="CE52" s="123"/>
      <c r="CF52" s="123"/>
      <c r="CG52" s="106"/>
      <c r="CH52" s="106"/>
      <c r="CI52" s="107"/>
      <c r="CJ52" s="80"/>
      <c r="CK52" s="108"/>
      <c r="CL52" s="109"/>
      <c r="CM52" s="109"/>
      <c r="CN52" s="109"/>
      <c r="CO52" s="110"/>
      <c r="CP52" s="111" t="s">
        <v>1354</v>
      </c>
      <c r="CQ52" s="112" t="s">
        <v>690</v>
      </c>
      <c r="CR52" s="112">
        <v>5.0</v>
      </c>
      <c r="CS52" s="112">
        <v>2.0</v>
      </c>
      <c r="CT52" s="112" t="s">
        <v>229</v>
      </c>
      <c r="CU52" s="113" t="s">
        <v>1355</v>
      </c>
      <c r="CV52" s="114">
        <v>0.0</v>
      </c>
      <c r="CW52" s="115"/>
    </row>
    <row r="53">
      <c r="A53" s="76" t="s">
        <v>1356</v>
      </c>
      <c r="B53" s="133" t="s">
        <v>158</v>
      </c>
      <c r="C53" s="77" t="s">
        <v>1357</v>
      </c>
      <c r="D53" s="78" t="s">
        <v>1358</v>
      </c>
      <c r="E53" s="79" t="s">
        <v>130</v>
      </c>
      <c r="F53" s="79" t="s">
        <v>130</v>
      </c>
      <c r="G53" s="79" t="s">
        <v>1359</v>
      </c>
      <c r="H53" s="79" t="s">
        <v>1360</v>
      </c>
      <c r="I53" s="79" t="s">
        <v>1361</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1196</v>
      </c>
      <c r="AD53" s="90" t="s">
        <v>143</v>
      </c>
      <c r="AE53" s="89" t="s">
        <v>651</v>
      </c>
      <c r="AF53" s="89" t="s">
        <v>145</v>
      </c>
      <c r="AG53" s="119" t="s">
        <v>1362</v>
      </c>
      <c r="AH53" s="89" t="s">
        <v>206</v>
      </c>
      <c r="AI53" s="91"/>
      <c r="AJ53" s="91"/>
      <c r="AK53" s="91"/>
      <c r="AL53" s="91"/>
      <c r="AM53" s="91"/>
      <c r="AN53" s="91"/>
      <c r="AO53" s="92"/>
      <c r="AP53" s="93" t="s">
        <v>404</v>
      </c>
      <c r="AQ53" s="94" t="s">
        <v>1363</v>
      </c>
      <c r="AR53" s="95" t="s">
        <v>614</v>
      </c>
      <c r="AS53" s="94" t="s">
        <v>1364</v>
      </c>
      <c r="AT53" s="94" t="s">
        <v>243</v>
      </c>
      <c r="AU53" s="94" t="s">
        <v>1365</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1366</v>
      </c>
      <c r="BW53" s="80"/>
      <c r="BX53" s="103"/>
      <c r="BY53" s="103"/>
      <c r="BZ53" s="103" t="s">
        <v>1367</v>
      </c>
      <c r="CA53" s="103" t="s">
        <v>1368</v>
      </c>
      <c r="CB53" s="103" t="s">
        <v>1369</v>
      </c>
      <c r="CC53" s="103" t="s">
        <v>812</v>
      </c>
      <c r="CD53" s="125"/>
      <c r="CE53" s="123"/>
      <c r="CF53" s="123"/>
      <c r="CG53" s="106" t="s">
        <v>256</v>
      </c>
      <c r="CH53" s="106" t="s">
        <v>189</v>
      </c>
      <c r="CI53" s="107"/>
      <c r="CJ53" s="80"/>
      <c r="CK53" s="108"/>
      <c r="CL53" s="109"/>
      <c r="CM53" s="109"/>
      <c r="CN53" s="109"/>
      <c r="CO53" s="110"/>
      <c r="CP53" s="111" t="s">
        <v>1370</v>
      </c>
      <c r="CQ53" s="112" t="s">
        <v>130</v>
      </c>
      <c r="CR53" s="112">
        <v>3.0</v>
      </c>
      <c r="CS53" s="112" t="s">
        <v>259</v>
      </c>
      <c r="CT53" s="112" t="s">
        <v>130</v>
      </c>
      <c r="CU53" s="113" t="s">
        <v>1371</v>
      </c>
      <c r="CV53" s="114">
        <v>0.0</v>
      </c>
      <c r="CW53" s="115"/>
    </row>
    <row r="54">
      <c r="A54" s="76" t="s">
        <v>1372</v>
      </c>
      <c r="B54" s="133" t="s">
        <v>158</v>
      </c>
      <c r="C54" s="77" t="s">
        <v>1373</v>
      </c>
      <c r="D54" s="78" t="s">
        <v>1374</v>
      </c>
      <c r="E54" s="79" t="s">
        <v>130</v>
      </c>
      <c r="F54" s="79" t="s">
        <v>130</v>
      </c>
      <c r="G54" s="79" t="s">
        <v>1375</v>
      </c>
      <c r="H54" s="79" t="s">
        <v>1376</v>
      </c>
      <c r="I54" s="79" t="s">
        <v>1377</v>
      </c>
      <c r="J54" s="80"/>
      <c r="K54" s="81"/>
      <c r="L54" s="81"/>
      <c r="M54" s="82"/>
      <c r="N54" s="81"/>
      <c r="O54" s="82"/>
      <c r="P54" s="82"/>
      <c r="Q54" s="83"/>
      <c r="R54" s="82" t="s">
        <v>135</v>
      </c>
      <c r="S54" s="82" t="s">
        <v>135</v>
      </c>
      <c r="T54" s="81"/>
      <c r="U54" s="82"/>
      <c r="V54" s="118" t="s">
        <v>135</v>
      </c>
      <c r="W54" s="84"/>
      <c r="X54" s="85" t="s">
        <v>1378</v>
      </c>
      <c r="Y54" s="131" t="s">
        <v>755</v>
      </c>
      <c r="Z54" s="86" t="s">
        <v>912</v>
      </c>
      <c r="AA54" s="87"/>
      <c r="AB54" s="88" t="s">
        <v>1379</v>
      </c>
      <c r="AC54" s="89" t="s">
        <v>1144</v>
      </c>
      <c r="AD54" s="90" t="s">
        <v>1380</v>
      </c>
      <c r="AE54" s="89" t="s">
        <v>1381</v>
      </c>
      <c r="AF54" s="89" t="s">
        <v>308</v>
      </c>
      <c r="AG54" s="119" t="s">
        <v>1382</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1383</v>
      </c>
      <c r="BE54" s="121" t="s">
        <v>1384</v>
      </c>
      <c r="BF54" s="99" t="s">
        <v>1385</v>
      </c>
      <c r="BG54" s="98" t="s">
        <v>304</v>
      </c>
      <c r="BH54" s="98" t="s">
        <v>1148</v>
      </c>
      <c r="BI54" s="98" t="s">
        <v>1386</v>
      </c>
      <c r="BJ54" s="98" t="s">
        <v>439</v>
      </c>
      <c r="BK54" s="100"/>
      <c r="BL54" s="100"/>
      <c r="BM54" s="100"/>
      <c r="BN54" s="100"/>
      <c r="BO54" s="100"/>
      <c r="BP54" s="100"/>
      <c r="BQ54" s="80"/>
      <c r="BR54" s="101">
        <v>20.0</v>
      </c>
      <c r="BS54" s="101">
        <v>20.0</v>
      </c>
      <c r="BT54" s="101">
        <v>35.0</v>
      </c>
      <c r="BU54" s="101">
        <v>25.0</v>
      </c>
      <c r="BV54" s="102" t="s">
        <v>1387</v>
      </c>
      <c r="BW54" s="80"/>
      <c r="BX54" s="103" t="s">
        <v>250</v>
      </c>
      <c r="BY54" s="103" t="s">
        <v>152</v>
      </c>
      <c r="BZ54" s="103" t="s">
        <v>1388</v>
      </c>
      <c r="CA54" s="103" t="s">
        <v>130</v>
      </c>
      <c r="CB54" s="103" t="s">
        <v>1389</v>
      </c>
      <c r="CC54" s="103" t="s">
        <v>130</v>
      </c>
      <c r="CD54" s="125"/>
      <c r="CE54" s="123"/>
      <c r="CF54" s="123"/>
      <c r="CG54" s="106"/>
      <c r="CH54" s="106"/>
      <c r="CI54" s="107"/>
      <c r="CJ54" s="80"/>
      <c r="CK54" s="108"/>
      <c r="CL54" s="109"/>
      <c r="CM54" s="109"/>
      <c r="CN54" s="109"/>
      <c r="CO54" s="110"/>
      <c r="CP54" s="111" t="s">
        <v>1390</v>
      </c>
      <c r="CQ54" s="112" t="s">
        <v>423</v>
      </c>
      <c r="CR54" s="112">
        <v>6.0</v>
      </c>
      <c r="CS54" s="112">
        <v>5.0</v>
      </c>
      <c r="CT54" s="112" t="s">
        <v>1185</v>
      </c>
      <c r="CU54" s="113" t="s">
        <v>1391</v>
      </c>
      <c r="CV54" s="114">
        <v>0.0</v>
      </c>
      <c r="CW54" s="115"/>
    </row>
    <row r="55">
      <c r="A55" s="76" t="s">
        <v>1392</v>
      </c>
      <c r="B55" s="66" t="s">
        <v>158</v>
      </c>
      <c r="C55" s="77" t="s">
        <v>1393</v>
      </c>
      <c r="D55" s="78" t="s">
        <v>1394</v>
      </c>
      <c r="E55" s="79" t="s">
        <v>130</v>
      </c>
      <c r="F55" s="79" t="s">
        <v>130</v>
      </c>
      <c r="G55" s="79" t="s">
        <v>1395</v>
      </c>
      <c r="H55" s="79" t="s">
        <v>1396</v>
      </c>
      <c r="I55" s="79" t="s">
        <v>1397</v>
      </c>
      <c r="J55" s="80"/>
      <c r="K55" s="81"/>
      <c r="L55" s="82" t="s">
        <v>135</v>
      </c>
      <c r="M55" s="81"/>
      <c r="N55" s="81"/>
      <c r="O55" s="82"/>
      <c r="P55" s="82" t="s">
        <v>135</v>
      </c>
      <c r="Q55" s="83"/>
      <c r="R55" s="81"/>
      <c r="S55" s="81"/>
      <c r="T55" s="81"/>
      <c r="U55" s="81"/>
      <c r="V55" s="83"/>
      <c r="W55" s="84"/>
      <c r="X55" s="85" t="s">
        <v>1398</v>
      </c>
      <c r="Y55" s="86" t="s">
        <v>1399</v>
      </c>
      <c r="Z55" s="131" t="s">
        <v>1400</v>
      </c>
      <c r="AA55" s="87"/>
      <c r="AB55" s="88" t="s">
        <v>1103</v>
      </c>
      <c r="AC55" s="89" t="s">
        <v>651</v>
      </c>
      <c r="AD55" s="90" t="s">
        <v>1197</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1401</v>
      </c>
      <c r="BF55" s="99" t="s">
        <v>279</v>
      </c>
      <c r="BG55" s="98" t="s">
        <v>270</v>
      </c>
      <c r="BH55" s="98" t="s">
        <v>281</v>
      </c>
      <c r="BI55" s="121" t="s">
        <v>1402</v>
      </c>
      <c r="BJ55" s="98" t="s">
        <v>1403</v>
      </c>
      <c r="BK55" s="100"/>
      <c r="BL55" s="100"/>
      <c r="BM55" s="100"/>
      <c r="BN55" s="100"/>
      <c r="BO55" s="100"/>
      <c r="BP55" s="100"/>
      <c r="BQ55" s="80"/>
      <c r="BR55" s="101">
        <v>40.0</v>
      </c>
      <c r="BS55" s="101">
        <v>10.0</v>
      </c>
      <c r="BT55" s="101">
        <v>35.0</v>
      </c>
      <c r="BU55" s="101">
        <v>15.0</v>
      </c>
      <c r="BV55" s="102" t="s">
        <v>1404</v>
      </c>
      <c r="BW55" s="80"/>
      <c r="BX55" s="103" t="s">
        <v>182</v>
      </c>
      <c r="BY55" s="103" t="s">
        <v>1405</v>
      </c>
      <c r="BZ55" s="103" t="s">
        <v>1406</v>
      </c>
      <c r="CA55" s="103" t="s">
        <v>1407</v>
      </c>
      <c r="CB55" s="103" t="s">
        <v>1408</v>
      </c>
      <c r="CC55" s="103" t="s">
        <v>1409</v>
      </c>
      <c r="CD55" s="125"/>
      <c r="CE55" s="123"/>
      <c r="CF55" s="123"/>
      <c r="CG55" s="106"/>
      <c r="CH55" s="106"/>
      <c r="CI55" s="107"/>
      <c r="CJ55" s="80"/>
      <c r="CK55" s="108" t="s">
        <v>1410</v>
      </c>
      <c r="CL55" s="109" t="s">
        <v>223</v>
      </c>
      <c r="CM55" s="109" t="s">
        <v>357</v>
      </c>
      <c r="CN55" s="109" t="s">
        <v>1050</v>
      </c>
      <c r="CO55" s="110" t="s">
        <v>1411</v>
      </c>
      <c r="CP55" s="111" t="s">
        <v>1412</v>
      </c>
      <c r="CQ55" s="112" t="s">
        <v>1413</v>
      </c>
      <c r="CR55" s="112">
        <v>4.0</v>
      </c>
      <c r="CS55" s="112" t="s">
        <v>259</v>
      </c>
      <c r="CT55" s="112" t="s">
        <v>229</v>
      </c>
      <c r="CU55" s="113" t="s">
        <v>1414</v>
      </c>
      <c r="CV55" s="114">
        <v>0.0</v>
      </c>
      <c r="CW55" s="115"/>
    </row>
    <row r="56">
      <c r="A56" s="76" t="s">
        <v>1415</v>
      </c>
      <c r="B56" s="66" t="s">
        <v>262</v>
      </c>
      <c r="C56" s="77" t="s">
        <v>1416</v>
      </c>
      <c r="D56" s="78" t="s">
        <v>1417</v>
      </c>
      <c r="E56" s="79" t="s">
        <v>130</v>
      </c>
      <c r="F56" s="79" t="s">
        <v>1418</v>
      </c>
      <c r="G56" s="79" t="s">
        <v>1419</v>
      </c>
      <c r="H56" s="79" t="s">
        <v>1420</v>
      </c>
      <c r="I56" s="79" t="s">
        <v>1421</v>
      </c>
      <c r="J56" s="80"/>
      <c r="K56" s="81"/>
      <c r="L56" s="81"/>
      <c r="M56" s="81"/>
      <c r="N56" s="81"/>
      <c r="O56" s="82" t="s">
        <v>135</v>
      </c>
      <c r="P56" s="82" t="s">
        <v>135</v>
      </c>
      <c r="Q56" s="83"/>
      <c r="R56" s="81"/>
      <c r="S56" s="81"/>
      <c r="T56" s="81"/>
      <c r="U56" s="81"/>
      <c r="V56" s="83"/>
      <c r="W56" s="84"/>
      <c r="X56" s="85" t="s">
        <v>164</v>
      </c>
      <c r="Y56" s="86" t="s">
        <v>1288</v>
      </c>
      <c r="Z56" s="86" t="s">
        <v>487</v>
      </c>
      <c r="AA56" s="87"/>
      <c r="AB56" s="88" t="s">
        <v>334</v>
      </c>
      <c r="AC56" s="119" t="s">
        <v>1422</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1423</v>
      </c>
      <c r="AR56" s="95" t="s">
        <v>1424</v>
      </c>
      <c r="AS56" s="94" t="s">
        <v>337</v>
      </c>
      <c r="AT56" s="94" t="s">
        <v>178</v>
      </c>
      <c r="AU56" s="94" t="s">
        <v>1242</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1425</v>
      </c>
      <c r="BW56" s="80"/>
      <c r="BX56" s="103" t="s">
        <v>151</v>
      </c>
      <c r="BY56" s="103" t="s">
        <v>152</v>
      </c>
      <c r="BZ56" s="103" t="s">
        <v>1042</v>
      </c>
      <c r="CA56" s="103" t="s">
        <v>1043</v>
      </c>
      <c r="CB56" s="103" t="s">
        <v>1426</v>
      </c>
      <c r="CC56" s="103" t="s">
        <v>644</v>
      </c>
      <c r="CD56" s="122" t="s">
        <v>1427</v>
      </c>
      <c r="CE56" s="123" t="s">
        <v>1428</v>
      </c>
      <c r="CF56" s="123" t="s">
        <v>1429</v>
      </c>
      <c r="CG56" s="106" t="s">
        <v>188</v>
      </c>
      <c r="CH56" s="106" t="s">
        <v>189</v>
      </c>
      <c r="CI56" s="107"/>
      <c r="CJ56" s="80"/>
      <c r="CK56" s="108" t="s">
        <v>1430</v>
      </c>
      <c r="CL56" s="109" t="s">
        <v>418</v>
      </c>
      <c r="CM56" s="109" t="s">
        <v>504</v>
      </c>
      <c r="CN56" s="109" t="s">
        <v>505</v>
      </c>
      <c r="CO56" s="110" t="s">
        <v>1431</v>
      </c>
      <c r="CP56" s="111" t="s">
        <v>1432</v>
      </c>
      <c r="CQ56" s="112" t="s">
        <v>361</v>
      </c>
      <c r="CR56" s="112">
        <v>5.0</v>
      </c>
      <c r="CS56" s="112">
        <v>3.0</v>
      </c>
      <c r="CT56" s="112" t="s">
        <v>229</v>
      </c>
      <c r="CU56" s="113" t="s">
        <v>1433</v>
      </c>
      <c r="CV56" s="114">
        <v>0.0</v>
      </c>
      <c r="CW56" s="115"/>
    </row>
    <row r="57">
      <c r="A57" s="76" t="s">
        <v>1434</v>
      </c>
      <c r="B57" s="66" t="s">
        <v>262</v>
      </c>
      <c r="C57" s="77" t="s">
        <v>1435</v>
      </c>
      <c r="D57" s="78" t="s">
        <v>1436</v>
      </c>
      <c r="E57" s="79" t="s">
        <v>130</v>
      </c>
      <c r="F57" s="79" t="s">
        <v>1437</v>
      </c>
      <c r="G57" s="79" t="s">
        <v>1438</v>
      </c>
      <c r="H57" s="79" t="s">
        <v>1439</v>
      </c>
      <c r="I57" s="79" t="s">
        <v>1440</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1441</v>
      </c>
      <c r="AC57" s="89" t="s">
        <v>1442</v>
      </c>
      <c r="AD57" s="90" t="s">
        <v>1443</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1444</v>
      </c>
      <c r="BE57" s="98" t="s">
        <v>435</v>
      </c>
      <c r="BF57" s="99" t="s">
        <v>1445</v>
      </c>
      <c r="BG57" s="98" t="s">
        <v>271</v>
      </c>
      <c r="BH57" s="98" t="s">
        <v>439</v>
      </c>
      <c r="BI57" s="98" t="s">
        <v>1446</v>
      </c>
      <c r="BJ57" s="98" t="s">
        <v>460</v>
      </c>
      <c r="BK57" s="100">
        <v>3294.0</v>
      </c>
      <c r="BL57" s="100">
        <v>262.0</v>
      </c>
      <c r="BM57" s="100">
        <v>439.0</v>
      </c>
      <c r="BN57" s="100">
        <v>256.0</v>
      </c>
      <c r="BO57" s="100">
        <v>294.0</v>
      </c>
      <c r="BP57" s="100">
        <v>109.0</v>
      </c>
      <c r="BQ57" s="80"/>
      <c r="BR57" s="101">
        <v>35.0</v>
      </c>
      <c r="BS57" s="101">
        <v>10.0</v>
      </c>
      <c r="BT57" s="101">
        <v>20.0</v>
      </c>
      <c r="BU57" s="101">
        <v>30.0</v>
      </c>
      <c r="BV57" s="102" t="s">
        <v>1447</v>
      </c>
      <c r="BW57" s="80"/>
      <c r="BX57" s="103" t="s">
        <v>151</v>
      </c>
      <c r="BY57" s="103" t="s">
        <v>152</v>
      </c>
      <c r="BZ57" s="103" t="s">
        <v>1448</v>
      </c>
      <c r="CA57" s="103" t="s">
        <v>130</v>
      </c>
      <c r="CB57" s="103" t="s">
        <v>1449</v>
      </c>
      <c r="CC57" s="103" t="s">
        <v>130</v>
      </c>
      <c r="CD57" s="122" t="s">
        <v>1450</v>
      </c>
      <c r="CE57" s="123" t="s">
        <v>1451</v>
      </c>
      <c r="CF57" s="123" t="s">
        <v>1452</v>
      </c>
      <c r="CG57" s="106" t="s">
        <v>353</v>
      </c>
      <c r="CH57" s="106" t="s">
        <v>416</v>
      </c>
      <c r="CI57" s="107"/>
      <c r="CJ57" s="80"/>
      <c r="CK57" s="108"/>
      <c r="CL57" s="109"/>
      <c r="CM57" s="109"/>
      <c r="CN57" s="109"/>
      <c r="CO57" s="110"/>
      <c r="CP57" s="111" t="s">
        <v>1453</v>
      </c>
      <c r="CQ57" s="112" t="s">
        <v>333</v>
      </c>
      <c r="CR57" s="112">
        <v>5.0</v>
      </c>
      <c r="CS57" s="112">
        <v>4.0</v>
      </c>
      <c r="CT57" s="112">
        <v>4.0</v>
      </c>
      <c r="CU57" s="113" t="s">
        <v>1454</v>
      </c>
      <c r="CV57" s="114">
        <v>0.0</v>
      </c>
      <c r="CW57" s="115"/>
    </row>
    <row r="58">
      <c r="A58" s="76" t="s">
        <v>1455</v>
      </c>
      <c r="B58" s="66" t="s">
        <v>158</v>
      </c>
      <c r="C58" s="77" t="s">
        <v>1456</v>
      </c>
      <c r="D58" s="78" t="s">
        <v>1457</v>
      </c>
      <c r="E58" s="79"/>
      <c r="F58" s="79"/>
      <c r="G58" s="79"/>
      <c r="H58" s="79"/>
      <c r="I58" s="79"/>
      <c r="J58" s="80"/>
      <c r="K58" s="81"/>
      <c r="L58" s="82"/>
      <c r="M58" s="82"/>
      <c r="N58" s="82"/>
      <c r="O58" s="82" t="s">
        <v>135</v>
      </c>
      <c r="P58" s="127" t="s">
        <v>135</v>
      </c>
      <c r="Q58" s="83"/>
      <c r="R58" s="81"/>
      <c r="S58" s="127" t="s">
        <v>135</v>
      </c>
      <c r="T58" s="81"/>
      <c r="U58" s="82"/>
      <c r="V58" s="118"/>
      <c r="W58" s="84"/>
      <c r="X58" s="85" t="s">
        <v>1458</v>
      </c>
      <c r="Y58" s="86" t="s">
        <v>1459</v>
      </c>
      <c r="Z58" s="86" t="s">
        <v>843</v>
      </c>
      <c r="AA58" s="87"/>
      <c r="AB58" s="88" t="s">
        <v>891</v>
      </c>
      <c r="AC58" s="89" t="s">
        <v>138</v>
      </c>
      <c r="AD58" s="90" t="s">
        <v>1460</v>
      </c>
      <c r="AE58" s="89" t="s">
        <v>1461</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1462</v>
      </c>
      <c r="BE58" s="98" t="s">
        <v>777</v>
      </c>
      <c r="BF58" s="99" t="s">
        <v>1463</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1464</v>
      </c>
      <c r="BW58" s="80"/>
      <c r="BX58" s="103" t="s">
        <v>182</v>
      </c>
      <c r="BY58" s="103" t="s">
        <v>1465</v>
      </c>
      <c r="BZ58" s="103" t="s">
        <v>1466</v>
      </c>
      <c r="CA58" s="103" t="s">
        <v>1356</v>
      </c>
      <c r="CB58" s="103" t="s">
        <v>1467</v>
      </c>
      <c r="CC58" s="103" t="s">
        <v>812</v>
      </c>
      <c r="CD58" s="122" t="s">
        <v>527</v>
      </c>
      <c r="CE58" s="123" t="s">
        <v>1468</v>
      </c>
      <c r="CF58" s="123" t="s">
        <v>1469</v>
      </c>
      <c r="CG58" s="106"/>
      <c r="CH58" s="106"/>
      <c r="CI58" s="107"/>
      <c r="CJ58" s="80"/>
      <c r="CK58" s="108"/>
      <c r="CL58" s="109"/>
      <c r="CM58" s="109"/>
      <c r="CN58" s="109"/>
      <c r="CO58" s="110"/>
      <c r="CP58" s="111" t="s">
        <v>1470</v>
      </c>
      <c r="CQ58" s="112" t="s">
        <v>446</v>
      </c>
      <c r="CR58" s="112">
        <v>5.0</v>
      </c>
      <c r="CS58" s="112">
        <v>2.0</v>
      </c>
      <c r="CT58" s="112" t="s">
        <v>229</v>
      </c>
      <c r="CU58" s="113" t="s">
        <v>1471</v>
      </c>
      <c r="CV58" s="114"/>
      <c r="CW58" s="115"/>
    </row>
    <row r="59">
      <c r="A59" s="76" t="s">
        <v>1472</v>
      </c>
      <c r="B59" s="66" t="s">
        <v>262</v>
      </c>
      <c r="C59" s="77" t="s">
        <v>1473</v>
      </c>
      <c r="D59" s="78" t="s">
        <v>1474</v>
      </c>
      <c r="E59" s="79"/>
      <c r="F59" s="79"/>
      <c r="G59" s="79"/>
      <c r="H59" s="79"/>
      <c r="I59" s="79"/>
      <c r="J59" s="80"/>
      <c r="K59" s="81"/>
      <c r="L59" s="82"/>
      <c r="M59" s="82"/>
      <c r="N59" s="82"/>
      <c r="O59" s="82"/>
      <c r="P59" s="127" t="s">
        <v>135</v>
      </c>
      <c r="Q59" s="83"/>
      <c r="R59" s="81"/>
      <c r="S59" s="81"/>
      <c r="T59" s="81"/>
      <c r="U59" s="82"/>
      <c r="V59" s="118" t="s">
        <v>135</v>
      </c>
      <c r="W59" s="84"/>
      <c r="X59" s="85" t="s">
        <v>300</v>
      </c>
      <c r="Y59" s="86" t="s">
        <v>1475</v>
      </c>
      <c r="Z59" s="86" t="s">
        <v>938</v>
      </c>
      <c r="AA59" s="87"/>
      <c r="AB59" s="88" t="s">
        <v>1476</v>
      </c>
      <c r="AC59" s="89" t="s">
        <v>496</v>
      </c>
      <c r="AD59" s="90" t="s">
        <v>1477</v>
      </c>
      <c r="AE59" s="89" t="s">
        <v>544</v>
      </c>
      <c r="AF59" s="89" t="s">
        <v>460</v>
      </c>
      <c r="AG59" s="154" t="s">
        <v>1478</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1479</v>
      </c>
      <c r="BE59" s="98" t="s">
        <v>522</v>
      </c>
      <c r="BF59" s="99" t="s">
        <v>1480</v>
      </c>
      <c r="BG59" s="98" t="s">
        <v>399</v>
      </c>
      <c r="BH59" s="98" t="s">
        <v>243</v>
      </c>
      <c r="BI59" s="98" t="s">
        <v>1196</v>
      </c>
      <c r="BJ59" s="98" t="s">
        <v>402</v>
      </c>
      <c r="BK59" s="100"/>
      <c r="BL59" s="100"/>
      <c r="BM59" s="100"/>
      <c r="BN59" s="100"/>
      <c r="BO59" s="100"/>
      <c r="BP59" s="100"/>
      <c r="BQ59" s="80"/>
      <c r="BR59" s="101">
        <v>40.0</v>
      </c>
      <c r="BS59" s="101">
        <v>15.0</v>
      </c>
      <c r="BT59" s="101">
        <v>30.0</v>
      </c>
      <c r="BU59" s="101">
        <v>10.0</v>
      </c>
      <c r="BV59" s="102" t="s">
        <v>1481</v>
      </c>
      <c r="BW59" s="80"/>
      <c r="BX59" s="103" t="s">
        <v>151</v>
      </c>
      <c r="BY59" s="103" t="s">
        <v>152</v>
      </c>
      <c r="BZ59" s="103" t="s">
        <v>1482</v>
      </c>
      <c r="CA59" s="103" t="s">
        <v>130</v>
      </c>
      <c r="CB59" s="103" t="s">
        <v>1483</v>
      </c>
      <c r="CC59" s="103" t="s">
        <v>130</v>
      </c>
      <c r="CD59" s="122" t="s">
        <v>922</v>
      </c>
      <c r="CE59" s="123" t="s">
        <v>1484</v>
      </c>
      <c r="CF59" s="123" t="s">
        <v>1485</v>
      </c>
      <c r="CG59" s="106"/>
      <c r="CH59" s="106"/>
      <c r="CI59" s="107"/>
      <c r="CJ59" s="80"/>
      <c r="CK59" s="108"/>
      <c r="CL59" s="109"/>
      <c r="CM59" s="109"/>
      <c r="CN59" s="109"/>
      <c r="CO59" s="110"/>
      <c r="CP59" s="111" t="s">
        <v>1486</v>
      </c>
      <c r="CQ59" s="112" t="s">
        <v>228</v>
      </c>
      <c r="CR59" s="112">
        <v>3.0</v>
      </c>
      <c r="CS59" s="112">
        <v>4.0</v>
      </c>
      <c r="CT59" s="112">
        <v>3.0</v>
      </c>
      <c r="CU59" s="113" t="s">
        <v>1487</v>
      </c>
      <c r="CV59" s="114"/>
      <c r="CW59" s="115"/>
    </row>
    <row r="60">
      <c r="A60" s="76" t="s">
        <v>963</v>
      </c>
      <c r="B60" s="66" t="s">
        <v>127</v>
      </c>
      <c r="C60" s="77" t="s">
        <v>1488</v>
      </c>
      <c r="D60" s="78" t="s">
        <v>1489</v>
      </c>
      <c r="E60" s="79" t="s">
        <v>130</v>
      </c>
      <c r="F60" s="79" t="s">
        <v>1490</v>
      </c>
      <c r="G60" s="79" t="s">
        <v>1491</v>
      </c>
      <c r="H60" s="79" t="s">
        <v>1492</v>
      </c>
      <c r="I60" s="79" t="s">
        <v>1493</v>
      </c>
      <c r="J60" s="80"/>
      <c r="K60" s="81"/>
      <c r="L60" s="82" t="s">
        <v>135</v>
      </c>
      <c r="M60" s="82" t="s">
        <v>135</v>
      </c>
      <c r="N60" s="81"/>
      <c r="O60" s="81"/>
      <c r="P60" s="81"/>
      <c r="Q60" s="83"/>
      <c r="R60" s="81"/>
      <c r="S60" s="81"/>
      <c r="T60" s="82" t="s">
        <v>135</v>
      </c>
      <c r="U60" s="81"/>
      <c r="V60" s="83"/>
      <c r="W60" s="84"/>
      <c r="X60" s="85" t="s">
        <v>164</v>
      </c>
      <c r="Y60" s="86" t="s">
        <v>491</v>
      </c>
      <c r="Z60" s="86" t="s">
        <v>1306</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1494</v>
      </c>
      <c r="BW60" s="80"/>
      <c r="BX60" s="103" t="s">
        <v>182</v>
      </c>
      <c r="BY60" s="103" t="s">
        <v>152</v>
      </c>
      <c r="BZ60" s="103" t="s">
        <v>1495</v>
      </c>
      <c r="CA60" s="103" t="s">
        <v>1496</v>
      </c>
      <c r="CB60" s="103" t="s">
        <v>501</v>
      </c>
      <c r="CC60" s="103" t="s">
        <v>502</v>
      </c>
      <c r="CD60" s="122" t="s">
        <v>1497</v>
      </c>
      <c r="CE60" s="123" t="s">
        <v>1498</v>
      </c>
      <c r="CF60" s="123" t="s">
        <v>1499</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1500</v>
      </c>
      <c r="B61" s="66" t="s">
        <v>158</v>
      </c>
      <c r="C61" s="77" t="s">
        <v>1501</v>
      </c>
      <c r="D61" s="78" t="s">
        <v>1502</v>
      </c>
      <c r="E61" s="79" t="s">
        <v>130</v>
      </c>
      <c r="F61" s="79" t="s">
        <v>130</v>
      </c>
      <c r="G61" s="79" t="s">
        <v>1503</v>
      </c>
      <c r="H61" s="79" t="s">
        <v>1504</v>
      </c>
      <c r="I61" s="79" t="s">
        <v>1505</v>
      </c>
      <c r="J61" s="80"/>
      <c r="K61" s="81"/>
      <c r="L61" s="82"/>
      <c r="M61" s="82"/>
      <c r="N61" s="82" t="s">
        <v>135</v>
      </c>
      <c r="O61" s="81"/>
      <c r="P61" s="81"/>
      <c r="Q61" s="83"/>
      <c r="R61" s="82" t="s">
        <v>135</v>
      </c>
      <c r="S61" s="81"/>
      <c r="T61" s="82"/>
      <c r="U61" s="82"/>
      <c r="V61" s="118" t="s">
        <v>392</v>
      </c>
      <c r="W61" s="84"/>
      <c r="X61" s="85" t="s">
        <v>308</v>
      </c>
      <c r="Y61" s="131" t="s">
        <v>1506</v>
      </c>
      <c r="Z61" s="86" t="s">
        <v>1507</v>
      </c>
      <c r="AA61" s="87"/>
      <c r="AB61" s="88" t="s">
        <v>1508</v>
      </c>
      <c r="AC61" s="89" t="s">
        <v>1509</v>
      </c>
      <c r="AD61" s="90" t="s">
        <v>1510</v>
      </c>
      <c r="AE61" s="119" t="s">
        <v>1511</v>
      </c>
      <c r="AF61" s="89" t="s">
        <v>308</v>
      </c>
      <c r="AG61" s="119" t="s">
        <v>1512</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1145</v>
      </c>
      <c r="BE61" s="121" t="s">
        <v>1513</v>
      </c>
      <c r="BF61" s="99" t="s">
        <v>1514</v>
      </c>
      <c r="BG61" s="98" t="s">
        <v>304</v>
      </c>
      <c r="BH61" s="98" t="s">
        <v>1148</v>
      </c>
      <c r="BI61" s="121" t="s">
        <v>1515</v>
      </c>
      <c r="BJ61" s="98" t="s">
        <v>171</v>
      </c>
      <c r="BK61" s="141">
        <v>3550.0</v>
      </c>
      <c r="BL61" s="141">
        <v>497.0</v>
      </c>
      <c r="BM61" s="141">
        <v>218.0</v>
      </c>
      <c r="BN61" s="141">
        <v>262.0</v>
      </c>
      <c r="BO61" s="141">
        <v>240.0</v>
      </c>
      <c r="BP61" s="141">
        <v>331.0</v>
      </c>
      <c r="BQ61" s="80"/>
      <c r="BR61" s="101">
        <v>20.0</v>
      </c>
      <c r="BS61" s="101">
        <v>40.0</v>
      </c>
      <c r="BT61" s="101">
        <v>10.0</v>
      </c>
      <c r="BU61" s="101">
        <v>30.0</v>
      </c>
      <c r="BV61" s="102" t="s">
        <v>1516</v>
      </c>
      <c r="BW61" s="80"/>
      <c r="BX61" s="103" t="s">
        <v>182</v>
      </c>
      <c r="BY61" s="103" t="s">
        <v>152</v>
      </c>
      <c r="BZ61" s="103" t="s">
        <v>1517</v>
      </c>
      <c r="CA61" s="103" t="s">
        <v>130</v>
      </c>
      <c r="CB61" s="103" t="s">
        <v>1518</v>
      </c>
      <c r="CC61" s="103" t="s">
        <v>130</v>
      </c>
      <c r="CD61" s="122" t="s">
        <v>879</v>
      </c>
      <c r="CE61" s="123" t="s">
        <v>1519</v>
      </c>
      <c r="CF61" s="123" t="s">
        <v>1520</v>
      </c>
      <c r="CG61" s="106" t="s">
        <v>473</v>
      </c>
      <c r="CH61" s="106" t="s">
        <v>189</v>
      </c>
      <c r="CI61" s="107"/>
      <c r="CJ61" s="80"/>
      <c r="CK61" s="108"/>
      <c r="CL61" s="109"/>
      <c r="CM61" s="109"/>
      <c r="CN61" s="109"/>
      <c r="CO61" s="110"/>
      <c r="CP61" s="111" t="s">
        <v>1521</v>
      </c>
      <c r="CQ61" s="112" t="s">
        <v>423</v>
      </c>
      <c r="CR61" s="112">
        <v>5.0</v>
      </c>
      <c r="CS61" s="112">
        <v>5.0</v>
      </c>
      <c r="CT61" s="112" t="s">
        <v>533</v>
      </c>
      <c r="CU61" s="113" t="s">
        <v>1522</v>
      </c>
      <c r="CV61" s="114">
        <v>0.0</v>
      </c>
      <c r="CW61" s="115"/>
    </row>
    <row r="62">
      <c r="A62" s="76" t="s">
        <v>1523</v>
      </c>
      <c r="B62" s="66" t="s">
        <v>158</v>
      </c>
      <c r="C62" s="77" t="s">
        <v>1524</v>
      </c>
      <c r="D62" s="78" t="s">
        <v>1525</v>
      </c>
      <c r="E62" s="79" t="s">
        <v>130</v>
      </c>
      <c r="F62" s="79" t="s">
        <v>130</v>
      </c>
      <c r="G62" s="79" t="s">
        <v>1526</v>
      </c>
      <c r="H62" s="79" t="s">
        <v>1527</v>
      </c>
      <c r="I62" s="79" t="s">
        <v>1528</v>
      </c>
      <c r="J62" s="80"/>
      <c r="K62" s="81"/>
      <c r="L62" s="82"/>
      <c r="M62" s="82" t="s">
        <v>392</v>
      </c>
      <c r="N62" s="81"/>
      <c r="O62" s="81"/>
      <c r="P62" s="81"/>
      <c r="Q62" s="83"/>
      <c r="R62" s="82" t="s">
        <v>135</v>
      </c>
      <c r="S62" s="81"/>
      <c r="T62" s="82" t="s">
        <v>135</v>
      </c>
      <c r="U62" s="81"/>
      <c r="V62" s="83"/>
      <c r="W62" s="84"/>
      <c r="X62" s="85" t="s">
        <v>1529</v>
      </c>
      <c r="Y62" s="131" t="s">
        <v>1530</v>
      </c>
      <c r="Z62" s="86" t="s">
        <v>1016</v>
      </c>
      <c r="AA62" s="87"/>
      <c r="AB62" s="88" t="s">
        <v>1531</v>
      </c>
      <c r="AC62" s="89" t="s">
        <v>280</v>
      </c>
      <c r="AD62" s="90" t="s">
        <v>1532</v>
      </c>
      <c r="AE62" s="119" t="s">
        <v>1533</v>
      </c>
      <c r="AF62" s="89" t="s">
        <v>211</v>
      </c>
      <c r="AG62" s="119" t="s">
        <v>1534</v>
      </c>
      <c r="AH62" s="89" t="s">
        <v>180</v>
      </c>
      <c r="AI62" s="91">
        <v>5406.0</v>
      </c>
      <c r="AJ62" s="91">
        <v>477.0</v>
      </c>
      <c r="AK62" s="91">
        <v>278.0</v>
      </c>
      <c r="AL62" s="91">
        <v>284.0</v>
      </c>
      <c r="AM62" s="91">
        <v>312.0</v>
      </c>
      <c r="AN62" s="91">
        <v>101.0</v>
      </c>
      <c r="AO62" s="92"/>
      <c r="AP62" s="93" t="s">
        <v>1535</v>
      </c>
      <c r="AQ62" s="94" t="s">
        <v>1399</v>
      </c>
      <c r="AR62" s="95" t="s">
        <v>1536</v>
      </c>
      <c r="AS62" s="94" t="s">
        <v>434</v>
      </c>
      <c r="AT62" s="94" t="s">
        <v>520</v>
      </c>
      <c r="AU62" s="120" t="s">
        <v>1537</v>
      </c>
      <c r="AV62" s="94" t="s">
        <v>173</v>
      </c>
      <c r="AW62" s="91">
        <v>5075.0</v>
      </c>
      <c r="AX62" s="91">
        <v>391.0</v>
      </c>
      <c r="AY62" s="91">
        <v>253.0</v>
      </c>
      <c r="AZ62" s="91">
        <v>307.0</v>
      </c>
      <c r="BA62" s="91">
        <v>274.0</v>
      </c>
      <c r="BB62" s="91">
        <v>114.0</v>
      </c>
      <c r="BC62" s="96"/>
      <c r="BD62" s="97" t="s">
        <v>1538</v>
      </c>
      <c r="BE62" s="98" t="s">
        <v>246</v>
      </c>
      <c r="BF62" s="99" t="s">
        <v>1539</v>
      </c>
      <c r="BG62" s="121" t="s">
        <v>1540</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1541</v>
      </c>
      <c r="BW62" s="80"/>
      <c r="BX62" s="103" t="s">
        <v>182</v>
      </c>
      <c r="BY62" s="103" t="s">
        <v>1542</v>
      </c>
      <c r="BZ62" s="103" t="s">
        <v>1543</v>
      </c>
      <c r="CA62" s="103" t="s">
        <v>216</v>
      </c>
      <c r="CB62" s="103" t="s">
        <v>1544</v>
      </c>
      <c r="CC62" s="103" t="s">
        <v>1545</v>
      </c>
      <c r="CD62" s="122" t="s">
        <v>1546</v>
      </c>
      <c r="CE62" s="123" t="s">
        <v>1547</v>
      </c>
      <c r="CF62" s="123" t="s">
        <v>1548</v>
      </c>
      <c r="CG62" s="106" t="s">
        <v>415</v>
      </c>
      <c r="CH62" s="106" t="s">
        <v>416</v>
      </c>
      <c r="CI62" s="107"/>
      <c r="CJ62" s="80"/>
      <c r="CK62" s="108" t="s">
        <v>1549</v>
      </c>
      <c r="CL62" s="109" t="s">
        <v>418</v>
      </c>
      <c r="CM62" s="109" t="s">
        <v>357</v>
      </c>
      <c r="CN62" s="109" t="s">
        <v>926</v>
      </c>
      <c r="CO62" s="110" t="s">
        <v>1550</v>
      </c>
      <c r="CP62" s="111" t="s">
        <v>1551</v>
      </c>
      <c r="CQ62" s="112" t="s">
        <v>423</v>
      </c>
      <c r="CR62" s="112">
        <v>8.0</v>
      </c>
      <c r="CS62" s="112" t="s">
        <v>259</v>
      </c>
      <c r="CT62" s="112" t="s">
        <v>229</v>
      </c>
      <c r="CU62" s="113" t="s">
        <v>1552</v>
      </c>
      <c r="CV62" s="114">
        <v>0.0</v>
      </c>
      <c r="CW62" s="115"/>
    </row>
    <row r="63">
      <c r="A63" s="76" t="s">
        <v>1553</v>
      </c>
      <c r="B63" s="66" t="s">
        <v>158</v>
      </c>
      <c r="C63" s="77" t="s">
        <v>1554</v>
      </c>
      <c r="D63" s="78" t="s">
        <v>1555</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1556</v>
      </c>
      <c r="Y63" s="131" t="s">
        <v>433</v>
      </c>
      <c r="Z63" s="86" t="s">
        <v>304</v>
      </c>
      <c r="AA63" s="87"/>
      <c r="AB63" s="88" t="s">
        <v>1557</v>
      </c>
      <c r="AC63" s="89" t="s">
        <v>1558</v>
      </c>
      <c r="AD63" s="90" t="s">
        <v>1559</v>
      </c>
      <c r="AE63" s="119" t="s">
        <v>1560</v>
      </c>
      <c r="AF63" s="89" t="s">
        <v>1148</v>
      </c>
      <c r="AG63" s="119" t="s">
        <v>1561</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1562</v>
      </c>
      <c r="BE63" s="98" t="s">
        <v>779</v>
      </c>
      <c r="BF63" s="99" t="s">
        <v>1563</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1564</v>
      </c>
      <c r="BW63" s="80"/>
      <c r="BX63" s="103" t="s">
        <v>250</v>
      </c>
      <c r="BY63" s="103" t="s">
        <v>152</v>
      </c>
      <c r="BZ63" s="103" t="s">
        <v>1565</v>
      </c>
      <c r="CA63" s="103" t="s">
        <v>130</v>
      </c>
      <c r="CB63" s="103" t="s">
        <v>1566</v>
      </c>
      <c r="CC63" s="103" t="s">
        <v>130</v>
      </c>
      <c r="CD63" s="125"/>
      <c r="CE63" s="123" t="s">
        <v>1567</v>
      </c>
      <c r="CF63" s="123" t="s">
        <v>1568</v>
      </c>
      <c r="CG63" s="106"/>
      <c r="CH63" s="106"/>
      <c r="CI63" s="107"/>
      <c r="CJ63" s="80"/>
      <c r="CK63" s="108"/>
      <c r="CL63" s="109"/>
      <c r="CM63" s="109"/>
      <c r="CN63" s="109"/>
      <c r="CO63" s="110"/>
      <c r="CP63" s="111" t="s">
        <v>1569</v>
      </c>
      <c r="CQ63" s="112" t="s">
        <v>446</v>
      </c>
      <c r="CR63" s="112">
        <v>3.0</v>
      </c>
      <c r="CS63" s="112">
        <v>3.0</v>
      </c>
      <c r="CT63" s="112" t="s">
        <v>229</v>
      </c>
      <c r="CU63" s="113" t="s">
        <v>1570</v>
      </c>
      <c r="CV63" s="114">
        <v>0.0</v>
      </c>
      <c r="CW63" s="115"/>
    </row>
    <row r="64">
      <c r="A64" s="76" t="s">
        <v>1571</v>
      </c>
      <c r="B64" s="66" t="s">
        <v>262</v>
      </c>
      <c r="C64" s="77" t="s">
        <v>1572</v>
      </c>
      <c r="D64" s="78" t="s">
        <v>1573</v>
      </c>
      <c r="E64" s="173" t="s">
        <v>130</v>
      </c>
      <c r="F64" s="79" t="s">
        <v>1574</v>
      </c>
      <c r="G64" s="79" t="s">
        <v>1575</v>
      </c>
      <c r="H64" s="79" t="s">
        <v>1576</v>
      </c>
      <c r="I64" s="79" t="s">
        <v>1577</v>
      </c>
      <c r="J64" s="80"/>
      <c r="K64" s="81"/>
      <c r="L64" s="82" t="s">
        <v>135</v>
      </c>
      <c r="M64" s="81"/>
      <c r="N64" s="81"/>
      <c r="O64" s="81"/>
      <c r="P64" s="81"/>
      <c r="Q64" s="83"/>
      <c r="R64" s="82" t="s">
        <v>135</v>
      </c>
      <c r="S64" s="81"/>
      <c r="T64" s="81"/>
      <c r="U64" s="82"/>
      <c r="V64" s="118" t="s">
        <v>135</v>
      </c>
      <c r="W64" s="84"/>
      <c r="X64" s="85" t="s">
        <v>1578</v>
      </c>
      <c r="Y64" s="86" t="s">
        <v>1266</v>
      </c>
      <c r="Z64" s="86" t="s">
        <v>1579</v>
      </c>
      <c r="AA64" s="87"/>
      <c r="AB64" s="88" t="s">
        <v>1580</v>
      </c>
      <c r="AC64" s="89" t="s">
        <v>625</v>
      </c>
      <c r="AD64" s="90" t="s">
        <v>1581</v>
      </c>
      <c r="AE64" s="89" t="s">
        <v>314</v>
      </c>
      <c r="AF64" s="89" t="s">
        <v>275</v>
      </c>
      <c r="AG64" s="119" t="s">
        <v>1582</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1583</v>
      </c>
      <c r="BE64" s="121" t="s">
        <v>1584</v>
      </c>
      <c r="BF64" s="99" t="s">
        <v>1585</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1586</v>
      </c>
      <c r="BW64" s="80"/>
      <c r="BX64" s="103" t="s">
        <v>250</v>
      </c>
      <c r="BY64" s="103" t="s">
        <v>152</v>
      </c>
      <c r="BZ64" s="103" t="s">
        <v>1587</v>
      </c>
      <c r="CA64" s="103" t="s">
        <v>130</v>
      </c>
      <c r="CB64" s="103" t="s">
        <v>1588</v>
      </c>
      <c r="CC64" s="103" t="s">
        <v>130</v>
      </c>
      <c r="CD64" s="104"/>
      <c r="CE64" s="105"/>
      <c r="CF64" s="105"/>
      <c r="CG64" s="106"/>
      <c r="CH64" s="106"/>
      <c r="CI64" s="107"/>
      <c r="CJ64" s="80"/>
      <c r="CK64" s="108"/>
      <c r="CL64" s="109"/>
      <c r="CM64" s="109"/>
      <c r="CN64" s="109"/>
      <c r="CO64" s="110"/>
      <c r="CP64" s="111" t="s">
        <v>1589</v>
      </c>
      <c r="CQ64" s="112" t="s">
        <v>361</v>
      </c>
      <c r="CR64" s="112" t="s">
        <v>130</v>
      </c>
      <c r="CS64" s="112" t="s">
        <v>259</v>
      </c>
      <c r="CT64" s="112" t="s">
        <v>229</v>
      </c>
      <c r="CU64" s="113" t="s">
        <v>1590</v>
      </c>
      <c r="CV64" s="114">
        <v>0.0</v>
      </c>
      <c r="CW64" s="115"/>
    </row>
    <row r="65">
      <c r="A65" s="76" t="s">
        <v>759</v>
      </c>
      <c r="B65" s="66" t="s">
        <v>127</v>
      </c>
      <c r="C65" s="77" t="s">
        <v>1591</v>
      </c>
      <c r="D65" s="78" t="s">
        <v>1592</v>
      </c>
      <c r="E65" s="79" t="s">
        <v>130</v>
      </c>
      <c r="F65" s="79" t="s">
        <v>1593</v>
      </c>
      <c r="G65" s="79" t="s">
        <v>1594</v>
      </c>
      <c r="H65" s="79" t="s">
        <v>1595</v>
      </c>
      <c r="I65" s="79" t="s">
        <v>1596</v>
      </c>
      <c r="J65" s="80"/>
      <c r="K65" s="81"/>
      <c r="L65" s="82" t="s">
        <v>135</v>
      </c>
      <c r="M65" s="81"/>
      <c r="N65" s="81"/>
      <c r="O65" s="81"/>
      <c r="P65" s="81"/>
      <c r="Q65" s="83"/>
      <c r="R65" s="81"/>
      <c r="S65" s="81"/>
      <c r="T65" s="81"/>
      <c r="U65" s="81"/>
      <c r="V65" s="83"/>
      <c r="W65" s="84"/>
      <c r="X65" s="85" t="s">
        <v>393</v>
      </c>
      <c r="Y65" s="86" t="s">
        <v>1597</v>
      </c>
      <c r="Z65" s="86" t="s">
        <v>1598</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1599</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1600</v>
      </c>
      <c r="B66" s="66" t="s">
        <v>158</v>
      </c>
      <c r="C66" s="77" t="s">
        <v>1601</v>
      </c>
      <c r="D66" s="78" t="s">
        <v>1602</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1603</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1242</v>
      </c>
      <c r="AT66" s="94" t="s">
        <v>439</v>
      </c>
      <c r="AU66" s="94" t="s">
        <v>1604</v>
      </c>
      <c r="AV66" s="94" t="s">
        <v>171</v>
      </c>
      <c r="AW66" s="91"/>
      <c r="AX66" s="91"/>
      <c r="AY66" s="91"/>
      <c r="AZ66" s="91"/>
      <c r="BA66" s="91"/>
      <c r="BB66" s="176"/>
      <c r="BC66" s="96"/>
      <c r="BD66" s="177" t="s">
        <v>1605</v>
      </c>
      <c r="BE66" s="98" t="s">
        <v>701</v>
      </c>
      <c r="BF66" s="99" t="s">
        <v>1606</v>
      </c>
      <c r="BG66" s="98" t="s">
        <v>703</v>
      </c>
      <c r="BH66" s="98" t="s">
        <v>178</v>
      </c>
      <c r="BI66" s="98" t="s">
        <v>1607</v>
      </c>
      <c r="BJ66" s="98" t="s">
        <v>180</v>
      </c>
      <c r="BK66" s="100"/>
      <c r="BL66" s="100"/>
      <c r="BM66" s="100"/>
      <c r="BN66" s="100"/>
      <c r="BO66" s="100"/>
      <c r="BP66" s="100"/>
      <c r="BQ66" s="80"/>
      <c r="BR66" s="101">
        <v>25.0</v>
      </c>
      <c r="BS66" s="101">
        <v>35.0</v>
      </c>
      <c r="BT66" s="101">
        <v>20.0</v>
      </c>
      <c r="BU66" s="101">
        <v>20.0</v>
      </c>
      <c r="BV66" s="102" t="s">
        <v>1608</v>
      </c>
      <c r="BW66" s="80"/>
      <c r="BX66" s="103" t="s">
        <v>151</v>
      </c>
      <c r="BY66" s="103" t="s">
        <v>1609</v>
      </c>
      <c r="BZ66" s="103" t="s">
        <v>1610</v>
      </c>
      <c r="CA66" s="103" t="s">
        <v>1181</v>
      </c>
      <c r="CB66" s="103" t="s">
        <v>1611</v>
      </c>
      <c r="CC66" s="103" t="s">
        <v>1612</v>
      </c>
      <c r="CD66" s="104"/>
      <c r="CE66" s="123" t="s">
        <v>1613</v>
      </c>
      <c r="CF66" s="123" t="s">
        <v>1614</v>
      </c>
      <c r="CG66" s="106"/>
      <c r="CH66" s="106"/>
      <c r="CI66" s="107"/>
      <c r="CJ66" s="80"/>
      <c r="CK66" s="108"/>
      <c r="CL66" s="109"/>
      <c r="CM66" s="109"/>
      <c r="CN66" s="109"/>
      <c r="CO66" s="110"/>
      <c r="CP66" s="111" t="s">
        <v>1615</v>
      </c>
      <c r="CQ66" s="112" t="s">
        <v>446</v>
      </c>
      <c r="CR66" s="112">
        <v>5.0</v>
      </c>
      <c r="CS66" s="112" t="s">
        <v>259</v>
      </c>
      <c r="CT66" s="112">
        <v>5.0</v>
      </c>
      <c r="CU66" s="113" t="s">
        <v>1616</v>
      </c>
      <c r="CV66" s="114"/>
      <c r="CW66" s="115"/>
    </row>
    <row r="67">
      <c r="A67" s="76" t="s">
        <v>1617</v>
      </c>
      <c r="B67" s="66" t="s">
        <v>158</v>
      </c>
      <c r="C67" s="77" t="s">
        <v>1618</v>
      </c>
      <c r="D67" s="178" t="s">
        <v>1619</v>
      </c>
      <c r="E67" s="79"/>
      <c r="F67" s="79"/>
      <c r="G67" s="79"/>
      <c r="H67" s="79"/>
      <c r="I67" s="79"/>
      <c r="J67" s="80"/>
      <c r="K67" s="81"/>
      <c r="L67" s="81"/>
      <c r="M67" s="82" t="s">
        <v>135</v>
      </c>
      <c r="N67" s="82"/>
      <c r="O67" s="81"/>
      <c r="P67" s="81"/>
      <c r="Q67" s="118" t="s">
        <v>135</v>
      </c>
      <c r="R67" s="81"/>
      <c r="S67" s="82"/>
      <c r="T67" s="82" t="s">
        <v>135</v>
      </c>
      <c r="U67" s="82"/>
      <c r="V67" s="118"/>
      <c r="W67" s="84"/>
      <c r="X67" s="85" t="s">
        <v>1620</v>
      </c>
      <c r="Y67" s="131" t="s">
        <v>1621</v>
      </c>
      <c r="Z67" s="174" t="s">
        <v>149</v>
      </c>
      <c r="AA67" s="87"/>
      <c r="AB67" s="175" t="s">
        <v>1622</v>
      </c>
      <c r="AC67" s="119" t="s">
        <v>701</v>
      </c>
      <c r="AD67" s="90" t="s">
        <v>1623</v>
      </c>
      <c r="AE67" s="119" t="s">
        <v>1624</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1625</v>
      </c>
      <c r="BE67" s="98" t="s">
        <v>782</v>
      </c>
      <c r="BF67" s="99" t="s">
        <v>1626</v>
      </c>
      <c r="BG67" s="98" t="s">
        <v>543</v>
      </c>
      <c r="BH67" s="98" t="s">
        <v>489</v>
      </c>
      <c r="BI67" s="98" t="s">
        <v>1627</v>
      </c>
      <c r="BJ67" s="98" t="s">
        <v>402</v>
      </c>
      <c r="BK67" s="100"/>
      <c r="BL67" s="100"/>
      <c r="BM67" s="100"/>
      <c r="BN67" s="100"/>
      <c r="BO67" s="100"/>
      <c r="BP67" s="100"/>
      <c r="BQ67" s="80"/>
      <c r="BR67" s="101">
        <v>30.0</v>
      </c>
      <c r="BS67" s="101">
        <v>20.0</v>
      </c>
      <c r="BT67" s="101">
        <v>30.0</v>
      </c>
      <c r="BU67" s="101">
        <v>20.0</v>
      </c>
      <c r="BV67" s="102" t="s">
        <v>1628</v>
      </c>
      <c r="BW67" s="80"/>
      <c r="BX67" s="103" t="s">
        <v>182</v>
      </c>
      <c r="BY67" s="103" t="s">
        <v>152</v>
      </c>
      <c r="BZ67" s="103" t="s">
        <v>1629</v>
      </c>
      <c r="CA67" s="103" t="s">
        <v>722</v>
      </c>
      <c r="CB67" s="103" t="s">
        <v>1630</v>
      </c>
      <c r="CC67" s="103" t="s">
        <v>1130</v>
      </c>
      <c r="CD67" s="125"/>
      <c r="CE67" s="123" t="s">
        <v>1631</v>
      </c>
      <c r="CF67" s="123" t="s">
        <v>1632</v>
      </c>
      <c r="CG67" s="106"/>
      <c r="CH67" s="106"/>
      <c r="CI67" s="107"/>
      <c r="CJ67" s="80"/>
      <c r="CK67" s="108" t="s">
        <v>1633</v>
      </c>
      <c r="CL67" s="109" t="s">
        <v>638</v>
      </c>
      <c r="CM67" s="109" t="s">
        <v>357</v>
      </c>
      <c r="CN67" s="109" t="s">
        <v>718</v>
      </c>
      <c r="CO67" s="110" t="s">
        <v>1634</v>
      </c>
      <c r="CP67" s="111" t="s">
        <v>1635</v>
      </c>
      <c r="CQ67" s="112" t="s">
        <v>1298</v>
      </c>
      <c r="CR67" s="112">
        <v>5.0</v>
      </c>
      <c r="CS67" s="112">
        <v>4.0</v>
      </c>
      <c r="CT67" s="112">
        <v>3.0</v>
      </c>
      <c r="CU67" s="113" t="s">
        <v>1636</v>
      </c>
      <c r="CV67" s="114">
        <v>0.0</v>
      </c>
      <c r="CW67" s="115"/>
    </row>
    <row r="68">
      <c r="A68" s="76" t="s">
        <v>919</v>
      </c>
      <c r="B68" s="66" t="s">
        <v>262</v>
      </c>
      <c r="C68" s="77" t="s">
        <v>1637</v>
      </c>
      <c r="D68" s="78" t="s">
        <v>1638</v>
      </c>
      <c r="E68" s="79" t="s">
        <v>130</v>
      </c>
      <c r="F68" s="79" t="s">
        <v>1639</v>
      </c>
      <c r="G68" s="79" t="s">
        <v>1640</v>
      </c>
      <c r="H68" s="79" t="s">
        <v>1641</v>
      </c>
      <c r="I68" s="79" t="s">
        <v>1642</v>
      </c>
      <c r="J68" s="80"/>
      <c r="K68" s="81"/>
      <c r="L68" s="81"/>
      <c r="M68" s="82" t="s">
        <v>135</v>
      </c>
      <c r="N68" s="81"/>
      <c r="O68" s="81"/>
      <c r="P68" s="81"/>
      <c r="Q68" s="83"/>
      <c r="R68" s="82" t="s">
        <v>135</v>
      </c>
      <c r="S68" s="82"/>
      <c r="T68" s="82"/>
      <c r="U68" s="82"/>
      <c r="V68" s="118"/>
      <c r="W68" s="84"/>
      <c r="X68" s="85" t="s">
        <v>269</v>
      </c>
      <c r="Y68" s="86" t="s">
        <v>1643</v>
      </c>
      <c r="Z68" s="86" t="s">
        <v>1063</v>
      </c>
      <c r="AA68" s="87"/>
      <c r="AB68" s="88" t="s">
        <v>1145</v>
      </c>
      <c r="AC68" s="89" t="s">
        <v>912</v>
      </c>
      <c r="AD68" s="90" t="s">
        <v>1514</v>
      </c>
      <c r="AE68" s="89" t="s">
        <v>1384</v>
      </c>
      <c r="AF68" s="89" t="s">
        <v>308</v>
      </c>
      <c r="AG68" s="89" t="s">
        <v>1579</v>
      </c>
      <c r="AH68" s="89" t="s">
        <v>171</v>
      </c>
      <c r="AI68" s="91">
        <v>3502.0</v>
      </c>
      <c r="AJ68" s="91">
        <v>486.0</v>
      </c>
      <c r="AK68" s="91">
        <v>222.0</v>
      </c>
      <c r="AL68" s="91">
        <v>248.0</v>
      </c>
      <c r="AM68" s="91">
        <v>226.0</v>
      </c>
      <c r="AN68" s="91">
        <v>286.0</v>
      </c>
      <c r="AO68" s="92"/>
      <c r="AP68" s="93" t="s">
        <v>148</v>
      </c>
      <c r="AQ68" s="94" t="s">
        <v>374</v>
      </c>
      <c r="AR68" s="95" t="s">
        <v>1644</v>
      </c>
      <c r="AS68" s="120" t="s">
        <v>1645</v>
      </c>
      <c r="AT68" s="94" t="s">
        <v>275</v>
      </c>
      <c r="AU68" s="94" t="s">
        <v>1646</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1647</v>
      </c>
      <c r="BW68" s="80"/>
      <c r="BX68" s="103" t="s">
        <v>182</v>
      </c>
      <c r="BY68" s="103" t="s">
        <v>152</v>
      </c>
      <c r="BZ68" s="103" t="s">
        <v>1648</v>
      </c>
      <c r="CA68" s="103" t="s">
        <v>1649</v>
      </c>
      <c r="CB68" s="103" t="s">
        <v>1203</v>
      </c>
      <c r="CC68" s="103" t="s">
        <v>906</v>
      </c>
      <c r="CD68" s="122" t="s">
        <v>573</v>
      </c>
      <c r="CE68" s="123" t="s">
        <v>1650</v>
      </c>
      <c r="CF68" s="123" t="s">
        <v>1651</v>
      </c>
      <c r="CG68" s="106" t="s">
        <v>156</v>
      </c>
      <c r="CH68" s="106" t="s">
        <v>189</v>
      </c>
      <c r="CI68" s="107"/>
      <c r="CJ68" s="80"/>
      <c r="CK68" s="108" t="s">
        <v>1652</v>
      </c>
      <c r="CL68" s="109" t="s">
        <v>418</v>
      </c>
      <c r="CM68" s="109" t="s">
        <v>419</v>
      </c>
      <c r="CN68" s="109" t="s">
        <v>420</v>
      </c>
      <c r="CO68" s="110" t="s">
        <v>1653</v>
      </c>
      <c r="CP68" s="111" t="s">
        <v>1654</v>
      </c>
      <c r="CQ68" s="112" t="s">
        <v>384</v>
      </c>
      <c r="CR68" s="112">
        <v>3.0</v>
      </c>
      <c r="CS68" s="112">
        <v>2.0</v>
      </c>
      <c r="CT68" s="112" t="s">
        <v>229</v>
      </c>
      <c r="CU68" s="113" t="s">
        <v>1655</v>
      </c>
      <c r="CV68" s="114">
        <v>0.0</v>
      </c>
      <c r="CW68" s="115"/>
    </row>
    <row r="69">
      <c r="A69" s="76" t="s">
        <v>1656</v>
      </c>
      <c r="B69" s="66" t="s">
        <v>262</v>
      </c>
      <c r="C69" s="77" t="s">
        <v>1657</v>
      </c>
      <c r="D69" s="78" t="s">
        <v>1658</v>
      </c>
      <c r="E69" s="79" t="s">
        <v>130</v>
      </c>
      <c r="F69" s="79" t="s">
        <v>1659</v>
      </c>
      <c r="G69" s="79" t="s">
        <v>1660</v>
      </c>
      <c r="H69" s="79" t="s">
        <v>1661</v>
      </c>
      <c r="I69" s="79" t="s">
        <v>1662</v>
      </c>
      <c r="J69" s="80"/>
      <c r="K69" s="81"/>
      <c r="L69" s="81"/>
      <c r="M69" s="82"/>
      <c r="N69" s="82" t="s">
        <v>135</v>
      </c>
      <c r="O69" s="81"/>
      <c r="P69" s="81"/>
      <c r="Q69" s="83"/>
      <c r="R69" s="82"/>
      <c r="S69" s="82" t="s">
        <v>135</v>
      </c>
      <c r="T69" s="82"/>
      <c r="U69" s="82"/>
      <c r="V69" s="118" t="s">
        <v>135</v>
      </c>
      <c r="W69" s="84"/>
      <c r="X69" s="85" t="s">
        <v>776</v>
      </c>
      <c r="Y69" s="86" t="s">
        <v>333</v>
      </c>
      <c r="Z69" s="86" t="s">
        <v>1217</v>
      </c>
      <c r="AA69" s="87"/>
      <c r="AB69" s="88" t="s">
        <v>778</v>
      </c>
      <c r="AC69" s="89" t="s">
        <v>777</v>
      </c>
      <c r="AD69" s="90" t="s">
        <v>780</v>
      </c>
      <c r="AE69" s="89" t="s">
        <v>779</v>
      </c>
      <c r="AF69" s="89" t="s">
        <v>489</v>
      </c>
      <c r="AG69" s="119" t="s">
        <v>1663</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1664</v>
      </c>
      <c r="BE69" s="98" t="s">
        <v>337</v>
      </c>
      <c r="BF69" s="99" t="s">
        <v>1665</v>
      </c>
      <c r="BG69" s="98" t="s">
        <v>1423</v>
      </c>
      <c r="BH69" s="98" t="s">
        <v>275</v>
      </c>
      <c r="BI69" s="121" t="s">
        <v>1666</v>
      </c>
      <c r="BJ69" s="98" t="s">
        <v>281</v>
      </c>
      <c r="BK69" s="141">
        <v>3449.0</v>
      </c>
      <c r="BL69" s="141">
        <v>278.0</v>
      </c>
      <c r="BM69" s="141">
        <v>506.0</v>
      </c>
      <c r="BN69" s="141">
        <v>276.0</v>
      </c>
      <c r="BO69" s="141">
        <v>281.0</v>
      </c>
      <c r="BP69" s="141">
        <v>149.0</v>
      </c>
      <c r="BQ69" s="80"/>
      <c r="BR69" s="101">
        <v>10.0</v>
      </c>
      <c r="BS69" s="101">
        <v>25.0</v>
      </c>
      <c r="BT69" s="101">
        <v>35.0</v>
      </c>
      <c r="BU69" s="101">
        <v>25.0</v>
      </c>
      <c r="BV69" s="102" t="s">
        <v>1667</v>
      </c>
      <c r="BW69" s="80"/>
      <c r="BX69" s="103" t="s">
        <v>250</v>
      </c>
      <c r="BY69" s="103" t="s">
        <v>152</v>
      </c>
      <c r="BZ69" s="103" t="s">
        <v>785</v>
      </c>
      <c r="CA69" s="103" t="s">
        <v>130</v>
      </c>
      <c r="CB69" s="103" t="s">
        <v>1668</v>
      </c>
      <c r="CC69" s="103" t="s">
        <v>130</v>
      </c>
      <c r="CD69" s="122" t="s">
        <v>1669</v>
      </c>
      <c r="CE69" s="123" t="s">
        <v>1670</v>
      </c>
      <c r="CF69" s="123" t="s">
        <v>1671</v>
      </c>
      <c r="CG69" s="106" t="s">
        <v>353</v>
      </c>
      <c r="CH69" s="106" t="s">
        <v>189</v>
      </c>
      <c r="CI69" s="107"/>
      <c r="CJ69" s="80"/>
      <c r="CK69" s="108"/>
      <c r="CL69" s="109"/>
      <c r="CM69" s="109"/>
      <c r="CN69" s="109"/>
      <c r="CO69" s="110"/>
      <c r="CP69" s="111" t="s">
        <v>1672</v>
      </c>
      <c r="CQ69" s="112" t="s">
        <v>1673</v>
      </c>
      <c r="CR69" s="112">
        <v>5.0</v>
      </c>
      <c r="CS69" s="112" t="s">
        <v>259</v>
      </c>
      <c r="CT69" s="112">
        <v>5.0</v>
      </c>
      <c r="CU69" s="113" t="s">
        <v>1674</v>
      </c>
      <c r="CV69" s="114">
        <v>0.0</v>
      </c>
      <c r="CW69" s="115"/>
    </row>
    <row r="70">
      <c r="A70" s="142" t="s">
        <v>1407</v>
      </c>
      <c r="B70" s="143" t="s">
        <v>158</v>
      </c>
      <c r="C70" s="144" t="s">
        <v>1675</v>
      </c>
      <c r="D70" s="145" t="s">
        <v>1676</v>
      </c>
      <c r="E70" s="146" t="s">
        <v>130</v>
      </c>
      <c r="F70" s="146" t="s">
        <v>130</v>
      </c>
      <c r="G70" s="146" t="s">
        <v>1677</v>
      </c>
      <c r="H70" s="146" t="s">
        <v>1678</v>
      </c>
      <c r="I70" s="146" t="s">
        <v>1679</v>
      </c>
      <c r="J70" s="80"/>
      <c r="K70" s="147"/>
      <c r="L70" s="148"/>
      <c r="M70" s="147"/>
      <c r="N70" s="148"/>
      <c r="O70" s="147"/>
      <c r="P70" s="148" t="s">
        <v>135</v>
      </c>
      <c r="Q70" s="179"/>
      <c r="R70" s="148"/>
      <c r="S70" s="148" t="s">
        <v>135</v>
      </c>
      <c r="T70" s="148"/>
      <c r="U70" s="148"/>
      <c r="V70" s="150"/>
      <c r="W70" s="84"/>
      <c r="X70" s="130" t="s">
        <v>1680</v>
      </c>
      <c r="Y70" s="151" t="s">
        <v>1621</v>
      </c>
      <c r="Z70" s="152" t="s">
        <v>1681</v>
      </c>
      <c r="AA70" s="87"/>
      <c r="AB70" s="153" t="s">
        <v>1682</v>
      </c>
      <c r="AC70" s="154" t="s">
        <v>959</v>
      </c>
      <c r="AD70" s="155" t="s">
        <v>1683</v>
      </c>
      <c r="AE70" s="154" t="s">
        <v>274</v>
      </c>
      <c r="AF70" s="154" t="s">
        <v>1684</v>
      </c>
      <c r="AG70" s="156" t="s">
        <v>1685</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1199</v>
      </c>
      <c r="BE70" s="157" t="s">
        <v>165</v>
      </c>
      <c r="BF70" s="163" t="s">
        <v>1686</v>
      </c>
      <c r="BG70" s="157" t="s">
        <v>800</v>
      </c>
      <c r="BH70" s="157" t="s">
        <v>439</v>
      </c>
      <c r="BI70" s="164" t="s">
        <v>1687</v>
      </c>
      <c r="BJ70" s="157" t="s">
        <v>1270</v>
      </c>
      <c r="BK70" s="165"/>
      <c r="BL70" s="165"/>
      <c r="BM70" s="165"/>
      <c r="BN70" s="165"/>
      <c r="BO70" s="165"/>
      <c r="BP70" s="165"/>
      <c r="BQ70" s="80"/>
      <c r="BR70" s="166">
        <v>20.0</v>
      </c>
      <c r="BS70" s="166">
        <v>35.0</v>
      </c>
      <c r="BT70" s="166">
        <v>20.0</v>
      </c>
      <c r="BU70" s="166">
        <v>25.0</v>
      </c>
      <c r="BV70" s="102" t="s">
        <v>1688</v>
      </c>
      <c r="BW70" s="80"/>
      <c r="BX70" s="103" t="s">
        <v>151</v>
      </c>
      <c r="BY70" s="167" t="s">
        <v>1689</v>
      </c>
      <c r="BZ70" s="167" t="s">
        <v>1690</v>
      </c>
      <c r="CA70" s="167" t="s">
        <v>1691</v>
      </c>
      <c r="CB70" s="167" t="s">
        <v>1692</v>
      </c>
      <c r="CC70" s="167" t="s">
        <v>1693</v>
      </c>
      <c r="CD70" s="180" t="s">
        <v>1694</v>
      </c>
      <c r="CE70" s="169" t="s">
        <v>1695</v>
      </c>
      <c r="CF70" s="169" t="s">
        <v>1696</v>
      </c>
      <c r="CG70" s="170" t="s">
        <v>188</v>
      </c>
      <c r="CH70" s="170"/>
      <c r="CI70" s="171"/>
      <c r="CJ70" s="80"/>
      <c r="CK70" s="108" t="s">
        <v>1697</v>
      </c>
      <c r="CL70" s="109" t="s">
        <v>223</v>
      </c>
      <c r="CM70" s="109" t="s">
        <v>419</v>
      </c>
      <c r="CN70" s="109" t="s">
        <v>225</v>
      </c>
      <c r="CO70" s="110" t="s">
        <v>1698</v>
      </c>
      <c r="CP70" s="111" t="s">
        <v>1699</v>
      </c>
      <c r="CQ70" s="112" t="s">
        <v>446</v>
      </c>
      <c r="CR70" s="112">
        <v>5.0</v>
      </c>
      <c r="CS70" s="112">
        <v>5.0</v>
      </c>
      <c r="CT70" s="112" t="s">
        <v>1185</v>
      </c>
      <c r="CU70" s="113" t="s">
        <v>1700</v>
      </c>
      <c r="CV70" s="114">
        <v>0.0</v>
      </c>
      <c r="CW70" s="115"/>
    </row>
    <row r="71">
      <c r="A71" s="76" t="s">
        <v>1701</v>
      </c>
      <c r="B71" s="133" t="s">
        <v>158</v>
      </c>
      <c r="C71" s="77" t="s">
        <v>1702</v>
      </c>
      <c r="D71" s="78" t="s">
        <v>1703</v>
      </c>
      <c r="E71" s="79" t="s">
        <v>130</v>
      </c>
      <c r="F71" s="79" t="s">
        <v>130</v>
      </c>
      <c r="G71" s="79" t="s">
        <v>1704</v>
      </c>
      <c r="H71" s="79" t="s">
        <v>1705</v>
      </c>
      <c r="I71" s="79" t="s">
        <v>1706</v>
      </c>
      <c r="J71" s="80"/>
      <c r="K71" s="81"/>
      <c r="L71" s="81"/>
      <c r="M71" s="81"/>
      <c r="N71" s="81"/>
      <c r="O71" s="82"/>
      <c r="P71" s="82" t="s">
        <v>135</v>
      </c>
      <c r="Q71" s="83"/>
      <c r="R71" s="82"/>
      <c r="S71" s="82" t="s">
        <v>135</v>
      </c>
      <c r="T71" s="82"/>
      <c r="U71" s="82"/>
      <c r="V71" s="118" t="s">
        <v>135</v>
      </c>
      <c r="W71" s="84"/>
      <c r="X71" s="85" t="s">
        <v>1707</v>
      </c>
      <c r="Y71" s="86" t="s">
        <v>491</v>
      </c>
      <c r="Z71" s="131" t="s">
        <v>1708</v>
      </c>
      <c r="AA71" s="87"/>
      <c r="AB71" s="88" t="s">
        <v>1709</v>
      </c>
      <c r="AC71" s="119" t="s">
        <v>1710</v>
      </c>
      <c r="AD71" s="90" t="s">
        <v>1711</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1712</v>
      </c>
      <c r="BE71" s="98" t="s">
        <v>204</v>
      </c>
      <c r="BF71" s="99" t="s">
        <v>1713</v>
      </c>
      <c r="BG71" s="98" t="s">
        <v>465</v>
      </c>
      <c r="BH71" s="98" t="s">
        <v>178</v>
      </c>
      <c r="BI71" s="121" t="s">
        <v>1714</v>
      </c>
      <c r="BJ71" s="98" t="s">
        <v>345</v>
      </c>
      <c r="BK71" s="100"/>
      <c r="BL71" s="100"/>
      <c r="BM71" s="100"/>
      <c r="BN71" s="100"/>
      <c r="BO71" s="100"/>
      <c r="BP71" s="100"/>
      <c r="BQ71" s="80"/>
      <c r="BR71" s="101">
        <v>20.0</v>
      </c>
      <c r="BS71" s="101">
        <v>35.0</v>
      </c>
      <c r="BT71" s="101">
        <v>15.0</v>
      </c>
      <c r="BU71" s="101">
        <v>30.0</v>
      </c>
      <c r="BV71" s="102" t="s">
        <v>1715</v>
      </c>
      <c r="BW71" s="80"/>
      <c r="BX71" s="103" t="s">
        <v>151</v>
      </c>
      <c r="BY71" s="103" t="s">
        <v>152</v>
      </c>
      <c r="BZ71" s="103" t="s">
        <v>1716</v>
      </c>
      <c r="CA71" s="103" t="s">
        <v>130</v>
      </c>
      <c r="CB71" s="103" t="s">
        <v>1717</v>
      </c>
      <c r="CC71" s="103" t="s">
        <v>130</v>
      </c>
      <c r="CD71" s="104"/>
      <c r="CE71" s="105"/>
      <c r="CF71" s="105"/>
      <c r="CG71" s="106"/>
      <c r="CH71" s="106"/>
      <c r="CI71" s="107"/>
      <c r="CJ71" s="80"/>
      <c r="CK71" s="108"/>
      <c r="CL71" s="109"/>
      <c r="CM71" s="109"/>
      <c r="CN71" s="109"/>
      <c r="CO71" s="110"/>
      <c r="CP71" s="111" t="s">
        <v>1718</v>
      </c>
      <c r="CQ71" s="112" t="s">
        <v>446</v>
      </c>
      <c r="CR71" s="112">
        <v>5.0</v>
      </c>
      <c r="CS71" s="112" t="s">
        <v>259</v>
      </c>
      <c r="CT71" s="112">
        <v>4.0</v>
      </c>
      <c r="CU71" s="113" t="s">
        <v>1719</v>
      </c>
      <c r="CV71" s="114">
        <v>0.0</v>
      </c>
      <c r="CW71" s="115"/>
    </row>
    <row r="72">
      <c r="A72" s="76" t="s">
        <v>1720</v>
      </c>
      <c r="B72" s="66" t="s">
        <v>127</v>
      </c>
      <c r="C72" s="77" t="s">
        <v>1721</v>
      </c>
      <c r="D72" s="78" t="s">
        <v>1722</v>
      </c>
      <c r="E72" s="79" t="s">
        <v>130</v>
      </c>
      <c r="F72" s="79" t="s">
        <v>1723</v>
      </c>
      <c r="G72" s="79" t="s">
        <v>1724</v>
      </c>
      <c r="H72" s="79" t="s">
        <v>1725</v>
      </c>
      <c r="I72" s="79" t="s">
        <v>1726</v>
      </c>
      <c r="J72" s="80"/>
      <c r="K72" s="81"/>
      <c r="L72" s="81"/>
      <c r="M72" s="81"/>
      <c r="N72" s="81"/>
      <c r="O72" s="82" t="s">
        <v>135</v>
      </c>
      <c r="P72" s="81"/>
      <c r="Q72" s="83"/>
      <c r="R72" s="82" t="s">
        <v>135</v>
      </c>
      <c r="S72" s="82"/>
      <c r="T72" s="82"/>
      <c r="U72" s="82"/>
      <c r="V72" s="118"/>
      <c r="W72" s="84"/>
      <c r="X72" s="85" t="s">
        <v>609</v>
      </c>
      <c r="Y72" s="86" t="s">
        <v>611</v>
      </c>
      <c r="Z72" s="86" t="s">
        <v>1267</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1727</v>
      </c>
      <c r="BW72" s="80"/>
      <c r="BX72" s="103" t="s">
        <v>250</v>
      </c>
      <c r="BY72" s="103" t="s">
        <v>152</v>
      </c>
      <c r="BZ72" s="103" t="s">
        <v>1273</v>
      </c>
      <c r="CA72" s="103" t="s">
        <v>500</v>
      </c>
      <c r="CB72" s="103" t="s">
        <v>1728</v>
      </c>
      <c r="CC72" s="103" t="s">
        <v>657</v>
      </c>
      <c r="CD72" s="122" t="s">
        <v>1729</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1249</v>
      </c>
      <c r="B73" s="66" t="s">
        <v>158</v>
      </c>
      <c r="C73" s="77" t="s">
        <v>1730</v>
      </c>
      <c r="D73" s="78" t="s">
        <v>1731</v>
      </c>
      <c r="E73" s="79" t="s">
        <v>130</v>
      </c>
      <c r="F73" s="79" t="s">
        <v>130</v>
      </c>
      <c r="G73" s="79" t="s">
        <v>1732</v>
      </c>
      <c r="H73" s="79" t="s">
        <v>1733</v>
      </c>
      <c r="I73" s="79" t="s">
        <v>1734</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1288</v>
      </c>
      <c r="AD73" s="90" t="s">
        <v>178</v>
      </c>
      <c r="AE73" s="89" t="s">
        <v>274</v>
      </c>
      <c r="AF73" s="89" t="s">
        <v>178</v>
      </c>
      <c r="AG73" s="89" t="s">
        <v>1242</v>
      </c>
      <c r="AH73" s="89" t="s">
        <v>171</v>
      </c>
      <c r="AI73" s="91">
        <v>2958.0</v>
      </c>
      <c r="AJ73" s="91">
        <v>233.0</v>
      </c>
      <c r="AK73" s="91">
        <v>509.0</v>
      </c>
      <c r="AL73" s="91">
        <v>207.0</v>
      </c>
      <c r="AM73" s="91">
        <v>389.0</v>
      </c>
      <c r="AN73" s="91">
        <v>102.0</v>
      </c>
      <c r="AO73" s="92"/>
      <c r="AP73" s="93" t="s">
        <v>1735</v>
      </c>
      <c r="AQ73" s="120" t="s">
        <v>1736</v>
      </c>
      <c r="AR73" s="95" t="s">
        <v>1737</v>
      </c>
      <c r="AS73" s="94" t="s">
        <v>494</v>
      </c>
      <c r="AT73" s="94" t="s">
        <v>334</v>
      </c>
      <c r="AU73" s="120" t="s">
        <v>1738</v>
      </c>
      <c r="AV73" s="94" t="s">
        <v>345</v>
      </c>
      <c r="AW73" s="91">
        <v>2958.0</v>
      </c>
      <c r="AX73" s="91">
        <v>280.0</v>
      </c>
      <c r="AY73" s="91">
        <v>509.0</v>
      </c>
      <c r="AZ73" s="91">
        <v>207.0</v>
      </c>
      <c r="BA73" s="91">
        <v>368.0</v>
      </c>
      <c r="BB73" s="91">
        <v>102.0</v>
      </c>
      <c r="BC73" s="96"/>
      <c r="BD73" s="97" t="s">
        <v>340</v>
      </c>
      <c r="BE73" s="98" t="s">
        <v>1739</v>
      </c>
      <c r="BF73" s="99"/>
      <c r="BG73" s="98"/>
      <c r="BH73" s="98"/>
      <c r="BI73" s="98"/>
      <c r="BJ73" s="98"/>
      <c r="BK73" s="100"/>
      <c r="BL73" s="100"/>
      <c r="BM73" s="100"/>
      <c r="BN73" s="100"/>
      <c r="BO73" s="100"/>
      <c r="BP73" s="100"/>
      <c r="BQ73" s="80"/>
      <c r="BR73" s="101">
        <v>25.0</v>
      </c>
      <c r="BS73" s="101">
        <v>15.0</v>
      </c>
      <c r="BT73" s="101">
        <v>20.0</v>
      </c>
      <c r="BU73" s="101">
        <v>40.0</v>
      </c>
      <c r="BV73" s="102" t="s">
        <v>1740</v>
      </c>
      <c r="BW73" s="80"/>
      <c r="BX73" s="103" t="s">
        <v>182</v>
      </c>
      <c r="BY73" s="103" t="s">
        <v>1741</v>
      </c>
      <c r="BZ73" s="103" t="s">
        <v>1742</v>
      </c>
      <c r="CA73" s="103" t="s">
        <v>1743</v>
      </c>
      <c r="CB73" s="103" t="s">
        <v>827</v>
      </c>
      <c r="CC73" s="103" t="s">
        <v>287</v>
      </c>
      <c r="CD73" s="122" t="s">
        <v>1744</v>
      </c>
      <c r="CE73" s="123" t="s">
        <v>1745</v>
      </c>
      <c r="CF73" s="123" t="s">
        <v>1746</v>
      </c>
      <c r="CG73" s="106" t="s">
        <v>188</v>
      </c>
      <c r="CH73" s="106" t="s">
        <v>416</v>
      </c>
      <c r="CI73" s="106"/>
      <c r="CJ73" s="80"/>
      <c r="CK73" s="108" t="s">
        <v>1747</v>
      </c>
      <c r="CL73" s="109" t="s">
        <v>291</v>
      </c>
      <c r="CM73" s="109" t="s">
        <v>1748</v>
      </c>
      <c r="CN73" s="109" t="s">
        <v>1749</v>
      </c>
      <c r="CO73" s="110" t="s">
        <v>1750</v>
      </c>
      <c r="CP73" s="111" t="s">
        <v>1751</v>
      </c>
      <c r="CQ73" s="112" t="s">
        <v>904</v>
      </c>
      <c r="CR73" s="112">
        <v>3.0</v>
      </c>
      <c r="CS73" s="112" t="s">
        <v>259</v>
      </c>
      <c r="CT73" s="112">
        <v>5.0</v>
      </c>
      <c r="CU73" s="113" t="s">
        <v>1752</v>
      </c>
      <c r="CV73" s="114">
        <v>0.0</v>
      </c>
      <c r="CW73" s="115"/>
    </row>
    <row r="74">
      <c r="A74" s="76" t="s">
        <v>1753</v>
      </c>
      <c r="B74" s="66" t="s">
        <v>158</v>
      </c>
      <c r="C74" s="77" t="s">
        <v>1754</v>
      </c>
      <c r="D74" s="78" t="s">
        <v>1755</v>
      </c>
      <c r="E74" s="79" t="s">
        <v>130</v>
      </c>
      <c r="F74" s="79" t="s">
        <v>130</v>
      </c>
      <c r="G74" s="79" t="s">
        <v>1756</v>
      </c>
      <c r="H74" s="79" t="s">
        <v>1757</v>
      </c>
      <c r="I74" s="79" t="s">
        <v>1758</v>
      </c>
      <c r="J74" s="80"/>
      <c r="K74" s="81"/>
      <c r="L74" s="81"/>
      <c r="M74" s="81"/>
      <c r="N74" s="82" t="s">
        <v>135</v>
      </c>
      <c r="O74" s="81"/>
      <c r="P74" s="81"/>
      <c r="Q74" s="118" t="s">
        <v>135</v>
      </c>
      <c r="R74" s="82"/>
      <c r="S74" s="82"/>
      <c r="T74" s="82"/>
      <c r="U74" s="82"/>
      <c r="V74" s="118"/>
      <c r="W74" s="84"/>
      <c r="X74" s="85" t="s">
        <v>164</v>
      </c>
      <c r="Y74" s="86" t="s">
        <v>172</v>
      </c>
      <c r="Z74" s="86" t="s">
        <v>1288</v>
      </c>
      <c r="AA74" s="87"/>
      <c r="AB74" s="88" t="s">
        <v>340</v>
      </c>
      <c r="AC74" s="89" t="s">
        <v>165</v>
      </c>
      <c r="AD74" s="90" t="s">
        <v>342</v>
      </c>
      <c r="AE74" s="89" t="s">
        <v>433</v>
      </c>
      <c r="AF74" s="89" t="s">
        <v>334</v>
      </c>
      <c r="AG74" s="89" t="s">
        <v>1759</v>
      </c>
      <c r="AH74" s="89" t="s">
        <v>206</v>
      </c>
      <c r="AI74" s="91">
        <v>3255.0</v>
      </c>
      <c r="AJ74" s="91">
        <v>287.0</v>
      </c>
      <c r="AK74" s="91">
        <v>483.0</v>
      </c>
      <c r="AL74" s="91">
        <v>244.0</v>
      </c>
      <c r="AM74" s="91">
        <v>373.0</v>
      </c>
      <c r="AN74" s="91">
        <v>94.0</v>
      </c>
      <c r="AO74" s="92"/>
      <c r="AP74" s="93" t="s">
        <v>432</v>
      </c>
      <c r="AQ74" s="94" t="s">
        <v>1423</v>
      </c>
      <c r="AR74" s="95" t="s">
        <v>1760</v>
      </c>
      <c r="AS74" s="94" t="s">
        <v>1152</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1761</v>
      </c>
      <c r="BW74" s="80"/>
      <c r="BX74" s="103" t="s">
        <v>250</v>
      </c>
      <c r="BY74" s="103" t="s">
        <v>152</v>
      </c>
      <c r="BZ74" s="103" t="s">
        <v>656</v>
      </c>
      <c r="CA74" s="103" t="s">
        <v>657</v>
      </c>
      <c r="CB74" s="103" t="s">
        <v>1762</v>
      </c>
      <c r="CC74" s="103" t="s">
        <v>987</v>
      </c>
      <c r="CD74" s="122" t="s">
        <v>1763</v>
      </c>
      <c r="CE74" s="123" t="s">
        <v>1764</v>
      </c>
      <c r="CF74" s="123" t="s">
        <v>1765</v>
      </c>
      <c r="CG74" s="106" t="s">
        <v>188</v>
      </c>
      <c r="CH74" s="106" t="s">
        <v>354</v>
      </c>
      <c r="CI74" s="106" t="s">
        <v>1766</v>
      </c>
      <c r="CJ74" s="80"/>
      <c r="CK74" s="108" t="s">
        <v>1767</v>
      </c>
      <c r="CL74" s="109" t="s">
        <v>638</v>
      </c>
      <c r="CM74" s="109" t="s">
        <v>357</v>
      </c>
      <c r="CN74" s="109" t="s">
        <v>718</v>
      </c>
      <c r="CO74" s="110" t="s">
        <v>1768</v>
      </c>
      <c r="CP74" s="111" t="s">
        <v>1769</v>
      </c>
      <c r="CQ74" s="112" t="s">
        <v>446</v>
      </c>
      <c r="CR74" s="112">
        <v>3.0</v>
      </c>
      <c r="CS74" s="112">
        <v>2.0</v>
      </c>
      <c r="CT74" s="112" t="s">
        <v>229</v>
      </c>
      <c r="CU74" s="113" t="s">
        <v>1770</v>
      </c>
      <c r="CV74" s="114">
        <v>0.0</v>
      </c>
      <c r="CW74" s="115"/>
    </row>
    <row r="75">
      <c r="A75" s="76" t="s">
        <v>685</v>
      </c>
      <c r="B75" s="66" t="s">
        <v>262</v>
      </c>
      <c r="C75" s="77" t="s">
        <v>1771</v>
      </c>
      <c r="D75" s="78" t="s">
        <v>1772</v>
      </c>
      <c r="E75" s="79" t="s">
        <v>130</v>
      </c>
      <c r="F75" s="79" t="s">
        <v>1723</v>
      </c>
      <c r="G75" s="79" t="s">
        <v>1724</v>
      </c>
      <c r="H75" s="79" t="s">
        <v>1725</v>
      </c>
      <c r="I75" s="79" t="s">
        <v>1726</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1598</v>
      </c>
      <c r="AR75" s="95" t="s">
        <v>400</v>
      </c>
      <c r="AS75" s="120" t="s">
        <v>1773</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1774</v>
      </c>
      <c r="BW75" s="80"/>
      <c r="BX75" s="103" t="s">
        <v>182</v>
      </c>
      <c r="BY75" s="103" t="s">
        <v>152</v>
      </c>
      <c r="BZ75" s="103" t="s">
        <v>1775</v>
      </c>
      <c r="CA75" s="103" t="s">
        <v>1776</v>
      </c>
      <c r="CB75" s="103" t="s">
        <v>1777</v>
      </c>
      <c r="CC75" s="103" t="s">
        <v>154</v>
      </c>
      <c r="CD75" s="122" t="s">
        <v>1778</v>
      </c>
      <c r="CE75" s="123" t="s">
        <v>1779</v>
      </c>
      <c r="CF75" s="123" t="s">
        <v>1780</v>
      </c>
      <c r="CG75" s="106" t="s">
        <v>415</v>
      </c>
      <c r="CH75" s="106" t="s">
        <v>354</v>
      </c>
      <c r="CI75" s="106"/>
      <c r="CJ75" s="80"/>
      <c r="CK75" s="108" t="s">
        <v>1781</v>
      </c>
      <c r="CL75" s="109" t="s">
        <v>418</v>
      </c>
      <c r="CM75" s="109" t="s">
        <v>357</v>
      </c>
      <c r="CN75" s="109" t="s">
        <v>926</v>
      </c>
      <c r="CO75" s="110" t="s">
        <v>1782</v>
      </c>
      <c r="CP75" s="111" t="s">
        <v>1783</v>
      </c>
      <c r="CQ75" s="112" t="s">
        <v>690</v>
      </c>
      <c r="CR75" s="112">
        <v>3.0</v>
      </c>
      <c r="CS75" s="112">
        <v>1.0</v>
      </c>
      <c r="CT75" s="112" t="s">
        <v>229</v>
      </c>
      <c r="CU75" s="113" t="s">
        <v>1784</v>
      </c>
      <c r="CV75" s="114">
        <v>0.0</v>
      </c>
      <c r="CW75" s="115"/>
    </row>
    <row r="76">
      <c r="A76" s="76" t="s">
        <v>1693</v>
      </c>
      <c r="B76" s="66" t="s">
        <v>158</v>
      </c>
      <c r="C76" s="77" t="s">
        <v>1785</v>
      </c>
      <c r="D76" s="78" t="s">
        <v>1786</v>
      </c>
      <c r="E76" s="79" t="s">
        <v>130</v>
      </c>
      <c r="F76" s="79" t="s">
        <v>130</v>
      </c>
      <c r="G76" s="79" t="s">
        <v>1787</v>
      </c>
      <c r="H76" s="79" t="s">
        <v>1788</v>
      </c>
      <c r="I76" s="79" t="s">
        <v>1789</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1196</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1790</v>
      </c>
      <c r="AT76" s="94" t="s">
        <v>243</v>
      </c>
      <c r="AU76" s="120" t="s">
        <v>1791</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1792</v>
      </c>
      <c r="BW76" s="80"/>
      <c r="BX76" s="103" t="s">
        <v>182</v>
      </c>
      <c r="BY76" s="103" t="s">
        <v>617</v>
      </c>
      <c r="BZ76" s="103" t="s">
        <v>250</v>
      </c>
      <c r="CA76" s="103" t="s">
        <v>130</v>
      </c>
      <c r="CB76" s="103" t="s">
        <v>1742</v>
      </c>
      <c r="CC76" s="103" t="s">
        <v>1743</v>
      </c>
      <c r="CD76" s="122" t="s">
        <v>1793</v>
      </c>
      <c r="CE76" s="123" t="s">
        <v>1794</v>
      </c>
      <c r="CF76" s="123" t="s">
        <v>1795</v>
      </c>
      <c r="CG76" s="106" t="s">
        <v>473</v>
      </c>
      <c r="CH76" s="106" t="s">
        <v>257</v>
      </c>
      <c r="CI76" s="106"/>
      <c r="CJ76" s="80"/>
      <c r="CK76" s="108" t="s">
        <v>1796</v>
      </c>
      <c r="CL76" s="109" t="s">
        <v>223</v>
      </c>
      <c r="CM76" s="109" t="s">
        <v>357</v>
      </c>
      <c r="CN76" s="109" t="s">
        <v>1050</v>
      </c>
      <c r="CO76" s="110" t="s">
        <v>1797</v>
      </c>
      <c r="CP76" s="111" t="s">
        <v>1798</v>
      </c>
      <c r="CQ76" s="112" t="s">
        <v>1413</v>
      </c>
      <c r="CR76" s="112">
        <v>3.0</v>
      </c>
      <c r="CS76" s="112" t="s">
        <v>259</v>
      </c>
      <c r="CT76" s="112" t="s">
        <v>229</v>
      </c>
      <c r="CU76" s="113" t="s">
        <v>1799</v>
      </c>
      <c r="CV76" s="114">
        <v>0.0</v>
      </c>
      <c r="CW76" s="115"/>
    </row>
    <row r="77">
      <c r="A77" s="76" t="s">
        <v>1691</v>
      </c>
      <c r="B77" s="66" t="s">
        <v>158</v>
      </c>
      <c r="C77" s="77" t="s">
        <v>1800</v>
      </c>
      <c r="D77" s="78" t="s">
        <v>1801</v>
      </c>
      <c r="E77" s="79" t="s">
        <v>130</v>
      </c>
      <c r="F77" s="79" t="s">
        <v>130</v>
      </c>
      <c r="G77" s="79" t="s">
        <v>1802</v>
      </c>
      <c r="H77" s="79" t="s">
        <v>1803</v>
      </c>
      <c r="I77" s="79" t="s">
        <v>1804</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1644</v>
      </c>
      <c r="AE77" s="89" t="s">
        <v>1643</v>
      </c>
      <c r="AF77" s="89" t="s">
        <v>248</v>
      </c>
      <c r="AG77" s="119" t="s">
        <v>1805</v>
      </c>
      <c r="AH77" s="89" t="s">
        <v>397</v>
      </c>
      <c r="AI77" s="91">
        <v>4376.0</v>
      </c>
      <c r="AJ77" s="91">
        <v>533.0</v>
      </c>
      <c r="AK77" s="91">
        <v>247.0</v>
      </c>
      <c r="AL77" s="91">
        <v>286.0</v>
      </c>
      <c r="AM77" s="91">
        <v>256.0</v>
      </c>
      <c r="AN77" s="91">
        <v>247.0</v>
      </c>
      <c r="AO77" s="92"/>
      <c r="AP77" s="93" t="s">
        <v>404</v>
      </c>
      <c r="AQ77" s="94" t="s">
        <v>405</v>
      </c>
      <c r="AR77" s="95" t="s">
        <v>1014</v>
      </c>
      <c r="AS77" s="120" t="s">
        <v>1806</v>
      </c>
      <c r="AT77" s="94" t="s">
        <v>243</v>
      </c>
      <c r="AU77" s="94" t="s">
        <v>1328</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1807</v>
      </c>
      <c r="BW77" s="80"/>
      <c r="BX77" s="103" t="s">
        <v>250</v>
      </c>
      <c r="BY77" s="103" t="s">
        <v>1808</v>
      </c>
      <c r="BZ77" s="103" t="s">
        <v>525</v>
      </c>
      <c r="CA77" s="103" t="s">
        <v>526</v>
      </c>
      <c r="CB77" s="103" t="s">
        <v>1692</v>
      </c>
      <c r="CC77" s="103" t="s">
        <v>1693</v>
      </c>
      <c r="CD77" s="122" t="s">
        <v>1809</v>
      </c>
      <c r="CE77" s="123" t="s">
        <v>1810</v>
      </c>
      <c r="CF77" s="123" t="s">
        <v>1811</v>
      </c>
      <c r="CG77" s="106" t="s">
        <v>256</v>
      </c>
      <c r="CH77" s="106" t="s">
        <v>416</v>
      </c>
      <c r="CI77" s="106"/>
      <c r="CJ77" s="80"/>
      <c r="CK77" s="108" t="s">
        <v>1812</v>
      </c>
      <c r="CL77" s="109" t="s">
        <v>418</v>
      </c>
      <c r="CM77" s="109" t="s">
        <v>357</v>
      </c>
      <c r="CN77" s="109" t="s">
        <v>926</v>
      </c>
      <c r="CO77" s="110" t="s">
        <v>1813</v>
      </c>
      <c r="CP77" s="111" t="s">
        <v>1814</v>
      </c>
      <c r="CQ77" s="112" t="s">
        <v>1815</v>
      </c>
      <c r="CR77" s="112">
        <v>5.0</v>
      </c>
      <c r="CS77" s="112">
        <v>1.0</v>
      </c>
      <c r="CT77" s="112" t="s">
        <v>229</v>
      </c>
      <c r="CU77" s="113" t="s">
        <v>1816</v>
      </c>
      <c r="CV77" s="114">
        <v>0.0</v>
      </c>
      <c r="CW77" s="115"/>
    </row>
    <row r="78">
      <c r="A78" s="76" t="s">
        <v>788</v>
      </c>
      <c r="B78" s="66" t="s">
        <v>158</v>
      </c>
      <c r="C78" s="77" t="s">
        <v>1817</v>
      </c>
      <c r="D78" s="78" t="s">
        <v>1818</v>
      </c>
      <c r="E78" s="79" t="s">
        <v>130</v>
      </c>
      <c r="F78" s="79" t="s">
        <v>130</v>
      </c>
      <c r="G78" s="79" t="s">
        <v>1819</v>
      </c>
      <c r="H78" s="79" t="s">
        <v>1820</v>
      </c>
      <c r="I78" s="79" t="s">
        <v>1821</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1196</v>
      </c>
      <c r="AD78" s="90"/>
      <c r="AE78" s="89"/>
      <c r="AF78" s="89"/>
      <c r="AG78" s="89"/>
      <c r="AH78" s="89"/>
      <c r="AI78" s="91"/>
      <c r="AJ78" s="91"/>
      <c r="AK78" s="91"/>
      <c r="AL78" s="91"/>
      <c r="AM78" s="91"/>
      <c r="AN78" s="91"/>
      <c r="AO78" s="92"/>
      <c r="AP78" s="93" t="s">
        <v>1037</v>
      </c>
      <c r="AQ78" s="120" t="s">
        <v>1822</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1823</v>
      </c>
      <c r="BG78" s="121" t="s">
        <v>1824</v>
      </c>
      <c r="BH78" s="98" t="s">
        <v>275</v>
      </c>
      <c r="BI78" s="121" t="s">
        <v>1825</v>
      </c>
      <c r="BJ78" s="98" t="s">
        <v>145</v>
      </c>
      <c r="BK78" s="100">
        <v>5265.0</v>
      </c>
      <c r="BL78" s="100">
        <v>459.0</v>
      </c>
      <c r="BM78" s="100">
        <v>247.0</v>
      </c>
      <c r="BN78" s="100">
        <v>347.0</v>
      </c>
      <c r="BO78" s="100">
        <v>257.0</v>
      </c>
      <c r="BP78" s="100">
        <v>115.0</v>
      </c>
      <c r="BQ78" s="80"/>
      <c r="BR78" s="101">
        <v>35.0</v>
      </c>
      <c r="BS78" s="101">
        <v>10.0</v>
      </c>
      <c r="BT78" s="101">
        <v>35.0</v>
      </c>
      <c r="BU78" s="101">
        <v>20.0</v>
      </c>
      <c r="BV78" s="102" t="s">
        <v>1826</v>
      </c>
      <c r="BW78" s="80"/>
      <c r="BX78" s="103" t="s">
        <v>182</v>
      </c>
      <c r="BY78" s="103" t="s">
        <v>152</v>
      </c>
      <c r="BZ78" s="103" t="s">
        <v>1827</v>
      </c>
      <c r="CA78" s="103" t="s">
        <v>349</v>
      </c>
      <c r="CB78" s="103" t="s">
        <v>1762</v>
      </c>
      <c r="CC78" s="103" t="s">
        <v>987</v>
      </c>
      <c r="CD78" s="122" t="s">
        <v>1828</v>
      </c>
      <c r="CE78" s="123" t="s">
        <v>1829</v>
      </c>
      <c r="CF78" s="123" t="s">
        <v>1830</v>
      </c>
      <c r="CG78" s="106" t="s">
        <v>156</v>
      </c>
      <c r="CH78" s="106" t="s">
        <v>189</v>
      </c>
      <c r="CI78" s="106"/>
      <c r="CJ78" s="80"/>
      <c r="CK78" s="108" t="s">
        <v>1831</v>
      </c>
      <c r="CL78" s="109" t="s">
        <v>223</v>
      </c>
      <c r="CM78" s="109" t="s">
        <v>357</v>
      </c>
      <c r="CN78" s="109" t="s">
        <v>1050</v>
      </c>
      <c r="CO78" s="110" t="s">
        <v>1832</v>
      </c>
      <c r="CP78" s="111" t="s">
        <v>1833</v>
      </c>
      <c r="CQ78" s="112" t="s">
        <v>423</v>
      </c>
      <c r="CR78" s="112">
        <v>4.0</v>
      </c>
      <c r="CS78" s="112">
        <v>3.0</v>
      </c>
      <c r="CT78" s="112" t="s">
        <v>229</v>
      </c>
      <c r="CU78" s="113" t="s">
        <v>1834</v>
      </c>
      <c r="CV78" s="114">
        <v>0.0</v>
      </c>
      <c r="CW78" s="115"/>
    </row>
    <row r="79">
      <c r="A79" s="76" t="s">
        <v>657</v>
      </c>
      <c r="B79" s="66" t="s">
        <v>158</v>
      </c>
      <c r="C79" s="77" t="s">
        <v>1835</v>
      </c>
      <c r="D79" s="78" t="s">
        <v>1836</v>
      </c>
      <c r="E79" s="79" t="s">
        <v>130</v>
      </c>
      <c r="F79" s="79" t="s">
        <v>130</v>
      </c>
      <c r="G79" s="79" t="s">
        <v>1837</v>
      </c>
      <c r="H79" s="79" t="s">
        <v>1838</v>
      </c>
      <c r="I79" s="79" t="s">
        <v>1839</v>
      </c>
      <c r="J79" s="80"/>
      <c r="K79" s="81"/>
      <c r="L79" s="81"/>
      <c r="M79" s="81"/>
      <c r="N79" s="81"/>
      <c r="O79" s="82" t="s">
        <v>392</v>
      </c>
      <c r="P79" s="82" t="s">
        <v>135</v>
      </c>
      <c r="Q79" s="83"/>
      <c r="R79" s="81"/>
      <c r="S79" s="81"/>
      <c r="T79" s="81"/>
      <c r="U79" s="81"/>
      <c r="V79" s="83"/>
      <c r="W79" s="84"/>
      <c r="X79" s="85" t="s">
        <v>609</v>
      </c>
      <c r="Y79" s="86" t="s">
        <v>1267</v>
      </c>
      <c r="Z79" s="86" t="s">
        <v>751</v>
      </c>
      <c r="AA79" s="87"/>
      <c r="AB79" s="88" t="s">
        <v>941</v>
      </c>
      <c r="AC79" s="89" t="s">
        <v>613</v>
      </c>
      <c r="AD79" s="90" t="s">
        <v>1326</v>
      </c>
      <c r="AE79" s="89" t="s">
        <v>611</v>
      </c>
      <c r="AF79" s="89" t="s">
        <v>211</v>
      </c>
      <c r="AG79" s="89" t="s">
        <v>1328</v>
      </c>
      <c r="AH79" s="89" t="s">
        <v>213</v>
      </c>
      <c r="AI79" s="98">
        <v>4087.0</v>
      </c>
      <c r="AJ79" s="98">
        <v>571.0</v>
      </c>
      <c r="AK79" s="98">
        <v>212.0</v>
      </c>
      <c r="AL79" s="98">
        <v>249.0</v>
      </c>
      <c r="AM79" s="98">
        <v>233.0</v>
      </c>
      <c r="AN79" s="98">
        <v>128.0</v>
      </c>
      <c r="AO79" s="92"/>
      <c r="AP79" s="93" t="s">
        <v>404</v>
      </c>
      <c r="AQ79" s="94" t="s">
        <v>496</v>
      </c>
      <c r="AR79" s="95" t="s">
        <v>614</v>
      </c>
      <c r="AS79" s="120" t="s">
        <v>1840</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1841</v>
      </c>
      <c r="BW79" s="80"/>
      <c r="BX79" s="103" t="s">
        <v>151</v>
      </c>
      <c r="BY79" s="103" t="s">
        <v>152</v>
      </c>
      <c r="BZ79" s="103" t="s">
        <v>1842</v>
      </c>
      <c r="CA79" s="103" t="s">
        <v>1720</v>
      </c>
      <c r="CB79" s="103" t="s">
        <v>1762</v>
      </c>
      <c r="CC79" s="103" t="s">
        <v>987</v>
      </c>
      <c r="CD79" s="122" t="s">
        <v>1843</v>
      </c>
      <c r="CE79" s="123" t="s">
        <v>1844</v>
      </c>
      <c r="CF79" s="123" t="s">
        <v>1845</v>
      </c>
      <c r="CG79" s="106" t="s">
        <v>256</v>
      </c>
      <c r="CH79" s="106" t="s">
        <v>189</v>
      </c>
      <c r="CI79" s="107"/>
      <c r="CJ79" s="80"/>
      <c r="CK79" s="108" t="s">
        <v>1846</v>
      </c>
      <c r="CL79" s="109" t="s">
        <v>638</v>
      </c>
      <c r="CM79" s="109" t="s">
        <v>419</v>
      </c>
      <c r="CN79" s="109" t="s">
        <v>639</v>
      </c>
      <c r="CO79" s="110" t="s">
        <v>1847</v>
      </c>
      <c r="CP79" s="111" t="s">
        <v>1848</v>
      </c>
      <c r="CQ79" s="112" t="s">
        <v>423</v>
      </c>
      <c r="CR79" s="112">
        <v>5.0</v>
      </c>
      <c r="CS79" s="112">
        <v>1.0</v>
      </c>
      <c r="CT79" s="112" t="s">
        <v>229</v>
      </c>
      <c r="CU79" s="113" t="s">
        <v>1849</v>
      </c>
      <c r="CV79" s="114">
        <v>0.0</v>
      </c>
      <c r="CW79" s="115"/>
    </row>
    <row r="80">
      <c r="A80" s="76" t="s">
        <v>1850</v>
      </c>
      <c r="B80" s="66" t="s">
        <v>158</v>
      </c>
      <c r="C80" s="77" t="s">
        <v>1851</v>
      </c>
      <c r="D80" s="78" t="s">
        <v>1852</v>
      </c>
      <c r="E80" s="79" t="s">
        <v>130</v>
      </c>
      <c r="F80" s="79" t="s">
        <v>130</v>
      </c>
      <c r="G80" s="79" t="s">
        <v>1853</v>
      </c>
      <c r="H80" s="79" t="s">
        <v>1854</v>
      </c>
      <c r="I80" s="79" t="s">
        <v>1855</v>
      </c>
      <c r="J80" s="80"/>
      <c r="K80" s="81"/>
      <c r="L80" s="82"/>
      <c r="M80" s="82" t="s">
        <v>135</v>
      </c>
      <c r="N80" s="81"/>
      <c r="O80" s="82" t="s">
        <v>135</v>
      </c>
      <c r="P80" s="81"/>
      <c r="Q80" s="83"/>
      <c r="R80" s="82"/>
      <c r="S80" s="82"/>
      <c r="T80" s="82"/>
      <c r="U80" s="82"/>
      <c r="V80" s="118" t="s">
        <v>135</v>
      </c>
      <c r="W80" s="84"/>
      <c r="X80" s="85" t="s">
        <v>269</v>
      </c>
      <c r="Y80" s="131" t="s">
        <v>1856</v>
      </c>
      <c r="Z80" s="86" t="s">
        <v>1063</v>
      </c>
      <c r="AA80" s="87"/>
      <c r="AB80" s="88" t="s">
        <v>148</v>
      </c>
      <c r="AC80" s="89" t="s">
        <v>149</v>
      </c>
      <c r="AD80" s="90" t="s">
        <v>1857</v>
      </c>
      <c r="AE80" s="119" t="s">
        <v>1858</v>
      </c>
      <c r="AF80" s="89" t="s">
        <v>1403</v>
      </c>
      <c r="AG80" s="119" t="s">
        <v>1859</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1860</v>
      </c>
      <c r="BE80" s="98" t="s">
        <v>869</v>
      </c>
      <c r="BF80" s="99" t="s">
        <v>1861</v>
      </c>
      <c r="BG80" s="98" t="s">
        <v>1579</v>
      </c>
      <c r="BH80" s="98" t="s">
        <v>248</v>
      </c>
      <c r="BI80" s="121" t="s">
        <v>1862</v>
      </c>
      <c r="BJ80" s="98" t="s">
        <v>243</v>
      </c>
      <c r="BK80" s="182">
        <v>4145.0</v>
      </c>
      <c r="BL80" s="182">
        <v>532.0</v>
      </c>
      <c r="BM80" s="182">
        <v>268.0</v>
      </c>
      <c r="BN80" s="182">
        <v>305.0</v>
      </c>
      <c r="BO80" s="182">
        <v>260.0</v>
      </c>
      <c r="BP80" s="182">
        <v>128.0</v>
      </c>
      <c r="BQ80" s="80"/>
      <c r="BR80" s="101">
        <v>20.0</v>
      </c>
      <c r="BS80" s="101">
        <v>20.0</v>
      </c>
      <c r="BT80" s="101">
        <v>25.0</v>
      </c>
      <c r="BU80" s="101">
        <v>35.0</v>
      </c>
      <c r="BV80" s="102" t="s">
        <v>1863</v>
      </c>
      <c r="BW80" s="80"/>
      <c r="BX80" s="103" t="s">
        <v>151</v>
      </c>
      <c r="BY80" s="103" t="s">
        <v>152</v>
      </c>
      <c r="BZ80" s="103" t="s">
        <v>1864</v>
      </c>
      <c r="CA80" s="103" t="s">
        <v>130</v>
      </c>
      <c r="CB80" s="103" t="s">
        <v>1865</v>
      </c>
      <c r="CC80" s="103" t="s">
        <v>130</v>
      </c>
      <c r="CD80" s="122" t="s">
        <v>1866</v>
      </c>
      <c r="CE80" s="123" t="s">
        <v>1867</v>
      </c>
      <c r="CF80" s="123" t="s">
        <v>1868</v>
      </c>
      <c r="CG80" s="106" t="s">
        <v>256</v>
      </c>
      <c r="CH80" s="106" t="s">
        <v>354</v>
      </c>
      <c r="CI80" s="107"/>
      <c r="CJ80" s="80"/>
      <c r="CK80" s="108"/>
      <c r="CL80" s="109"/>
      <c r="CM80" s="109"/>
      <c r="CN80" s="109"/>
      <c r="CO80" s="110"/>
      <c r="CP80" s="111" t="s">
        <v>1869</v>
      </c>
      <c r="CQ80" s="112" t="s">
        <v>423</v>
      </c>
      <c r="CR80" s="112">
        <v>4.0</v>
      </c>
      <c r="CS80" s="112" t="s">
        <v>259</v>
      </c>
      <c r="CT80" s="112">
        <v>2.0</v>
      </c>
      <c r="CU80" s="113" t="s">
        <v>1870</v>
      </c>
      <c r="CV80" s="114">
        <v>0.0</v>
      </c>
      <c r="CW80" s="115"/>
    </row>
    <row r="81">
      <c r="A81" s="76" t="s">
        <v>1496</v>
      </c>
      <c r="B81" s="66" t="s">
        <v>127</v>
      </c>
      <c r="C81" s="77" t="s">
        <v>1871</v>
      </c>
      <c r="D81" s="78" t="s">
        <v>1872</v>
      </c>
      <c r="E81" s="79" t="s">
        <v>130</v>
      </c>
      <c r="F81" s="79" t="s">
        <v>1873</v>
      </c>
      <c r="G81" s="79" t="s">
        <v>1874</v>
      </c>
      <c r="H81" s="79" t="s">
        <v>1875</v>
      </c>
      <c r="I81" s="79" t="s">
        <v>1876</v>
      </c>
      <c r="J81" s="80"/>
      <c r="K81" s="81"/>
      <c r="L81" s="82" t="s">
        <v>135</v>
      </c>
      <c r="M81" s="81"/>
      <c r="N81" s="81"/>
      <c r="O81" s="81"/>
      <c r="P81" s="81"/>
      <c r="Q81" s="83"/>
      <c r="R81" s="82" t="s">
        <v>135</v>
      </c>
      <c r="S81" s="82"/>
      <c r="T81" s="82"/>
      <c r="U81" s="82"/>
      <c r="V81" s="118"/>
      <c r="W81" s="84"/>
      <c r="X81" s="85" t="s">
        <v>1877</v>
      </c>
      <c r="Y81" s="86" t="s">
        <v>872</v>
      </c>
      <c r="Z81" s="86" t="s">
        <v>1401</v>
      </c>
      <c r="AA81" s="87"/>
      <c r="AB81" s="88" t="s">
        <v>404</v>
      </c>
      <c r="AC81" s="89" t="s">
        <v>730</v>
      </c>
      <c r="AD81" s="90"/>
      <c r="AE81" s="89"/>
      <c r="AF81" s="89"/>
      <c r="AG81" s="89"/>
      <c r="AH81" s="89"/>
      <c r="AI81" s="98"/>
      <c r="AJ81" s="98"/>
      <c r="AK81" s="98"/>
      <c r="AL81" s="98"/>
      <c r="AM81" s="98"/>
      <c r="AN81" s="98"/>
      <c r="AO81" s="92"/>
      <c r="AP81" s="93" t="s">
        <v>277</v>
      </c>
      <c r="AQ81" s="94" t="s">
        <v>1878</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1879</v>
      </c>
      <c r="BW81" s="80"/>
      <c r="BX81" s="103" t="s">
        <v>182</v>
      </c>
      <c r="BY81" s="103" t="s">
        <v>1405</v>
      </c>
      <c r="BZ81" s="103" t="s">
        <v>1880</v>
      </c>
      <c r="CA81" s="103" t="s">
        <v>759</v>
      </c>
      <c r="CB81" s="103" t="s">
        <v>1881</v>
      </c>
      <c r="CC81" s="103" t="s">
        <v>963</v>
      </c>
      <c r="CD81" s="122" t="s">
        <v>1882</v>
      </c>
      <c r="CE81" s="123" t="s">
        <v>1883</v>
      </c>
      <c r="CF81" s="123" t="s">
        <v>1884</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1885</v>
      </c>
      <c r="B82" s="66" t="s">
        <v>127</v>
      </c>
      <c r="C82" s="77" t="s">
        <v>1886</v>
      </c>
      <c r="D82" s="78" t="s">
        <v>1887</v>
      </c>
      <c r="E82" s="79" t="s">
        <v>130</v>
      </c>
      <c r="F82" s="79" t="s">
        <v>1888</v>
      </c>
      <c r="G82" s="79" t="s">
        <v>1889</v>
      </c>
      <c r="H82" s="79" t="s">
        <v>1890</v>
      </c>
      <c r="I82" s="79" t="s">
        <v>1891</v>
      </c>
      <c r="J82" s="80"/>
      <c r="K82" s="81"/>
      <c r="L82" s="81"/>
      <c r="M82" s="81"/>
      <c r="N82" s="81"/>
      <c r="O82" s="82" t="s">
        <v>135</v>
      </c>
      <c r="P82" s="82" t="s">
        <v>135</v>
      </c>
      <c r="Q82" s="83"/>
      <c r="R82" s="81"/>
      <c r="S82" s="81"/>
      <c r="T82" s="81"/>
      <c r="U82" s="81"/>
      <c r="V82" s="83"/>
      <c r="W82" s="84"/>
      <c r="X82" s="85" t="s">
        <v>609</v>
      </c>
      <c r="Y82" s="86" t="s">
        <v>1267</v>
      </c>
      <c r="Z82" s="86" t="s">
        <v>730</v>
      </c>
      <c r="AA82" s="87"/>
      <c r="AB82" s="88" t="s">
        <v>398</v>
      </c>
      <c r="AC82" s="89" t="s">
        <v>1598</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1892</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1893</v>
      </c>
      <c r="BW82" s="80"/>
      <c r="BX82" s="103" t="s">
        <v>250</v>
      </c>
      <c r="BY82" s="103" t="s">
        <v>1894</v>
      </c>
      <c r="BZ82" s="103" t="s">
        <v>1895</v>
      </c>
      <c r="CA82" s="103" t="s">
        <v>349</v>
      </c>
      <c r="CB82" s="103" t="s">
        <v>1896</v>
      </c>
      <c r="CC82" s="103" t="s">
        <v>1776</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1649</v>
      </c>
      <c r="B83" s="66" t="s">
        <v>127</v>
      </c>
      <c r="C83" s="77" t="s">
        <v>1897</v>
      </c>
      <c r="D83" s="78" t="s">
        <v>1898</v>
      </c>
      <c r="E83" s="79" t="s">
        <v>130</v>
      </c>
      <c r="F83" s="79" t="s">
        <v>1899</v>
      </c>
      <c r="G83" s="79" t="s">
        <v>1900</v>
      </c>
      <c r="H83" s="79" t="s">
        <v>1901</v>
      </c>
      <c r="I83" s="79" t="s">
        <v>1902</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1194</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1903</v>
      </c>
      <c r="BW83" s="80"/>
      <c r="BX83" s="103" t="s">
        <v>182</v>
      </c>
      <c r="BY83" s="103" t="s">
        <v>152</v>
      </c>
      <c r="BZ83" s="103" t="s">
        <v>1904</v>
      </c>
      <c r="CA83" s="103" t="s">
        <v>919</v>
      </c>
      <c r="CB83" s="103" t="s">
        <v>1905</v>
      </c>
      <c r="CC83" s="103" t="s">
        <v>826</v>
      </c>
      <c r="CD83" s="104"/>
      <c r="CE83" s="105"/>
      <c r="CF83" s="105"/>
      <c r="CG83" s="106" t="s">
        <v>156</v>
      </c>
      <c r="CH83" s="106" t="s">
        <v>354</v>
      </c>
      <c r="CI83" s="107"/>
      <c r="CJ83" s="80"/>
      <c r="CK83" s="108" t="s">
        <v>1906</v>
      </c>
      <c r="CL83" s="109" t="s">
        <v>1907</v>
      </c>
      <c r="CM83" s="109" t="s">
        <v>357</v>
      </c>
      <c r="CN83" s="109" t="s">
        <v>926</v>
      </c>
      <c r="CO83" s="110" t="s">
        <v>1908</v>
      </c>
      <c r="CP83" s="111" t="s">
        <v>1909</v>
      </c>
      <c r="CQ83" s="112" t="s">
        <v>384</v>
      </c>
      <c r="CR83" s="112">
        <v>5.0</v>
      </c>
      <c r="CS83" s="112">
        <v>3.0</v>
      </c>
      <c r="CT83" s="112">
        <v>4.0</v>
      </c>
      <c r="CU83" s="113" t="s">
        <v>1910</v>
      </c>
      <c r="CV83" s="114">
        <v>0.0</v>
      </c>
      <c r="CW83" s="115"/>
    </row>
    <row r="84">
      <c r="A84" s="76" t="s">
        <v>1000</v>
      </c>
      <c r="B84" s="66" t="s">
        <v>158</v>
      </c>
      <c r="C84" s="77" t="s">
        <v>1911</v>
      </c>
      <c r="D84" s="78" t="s">
        <v>1912</v>
      </c>
      <c r="E84" s="79" t="s">
        <v>130</v>
      </c>
      <c r="F84" s="79" t="s">
        <v>130</v>
      </c>
      <c r="G84" s="79" t="s">
        <v>1913</v>
      </c>
      <c r="H84" s="79" t="s">
        <v>1914</v>
      </c>
      <c r="I84" s="79" t="s">
        <v>1915</v>
      </c>
      <c r="J84" s="80"/>
      <c r="K84" s="82" t="s">
        <v>135</v>
      </c>
      <c r="L84" s="82" t="s">
        <v>135</v>
      </c>
      <c r="M84" s="81"/>
      <c r="N84" s="82" t="s">
        <v>135</v>
      </c>
      <c r="O84" s="81"/>
      <c r="P84" s="81"/>
      <c r="Q84" s="83"/>
      <c r="R84" s="81"/>
      <c r="S84" s="81"/>
      <c r="T84" s="81"/>
      <c r="U84" s="81"/>
      <c r="V84" s="83"/>
      <c r="W84" s="84"/>
      <c r="X84" s="85" t="s">
        <v>541</v>
      </c>
      <c r="Y84" s="86" t="s">
        <v>333</v>
      </c>
      <c r="Z84" s="131" t="s">
        <v>1916</v>
      </c>
      <c r="AA84" s="87"/>
      <c r="AB84" s="88" t="s">
        <v>334</v>
      </c>
      <c r="AC84" s="89" t="s">
        <v>890</v>
      </c>
      <c r="AD84" s="90"/>
      <c r="AE84" s="89"/>
      <c r="AF84" s="89"/>
      <c r="AG84" s="89"/>
      <c r="AH84" s="89"/>
      <c r="AI84" s="98"/>
      <c r="AJ84" s="98"/>
      <c r="AK84" s="98"/>
      <c r="AL84" s="98"/>
      <c r="AM84" s="98"/>
      <c r="AN84" s="98"/>
      <c r="AO84" s="92"/>
      <c r="AP84" s="93" t="s">
        <v>346</v>
      </c>
      <c r="AQ84" s="94" t="s">
        <v>491</v>
      </c>
      <c r="AR84" s="95" t="s">
        <v>1917</v>
      </c>
      <c r="AS84" s="94" t="s">
        <v>544</v>
      </c>
      <c r="AT84" s="94" t="s">
        <v>334</v>
      </c>
      <c r="AU84" s="120" t="s">
        <v>1918</v>
      </c>
      <c r="AV84" s="94" t="s">
        <v>489</v>
      </c>
      <c r="AW84" s="91">
        <v>3605.0</v>
      </c>
      <c r="AX84" s="91">
        <v>292.0</v>
      </c>
      <c r="AY84" s="91">
        <v>374.0</v>
      </c>
      <c r="AZ84" s="91">
        <v>256.0</v>
      </c>
      <c r="BA84" s="91">
        <v>379.0</v>
      </c>
      <c r="BB84" s="91">
        <v>87.0</v>
      </c>
      <c r="BC84" s="96"/>
      <c r="BD84" s="97" t="s">
        <v>546</v>
      </c>
      <c r="BE84" s="98" t="s">
        <v>1288</v>
      </c>
      <c r="BF84" s="99" t="s">
        <v>955</v>
      </c>
      <c r="BG84" s="98" t="s">
        <v>335</v>
      </c>
      <c r="BH84" s="98" t="s">
        <v>345</v>
      </c>
      <c r="BI84" s="121" t="s">
        <v>1919</v>
      </c>
      <c r="BJ84" s="98" t="s">
        <v>178</v>
      </c>
      <c r="BK84" s="100">
        <v>3764.0</v>
      </c>
      <c r="BL84" s="100">
        <v>269.0</v>
      </c>
      <c r="BM84" s="100">
        <v>406.0</v>
      </c>
      <c r="BN84" s="100">
        <v>256.0</v>
      </c>
      <c r="BO84" s="100">
        <v>348.0</v>
      </c>
      <c r="BP84" s="100">
        <v>101.0</v>
      </c>
      <c r="BQ84" s="80"/>
      <c r="BR84" s="101">
        <v>40.0</v>
      </c>
      <c r="BS84" s="101">
        <v>10.0</v>
      </c>
      <c r="BT84" s="101">
        <v>10.0</v>
      </c>
      <c r="BU84" s="101">
        <v>40.0</v>
      </c>
      <c r="BV84" s="102" t="s">
        <v>1920</v>
      </c>
      <c r="BW84" s="80"/>
      <c r="BX84" s="103" t="s">
        <v>151</v>
      </c>
      <c r="BY84" s="103" t="s">
        <v>1921</v>
      </c>
      <c r="BZ84" s="103" t="s">
        <v>998</v>
      </c>
      <c r="CA84" s="103" t="s">
        <v>500</v>
      </c>
      <c r="CB84" s="103" t="s">
        <v>1762</v>
      </c>
      <c r="CC84" s="103" t="s">
        <v>987</v>
      </c>
      <c r="CD84" s="122" t="s">
        <v>1922</v>
      </c>
      <c r="CE84" s="123" t="s">
        <v>1923</v>
      </c>
      <c r="CF84" s="123" t="s">
        <v>1924</v>
      </c>
      <c r="CG84" s="106" t="s">
        <v>353</v>
      </c>
      <c r="CH84" s="106" t="s">
        <v>257</v>
      </c>
      <c r="CI84" s="106" t="s">
        <v>1925</v>
      </c>
      <c r="CJ84" s="80"/>
      <c r="CK84" s="108"/>
      <c r="CL84" s="109"/>
      <c r="CM84" s="109"/>
      <c r="CN84" s="109"/>
      <c r="CO84" s="110"/>
      <c r="CP84" s="111" t="s">
        <v>1926</v>
      </c>
      <c r="CQ84" s="112" t="s">
        <v>1927</v>
      </c>
      <c r="CR84" s="112">
        <v>3.0</v>
      </c>
      <c r="CS84" s="112">
        <v>3.0</v>
      </c>
      <c r="CT84" s="112" t="s">
        <v>229</v>
      </c>
      <c r="CU84" s="113" t="s">
        <v>1928</v>
      </c>
      <c r="CV84" s="114">
        <v>0.0</v>
      </c>
      <c r="CW84" s="115"/>
    </row>
    <row r="85">
      <c r="A85" s="76" t="s">
        <v>1181</v>
      </c>
      <c r="B85" s="66" t="s">
        <v>158</v>
      </c>
      <c r="C85" s="77" t="s">
        <v>1929</v>
      </c>
      <c r="D85" s="178" t="s">
        <v>1930</v>
      </c>
      <c r="E85" s="79" t="s">
        <v>130</v>
      </c>
      <c r="F85" s="79" t="s">
        <v>130</v>
      </c>
      <c r="G85" s="79" t="s">
        <v>1931</v>
      </c>
      <c r="H85" s="79" t="s">
        <v>1932</v>
      </c>
      <c r="I85" s="79" t="s">
        <v>1933</v>
      </c>
      <c r="J85" s="80"/>
      <c r="K85" s="81"/>
      <c r="L85" s="81"/>
      <c r="M85" s="82"/>
      <c r="N85" s="82" t="s">
        <v>135</v>
      </c>
      <c r="O85" s="81"/>
      <c r="P85" s="81"/>
      <c r="Q85" s="118" t="s">
        <v>135</v>
      </c>
      <c r="R85" s="81"/>
      <c r="S85" s="81"/>
      <c r="T85" s="81"/>
      <c r="U85" s="82" t="s">
        <v>135</v>
      </c>
      <c r="V85" s="83"/>
      <c r="W85" s="84"/>
      <c r="X85" s="85" t="s">
        <v>1934</v>
      </c>
      <c r="Y85" s="86" t="s">
        <v>699</v>
      </c>
      <c r="Z85" s="86" t="s">
        <v>337</v>
      </c>
      <c r="AA85" s="87"/>
      <c r="AB85" s="88" t="s">
        <v>1935</v>
      </c>
      <c r="AC85" s="119" t="s">
        <v>1936</v>
      </c>
      <c r="AD85" s="90" t="s">
        <v>1937</v>
      </c>
      <c r="AE85" s="119" t="s">
        <v>1938</v>
      </c>
      <c r="AF85" s="139" t="s">
        <v>178</v>
      </c>
      <c r="AG85" s="89" t="s">
        <v>1127</v>
      </c>
      <c r="AH85" s="89" t="s">
        <v>1939</v>
      </c>
      <c r="AI85" s="98"/>
      <c r="AJ85" s="98"/>
      <c r="AK85" s="98"/>
      <c r="AL85" s="98"/>
      <c r="AM85" s="98"/>
      <c r="AN85" s="98"/>
      <c r="AO85" s="92"/>
      <c r="AP85" s="93" t="s">
        <v>1940</v>
      </c>
      <c r="AQ85" s="94" t="s">
        <v>782</v>
      </c>
      <c r="AR85" s="95" t="s">
        <v>1941</v>
      </c>
      <c r="AS85" s="94" t="s">
        <v>800</v>
      </c>
      <c r="AT85" s="94" t="s">
        <v>334</v>
      </c>
      <c r="AU85" s="94" t="s">
        <v>544</v>
      </c>
      <c r="AV85" s="94" t="s">
        <v>213</v>
      </c>
      <c r="AW85" s="91"/>
      <c r="AX85" s="91"/>
      <c r="AY85" s="91"/>
      <c r="AZ85" s="91"/>
      <c r="BA85" s="91"/>
      <c r="BB85" s="91"/>
      <c r="BC85" s="96"/>
      <c r="BD85" s="97" t="s">
        <v>1942</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1943</v>
      </c>
      <c r="BW85" s="80"/>
      <c r="BX85" s="103" t="s">
        <v>182</v>
      </c>
      <c r="BY85" s="103" t="s">
        <v>152</v>
      </c>
      <c r="BZ85" s="103" t="s">
        <v>980</v>
      </c>
      <c r="CA85" s="103" t="s">
        <v>553</v>
      </c>
      <c r="CB85" s="103" t="s">
        <v>571</v>
      </c>
      <c r="CC85" s="103" t="s">
        <v>572</v>
      </c>
      <c r="CD85" s="122" t="s">
        <v>1944</v>
      </c>
      <c r="CE85" s="123" t="s">
        <v>1945</v>
      </c>
      <c r="CF85" s="123" t="s">
        <v>1946</v>
      </c>
      <c r="CG85" s="106" t="s">
        <v>188</v>
      </c>
      <c r="CH85" s="106" t="s">
        <v>416</v>
      </c>
      <c r="CI85" s="107"/>
      <c r="CJ85" s="80"/>
      <c r="CK85" s="108" t="s">
        <v>1947</v>
      </c>
      <c r="CL85" s="109" t="s">
        <v>1907</v>
      </c>
      <c r="CM85" s="109" t="s">
        <v>504</v>
      </c>
      <c r="CN85" s="109" t="s">
        <v>505</v>
      </c>
      <c r="CO85" s="110" t="s">
        <v>1948</v>
      </c>
      <c r="CP85" s="111" t="s">
        <v>1949</v>
      </c>
      <c r="CQ85" s="112" t="s">
        <v>446</v>
      </c>
      <c r="CR85" s="112">
        <v>5.0</v>
      </c>
      <c r="CS85" s="112" t="s">
        <v>259</v>
      </c>
      <c r="CT85" s="112">
        <v>5.0</v>
      </c>
      <c r="CU85" s="113" t="s">
        <v>1950</v>
      </c>
      <c r="CV85" s="114">
        <v>0.0</v>
      </c>
      <c r="CW85" s="115"/>
    </row>
    <row r="86">
      <c r="A86" s="76" t="s">
        <v>1545</v>
      </c>
      <c r="B86" s="66" t="s">
        <v>262</v>
      </c>
      <c r="C86" s="77" t="s">
        <v>1951</v>
      </c>
      <c r="D86" s="178" t="s">
        <v>1952</v>
      </c>
      <c r="E86" s="79" t="s">
        <v>130</v>
      </c>
      <c r="F86" s="79" t="s">
        <v>1953</v>
      </c>
      <c r="G86" s="79" t="s">
        <v>1954</v>
      </c>
      <c r="H86" s="79" t="s">
        <v>1955</v>
      </c>
      <c r="I86" s="79" t="s">
        <v>1956</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1957</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1958</v>
      </c>
      <c r="BW86" s="80"/>
      <c r="BX86" s="103" t="s">
        <v>151</v>
      </c>
      <c r="BY86" s="103" t="s">
        <v>152</v>
      </c>
      <c r="BZ86" s="103" t="s">
        <v>1959</v>
      </c>
      <c r="CA86" s="103" t="s">
        <v>1960</v>
      </c>
      <c r="CB86" s="103" t="s">
        <v>1203</v>
      </c>
      <c r="CC86" s="103" t="s">
        <v>906</v>
      </c>
      <c r="CD86" s="122" t="s">
        <v>1763</v>
      </c>
      <c r="CE86" s="123" t="s">
        <v>1961</v>
      </c>
      <c r="CF86" s="123" t="s">
        <v>1962</v>
      </c>
      <c r="CG86" s="106" t="s">
        <v>188</v>
      </c>
      <c r="CH86" s="106" t="s">
        <v>189</v>
      </c>
      <c r="CI86" s="107"/>
      <c r="CJ86" s="80"/>
      <c r="CK86" s="108" t="s">
        <v>1963</v>
      </c>
      <c r="CL86" s="109" t="s">
        <v>291</v>
      </c>
      <c r="CM86" s="109" t="s">
        <v>1748</v>
      </c>
      <c r="CN86" s="109" t="s">
        <v>1749</v>
      </c>
      <c r="CO86" s="110" t="s">
        <v>1964</v>
      </c>
      <c r="CP86" s="111" t="s">
        <v>1965</v>
      </c>
      <c r="CQ86" s="112" t="s">
        <v>446</v>
      </c>
      <c r="CR86" s="112">
        <v>5.0</v>
      </c>
      <c r="CS86" s="112">
        <v>3.0</v>
      </c>
      <c r="CT86" s="112">
        <v>1.0</v>
      </c>
      <c r="CU86" s="113" t="s">
        <v>1966</v>
      </c>
      <c r="CV86" s="114">
        <v>0.0</v>
      </c>
      <c r="CW86" s="115"/>
    </row>
    <row r="87">
      <c r="A87" s="76" t="s">
        <v>982</v>
      </c>
      <c r="B87" s="66" t="s">
        <v>158</v>
      </c>
      <c r="C87" s="77" t="s">
        <v>1967</v>
      </c>
      <c r="D87" s="183" t="s">
        <v>1968</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1969</v>
      </c>
      <c r="Y87" s="86" t="s">
        <v>699</v>
      </c>
      <c r="Z87" s="86" t="s">
        <v>1288</v>
      </c>
      <c r="AA87" s="87"/>
      <c r="AB87" s="88" t="s">
        <v>432</v>
      </c>
      <c r="AC87" s="89" t="s">
        <v>165</v>
      </c>
      <c r="AD87" s="90"/>
      <c r="AE87" s="89"/>
      <c r="AF87" s="139"/>
      <c r="AG87" s="119"/>
      <c r="AH87" s="89"/>
      <c r="AI87" s="98"/>
      <c r="AJ87" s="98"/>
      <c r="AK87" s="98"/>
      <c r="AL87" s="98"/>
      <c r="AM87" s="98"/>
      <c r="AN87" s="98"/>
      <c r="AO87" s="92"/>
      <c r="AP87" s="93" t="s">
        <v>1970</v>
      </c>
      <c r="AQ87" s="94" t="s">
        <v>543</v>
      </c>
      <c r="AR87" s="95" t="s">
        <v>1967</v>
      </c>
      <c r="AS87" s="94" t="s">
        <v>1306</v>
      </c>
      <c r="AT87" s="94" t="s">
        <v>178</v>
      </c>
      <c r="AU87" s="94" t="s">
        <v>852</v>
      </c>
      <c r="AV87" s="94" t="s">
        <v>171</v>
      </c>
      <c r="AW87" s="91"/>
      <c r="AX87" s="91"/>
      <c r="AY87" s="91"/>
      <c r="AZ87" s="91"/>
      <c r="BA87" s="91"/>
      <c r="BB87" s="91"/>
      <c r="BC87" s="96"/>
      <c r="BD87" s="97" t="s">
        <v>340</v>
      </c>
      <c r="BE87" s="98" t="s">
        <v>1971</v>
      </c>
      <c r="BF87" s="99" t="s">
        <v>342</v>
      </c>
      <c r="BG87" s="98" t="s">
        <v>1972</v>
      </c>
      <c r="BH87" s="98" t="s">
        <v>334</v>
      </c>
      <c r="BI87" s="98" t="s">
        <v>338</v>
      </c>
      <c r="BJ87" s="98" t="s">
        <v>313</v>
      </c>
      <c r="BK87" s="100"/>
      <c r="BL87" s="100"/>
      <c r="BM87" s="100"/>
      <c r="BN87" s="100"/>
      <c r="BO87" s="100"/>
      <c r="BP87" s="100"/>
      <c r="BQ87" s="80"/>
      <c r="BR87" s="101">
        <v>25.0</v>
      </c>
      <c r="BS87" s="101">
        <v>40.0</v>
      </c>
      <c r="BT87" s="101">
        <v>15.0</v>
      </c>
      <c r="BU87" s="101">
        <v>20.0</v>
      </c>
      <c r="BV87" s="102" t="s">
        <v>1973</v>
      </c>
      <c r="BW87" s="80"/>
      <c r="BX87" s="103" t="s">
        <v>182</v>
      </c>
      <c r="BY87" s="103" t="s">
        <v>152</v>
      </c>
      <c r="BZ87" s="103" t="s">
        <v>1974</v>
      </c>
      <c r="CA87" s="103" t="s">
        <v>963</v>
      </c>
      <c r="CB87" s="103" t="s">
        <v>1975</v>
      </c>
      <c r="CC87" s="103" t="s">
        <v>1045</v>
      </c>
      <c r="CD87" s="125"/>
      <c r="CE87" s="123" t="s">
        <v>1976</v>
      </c>
      <c r="CF87" s="123" t="s">
        <v>1977</v>
      </c>
      <c r="CG87" s="106"/>
      <c r="CH87" s="106"/>
      <c r="CI87" s="107"/>
      <c r="CJ87" s="80"/>
      <c r="CK87" s="108"/>
      <c r="CL87" s="109"/>
      <c r="CM87" s="109"/>
      <c r="CN87" s="109"/>
      <c r="CO87" s="110"/>
      <c r="CP87" s="111" t="s">
        <v>1978</v>
      </c>
      <c r="CQ87" s="112" t="s">
        <v>1298</v>
      </c>
      <c r="CR87" s="112">
        <v>5.0</v>
      </c>
      <c r="CS87" s="112">
        <v>2.0</v>
      </c>
      <c r="CT87" s="112" t="s">
        <v>229</v>
      </c>
      <c r="CU87" s="113" t="s">
        <v>1979</v>
      </c>
      <c r="CV87" s="114">
        <v>0.0</v>
      </c>
      <c r="CW87" s="115"/>
    </row>
    <row r="88">
      <c r="A88" s="76" t="s">
        <v>1980</v>
      </c>
      <c r="B88" s="66" t="s">
        <v>158</v>
      </c>
      <c r="C88" s="77" t="s">
        <v>1981</v>
      </c>
      <c r="D88" s="178" t="s">
        <v>1982</v>
      </c>
      <c r="E88" s="79" t="s">
        <v>130</v>
      </c>
      <c r="F88" s="79" t="s">
        <v>130</v>
      </c>
      <c r="G88" s="79" t="s">
        <v>1983</v>
      </c>
      <c r="H88" s="79" t="s">
        <v>1984</v>
      </c>
      <c r="I88" s="79" t="s">
        <v>1985</v>
      </c>
      <c r="J88" s="80"/>
      <c r="K88" s="81"/>
      <c r="L88" s="81"/>
      <c r="M88" s="82"/>
      <c r="N88" s="82"/>
      <c r="O88" s="81"/>
      <c r="P88" s="81"/>
      <c r="Q88" s="118" t="s">
        <v>135</v>
      </c>
      <c r="R88" s="81"/>
      <c r="S88" s="82" t="s">
        <v>135</v>
      </c>
      <c r="T88" s="82"/>
      <c r="U88" s="82"/>
      <c r="V88" s="118"/>
      <c r="W88" s="84"/>
      <c r="X88" s="85" t="s">
        <v>1986</v>
      </c>
      <c r="Y88" s="131" t="s">
        <v>1987</v>
      </c>
      <c r="Z88" s="86" t="s">
        <v>1621</v>
      </c>
      <c r="AA88" s="87"/>
      <c r="AB88" s="88" t="s">
        <v>1988</v>
      </c>
      <c r="AC88" s="119" t="s">
        <v>1989</v>
      </c>
      <c r="AD88" s="90" t="s">
        <v>1990</v>
      </c>
      <c r="AE88" s="119" t="s">
        <v>1991</v>
      </c>
      <c r="AF88" s="89" t="s">
        <v>213</v>
      </c>
      <c r="AG88" s="119" t="s">
        <v>1992</v>
      </c>
      <c r="AH88" s="89" t="s">
        <v>211</v>
      </c>
      <c r="AI88" s="98">
        <v>4159.0</v>
      </c>
      <c r="AJ88" s="98">
        <v>292.0</v>
      </c>
      <c r="AK88" s="98">
        <v>312.0</v>
      </c>
      <c r="AL88" s="98">
        <v>319.0</v>
      </c>
      <c r="AM88" s="98">
        <v>326.0</v>
      </c>
      <c r="AN88" s="98">
        <v>101.0</v>
      </c>
      <c r="AO88" s="92"/>
      <c r="AP88" s="93" t="s">
        <v>1993</v>
      </c>
      <c r="AQ88" s="94" t="s">
        <v>954</v>
      </c>
      <c r="AR88" s="95" t="s">
        <v>1994</v>
      </c>
      <c r="AS88" s="94" t="s">
        <v>271</v>
      </c>
      <c r="AT88" s="94" t="s">
        <v>180</v>
      </c>
      <c r="AU88" s="120" t="s">
        <v>1995</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1996</v>
      </c>
      <c r="BW88" s="80"/>
      <c r="BX88" s="103" t="s">
        <v>151</v>
      </c>
      <c r="BY88" s="103" t="s">
        <v>152</v>
      </c>
      <c r="BZ88" s="103" t="s">
        <v>468</v>
      </c>
      <c r="CA88" s="103" t="s">
        <v>218</v>
      </c>
      <c r="CB88" s="103" t="s">
        <v>1692</v>
      </c>
      <c r="CC88" s="103" t="s">
        <v>1693</v>
      </c>
      <c r="CD88" s="122" t="s">
        <v>1997</v>
      </c>
      <c r="CE88" s="123" t="s">
        <v>1998</v>
      </c>
      <c r="CF88" s="123" t="s">
        <v>1999</v>
      </c>
      <c r="CG88" s="106" t="s">
        <v>353</v>
      </c>
      <c r="CH88" s="106" t="s">
        <v>189</v>
      </c>
      <c r="CI88" s="107"/>
      <c r="CJ88" s="80"/>
      <c r="CK88" s="108"/>
      <c r="CL88" s="109"/>
      <c r="CM88" s="109"/>
      <c r="CN88" s="109"/>
      <c r="CO88" s="110"/>
      <c r="CP88" s="111" t="s">
        <v>2000</v>
      </c>
      <c r="CQ88" s="112" t="s">
        <v>446</v>
      </c>
      <c r="CR88" s="112">
        <v>4.0</v>
      </c>
      <c r="CS88" s="112">
        <v>3.0</v>
      </c>
      <c r="CT88" s="112">
        <v>3.0</v>
      </c>
      <c r="CU88" s="113" t="s">
        <v>2001</v>
      </c>
      <c r="CV88" s="114">
        <v>0.0</v>
      </c>
      <c r="CW88" s="115"/>
    </row>
    <row r="89">
      <c r="A89" s="76" t="s">
        <v>2002</v>
      </c>
      <c r="B89" s="66" t="s">
        <v>262</v>
      </c>
      <c r="C89" s="77" t="s">
        <v>2003</v>
      </c>
      <c r="D89" s="178" t="s">
        <v>2004</v>
      </c>
      <c r="E89" s="79"/>
      <c r="F89" s="79"/>
      <c r="G89" s="79"/>
      <c r="H89" s="79"/>
      <c r="I89" s="79"/>
      <c r="J89" s="80"/>
      <c r="K89" s="127" t="s">
        <v>135</v>
      </c>
      <c r="L89" s="81"/>
      <c r="M89" s="82"/>
      <c r="N89" s="82"/>
      <c r="O89" s="81"/>
      <c r="P89" s="81"/>
      <c r="Q89" s="118"/>
      <c r="R89" s="127" t="s">
        <v>135</v>
      </c>
      <c r="S89" s="82" t="s">
        <v>135</v>
      </c>
      <c r="T89" s="82"/>
      <c r="U89" s="82"/>
      <c r="V89" s="118"/>
      <c r="W89" s="84"/>
      <c r="X89" s="85" t="s">
        <v>2005</v>
      </c>
      <c r="Y89" s="131" t="s">
        <v>2006</v>
      </c>
      <c r="Z89" s="174" t="s">
        <v>1384</v>
      </c>
      <c r="AA89" s="87"/>
      <c r="AB89" s="175" t="s">
        <v>2007</v>
      </c>
      <c r="AC89" s="119" t="s">
        <v>912</v>
      </c>
      <c r="AD89" s="90" t="s">
        <v>2008</v>
      </c>
      <c r="AE89" s="119" t="s">
        <v>2009</v>
      </c>
      <c r="AF89" s="89" t="s">
        <v>308</v>
      </c>
      <c r="AG89" s="119" t="s">
        <v>1144</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2010</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2011</v>
      </c>
      <c r="BW89" s="80"/>
      <c r="BX89" s="103" t="s">
        <v>182</v>
      </c>
      <c r="BY89" s="103" t="s">
        <v>2012</v>
      </c>
      <c r="BZ89" s="103" t="s">
        <v>2013</v>
      </c>
      <c r="CA89" s="103" t="s">
        <v>2014</v>
      </c>
      <c r="CB89" s="103" t="s">
        <v>2015</v>
      </c>
      <c r="CC89" s="103" t="s">
        <v>218</v>
      </c>
      <c r="CD89" s="122" t="s">
        <v>2016</v>
      </c>
      <c r="CE89" s="123" t="s">
        <v>2017</v>
      </c>
      <c r="CF89" s="123" t="s">
        <v>2018</v>
      </c>
      <c r="CG89" s="106" t="s">
        <v>188</v>
      </c>
      <c r="CH89" s="106" t="s">
        <v>257</v>
      </c>
      <c r="CI89" s="107"/>
      <c r="CJ89" s="80"/>
      <c r="CK89" s="108"/>
      <c r="CL89" s="109"/>
      <c r="CM89" s="109"/>
      <c r="CN89" s="109"/>
      <c r="CO89" s="110"/>
      <c r="CP89" s="111" t="s">
        <v>2019</v>
      </c>
      <c r="CQ89" s="112" t="s">
        <v>191</v>
      </c>
      <c r="CR89" s="112" t="s">
        <v>130</v>
      </c>
      <c r="CS89" s="112" t="s">
        <v>130</v>
      </c>
      <c r="CT89" s="112" t="s">
        <v>130</v>
      </c>
      <c r="CU89" s="113" t="s">
        <v>2020</v>
      </c>
      <c r="CV89" s="114"/>
      <c r="CW89" s="115"/>
    </row>
    <row r="90">
      <c r="A90" s="76" t="s">
        <v>634</v>
      </c>
      <c r="B90" s="66" t="s">
        <v>158</v>
      </c>
      <c r="C90" s="77" t="s">
        <v>2021</v>
      </c>
      <c r="D90" s="178" t="s">
        <v>2022</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1288</v>
      </c>
      <c r="AA90" s="87"/>
      <c r="AB90" s="175" t="s">
        <v>334</v>
      </c>
      <c r="AC90" s="119" t="s">
        <v>433</v>
      </c>
      <c r="AD90" s="90" t="s">
        <v>2023</v>
      </c>
      <c r="AE90" s="119" t="s">
        <v>487</v>
      </c>
      <c r="AF90" s="119" t="s">
        <v>334</v>
      </c>
      <c r="AG90" s="119" t="s">
        <v>1759</v>
      </c>
      <c r="AH90" s="119" t="s">
        <v>171</v>
      </c>
      <c r="AI90" s="98"/>
      <c r="AJ90" s="98"/>
      <c r="AK90" s="98"/>
      <c r="AL90" s="98"/>
      <c r="AM90" s="98"/>
      <c r="AN90" s="98"/>
      <c r="AO90" s="92"/>
      <c r="AP90" s="93" t="s">
        <v>546</v>
      </c>
      <c r="AQ90" s="94" t="s">
        <v>2024</v>
      </c>
      <c r="AR90" s="95" t="s">
        <v>955</v>
      </c>
      <c r="AS90" s="94" t="s">
        <v>2025</v>
      </c>
      <c r="AT90" s="94" t="s">
        <v>178</v>
      </c>
      <c r="AU90" s="120" t="s">
        <v>179</v>
      </c>
      <c r="AV90" s="94" t="s">
        <v>2026</v>
      </c>
      <c r="AW90" s="91"/>
      <c r="AX90" s="91"/>
      <c r="AY90" s="91"/>
      <c r="AZ90" s="91"/>
      <c r="BA90" s="91"/>
      <c r="BB90" s="176"/>
      <c r="BC90" s="96"/>
      <c r="BD90" s="177" t="s">
        <v>432</v>
      </c>
      <c r="BE90" s="98" t="s">
        <v>2027</v>
      </c>
      <c r="BF90" s="99"/>
      <c r="BG90" s="98"/>
      <c r="BH90" s="98"/>
      <c r="BI90" s="98"/>
      <c r="BJ90" s="98"/>
      <c r="BK90" s="100"/>
      <c r="BL90" s="100"/>
      <c r="BM90" s="100"/>
      <c r="BN90" s="100"/>
      <c r="BO90" s="100"/>
      <c r="BP90" s="100"/>
      <c r="BQ90" s="80"/>
      <c r="BR90" s="101">
        <v>10.0</v>
      </c>
      <c r="BS90" s="101">
        <v>40.0</v>
      </c>
      <c r="BT90" s="101">
        <v>10.0</v>
      </c>
      <c r="BU90" s="101">
        <v>40.0</v>
      </c>
      <c r="BV90" s="102" t="s">
        <v>2028</v>
      </c>
      <c r="BW90" s="80"/>
      <c r="BX90" s="103" t="s">
        <v>182</v>
      </c>
      <c r="BY90" s="103" t="s">
        <v>152</v>
      </c>
      <c r="BZ90" s="103" t="s">
        <v>2029</v>
      </c>
      <c r="CA90" s="103" t="s">
        <v>1181</v>
      </c>
      <c r="CB90" s="103" t="s">
        <v>2030</v>
      </c>
      <c r="CC90" s="103" t="s">
        <v>622</v>
      </c>
      <c r="CD90" s="125"/>
      <c r="CE90" s="123" t="s">
        <v>2031</v>
      </c>
      <c r="CF90" s="123" t="s">
        <v>2032</v>
      </c>
      <c r="CG90" s="106"/>
      <c r="CH90" s="106"/>
      <c r="CI90" s="107"/>
      <c r="CJ90" s="80"/>
      <c r="CK90" s="108"/>
      <c r="CL90" s="109"/>
      <c r="CM90" s="109"/>
      <c r="CN90" s="109"/>
      <c r="CO90" s="110"/>
      <c r="CP90" s="111" t="s">
        <v>2033</v>
      </c>
      <c r="CQ90" s="112" t="s">
        <v>1298</v>
      </c>
      <c r="CR90" s="112">
        <v>3.0</v>
      </c>
      <c r="CS90" s="112">
        <v>2.0</v>
      </c>
      <c r="CT90" s="112" t="s">
        <v>229</v>
      </c>
      <c r="CU90" s="113" t="s">
        <v>2034</v>
      </c>
      <c r="CV90" s="114">
        <v>0.0</v>
      </c>
      <c r="CW90" s="115"/>
    </row>
    <row r="91">
      <c r="A91" s="76" t="s">
        <v>826</v>
      </c>
      <c r="B91" s="66" t="s">
        <v>158</v>
      </c>
      <c r="C91" s="77" t="s">
        <v>2035</v>
      </c>
      <c r="D91" s="78" t="s">
        <v>2036</v>
      </c>
      <c r="E91" s="79" t="s">
        <v>130</v>
      </c>
      <c r="F91" s="79" t="s">
        <v>130</v>
      </c>
      <c r="G91" s="79" t="s">
        <v>2037</v>
      </c>
      <c r="H91" s="79" t="s">
        <v>2038</v>
      </c>
      <c r="I91" s="79" t="s">
        <v>2039</v>
      </c>
      <c r="J91" s="184"/>
      <c r="K91" s="81"/>
      <c r="L91" s="81"/>
      <c r="M91" s="82" t="s">
        <v>135</v>
      </c>
      <c r="N91" s="82" t="s">
        <v>392</v>
      </c>
      <c r="O91" s="81"/>
      <c r="P91" s="82" t="s">
        <v>135</v>
      </c>
      <c r="Q91" s="83"/>
      <c r="R91" s="81"/>
      <c r="S91" s="81"/>
      <c r="T91" s="81"/>
      <c r="U91" s="81"/>
      <c r="V91" s="83"/>
      <c r="W91" s="185"/>
      <c r="X91" s="85" t="s">
        <v>515</v>
      </c>
      <c r="Y91" s="86" t="s">
        <v>394</v>
      </c>
      <c r="Z91" s="186" t="s">
        <v>2040</v>
      </c>
      <c r="AA91" s="187"/>
      <c r="AB91" s="175" t="s">
        <v>937</v>
      </c>
      <c r="AC91" s="89" t="s">
        <v>730</v>
      </c>
      <c r="AD91" s="90" t="s">
        <v>939</v>
      </c>
      <c r="AE91" s="89" t="s">
        <v>2041</v>
      </c>
      <c r="AF91" s="89" t="s">
        <v>460</v>
      </c>
      <c r="AG91" s="89" t="s">
        <v>399</v>
      </c>
      <c r="AH91" s="89" t="s">
        <v>345</v>
      </c>
      <c r="AI91" s="98">
        <v>3804.0</v>
      </c>
      <c r="AJ91" s="98">
        <v>442.0</v>
      </c>
      <c r="AK91" s="98">
        <v>269.0</v>
      </c>
      <c r="AL91" s="98">
        <v>245.0</v>
      </c>
      <c r="AM91" s="98">
        <v>340.0</v>
      </c>
      <c r="AN91" s="98">
        <v>186.0</v>
      </c>
      <c r="AO91" s="92"/>
      <c r="AP91" s="93" t="s">
        <v>752</v>
      </c>
      <c r="AQ91" s="94" t="s">
        <v>1597</v>
      </c>
      <c r="AR91" s="95" t="s">
        <v>2042</v>
      </c>
      <c r="AS91" s="120" t="s">
        <v>2043</v>
      </c>
      <c r="AT91" s="94" t="s">
        <v>402</v>
      </c>
      <c r="AU91" s="94" t="s">
        <v>401</v>
      </c>
      <c r="AV91" s="94" t="s">
        <v>147</v>
      </c>
      <c r="AW91" s="91">
        <v>4375.0</v>
      </c>
      <c r="AX91" s="91">
        <v>442.0</v>
      </c>
      <c r="AY91" s="91">
        <v>297.0</v>
      </c>
      <c r="AZ91" s="91">
        <v>306.0</v>
      </c>
      <c r="BA91" s="91">
        <v>371.0</v>
      </c>
      <c r="BB91" s="176">
        <v>144.0</v>
      </c>
      <c r="BC91" s="188"/>
      <c r="BD91" s="177" t="s">
        <v>1199</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2044</v>
      </c>
      <c r="BW91" s="184"/>
      <c r="BX91" s="103" t="s">
        <v>250</v>
      </c>
      <c r="BY91" s="103" t="s">
        <v>152</v>
      </c>
      <c r="BZ91" s="103" t="s">
        <v>1648</v>
      </c>
      <c r="CA91" s="103" t="s">
        <v>1649</v>
      </c>
      <c r="CB91" s="103" t="s">
        <v>2045</v>
      </c>
      <c r="CC91" s="103" t="s">
        <v>906</v>
      </c>
      <c r="CD91" s="122" t="s">
        <v>2046</v>
      </c>
      <c r="CE91" s="123" t="s">
        <v>2047</v>
      </c>
      <c r="CF91" s="123" t="s">
        <v>2048</v>
      </c>
      <c r="CG91" s="106" t="s">
        <v>415</v>
      </c>
      <c r="CH91" s="106" t="s">
        <v>189</v>
      </c>
      <c r="CI91" s="107"/>
      <c r="CJ91" s="184"/>
      <c r="CK91" s="108" t="s">
        <v>2049</v>
      </c>
      <c r="CL91" s="109" t="s">
        <v>1907</v>
      </c>
      <c r="CM91" s="109" t="s">
        <v>419</v>
      </c>
      <c r="CN91" s="109" t="s">
        <v>639</v>
      </c>
      <c r="CO91" s="110" t="s">
        <v>2050</v>
      </c>
      <c r="CP91" s="111" t="s">
        <v>2051</v>
      </c>
      <c r="CQ91" s="112" t="s">
        <v>361</v>
      </c>
      <c r="CR91" s="112">
        <v>5.0</v>
      </c>
      <c r="CS91" s="112" t="s">
        <v>259</v>
      </c>
      <c r="CT91" s="112" t="s">
        <v>229</v>
      </c>
      <c r="CU91" s="113" t="s">
        <v>2052</v>
      </c>
      <c r="CV91" s="114">
        <v>0.0</v>
      </c>
      <c r="CW91" s="115"/>
    </row>
    <row r="92">
      <c r="A92" s="76" t="s">
        <v>570</v>
      </c>
      <c r="B92" s="66" t="s">
        <v>158</v>
      </c>
      <c r="C92" s="77" t="s">
        <v>2053</v>
      </c>
      <c r="D92" s="78" t="s">
        <v>2054</v>
      </c>
      <c r="E92" s="79" t="s">
        <v>130</v>
      </c>
      <c r="F92" s="79" t="s">
        <v>130</v>
      </c>
      <c r="G92" s="79" t="s">
        <v>2055</v>
      </c>
      <c r="H92" s="79" t="s">
        <v>2056</v>
      </c>
      <c r="I92" s="79" t="s">
        <v>2057</v>
      </c>
      <c r="J92" s="189"/>
      <c r="K92" s="81"/>
      <c r="L92" s="81"/>
      <c r="M92" s="82"/>
      <c r="N92" s="82"/>
      <c r="O92" s="82" t="s">
        <v>135</v>
      </c>
      <c r="P92" s="82"/>
      <c r="Q92" s="190"/>
      <c r="R92" s="191"/>
      <c r="S92" s="191"/>
      <c r="T92" s="191"/>
      <c r="U92" s="82" t="s">
        <v>135</v>
      </c>
      <c r="V92" s="83"/>
      <c r="W92" s="192"/>
      <c r="X92" s="85" t="s">
        <v>164</v>
      </c>
      <c r="Y92" s="86" t="s">
        <v>1288</v>
      </c>
      <c r="Z92" s="86" t="s">
        <v>843</v>
      </c>
      <c r="AA92" s="193"/>
      <c r="AB92" s="88" t="s">
        <v>340</v>
      </c>
      <c r="AC92" s="89" t="s">
        <v>433</v>
      </c>
      <c r="AD92" s="90" t="s">
        <v>342</v>
      </c>
      <c r="AE92" s="89" t="s">
        <v>800</v>
      </c>
      <c r="AF92" s="89" t="s">
        <v>345</v>
      </c>
      <c r="AG92" s="89" t="s">
        <v>1739</v>
      </c>
      <c r="AH92" s="89" t="s">
        <v>489</v>
      </c>
      <c r="AI92" s="98"/>
      <c r="AJ92" s="98"/>
      <c r="AK92" s="98"/>
      <c r="AL92" s="98"/>
      <c r="AM92" s="98"/>
      <c r="AN92" s="98"/>
      <c r="AO92" s="194"/>
      <c r="AP92" s="93" t="s">
        <v>2058</v>
      </c>
      <c r="AQ92" s="94" t="s">
        <v>701</v>
      </c>
      <c r="AR92" s="95" t="s">
        <v>2059</v>
      </c>
      <c r="AS92" s="120" t="s">
        <v>2060</v>
      </c>
      <c r="AT92" s="94" t="s">
        <v>178</v>
      </c>
      <c r="AU92" s="94" t="s">
        <v>2061</v>
      </c>
      <c r="AV92" s="94" t="s">
        <v>565</v>
      </c>
      <c r="AW92" s="91"/>
      <c r="AX92" s="91"/>
      <c r="AY92" s="91"/>
      <c r="AZ92" s="91"/>
      <c r="BA92" s="91"/>
      <c r="BB92" s="91"/>
      <c r="BC92" s="195"/>
      <c r="BD92" s="97" t="s">
        <v>1145</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2062</v>
      </c>
      <c r="BW92" s="189"/>
      <c r="BX92" s="103" t="s">
        <v>250</v>
      </c>
      <c r="BY92" s="103" t="s">
        <v>152</v>
      </c>
      <c r="BZ92" s="103" t="s">
        <v>1775</v>
      </c>
      <c r="CA92" s="103" t="s">
        <v>1776</v>
      </c>
      <c r="CB92" s="103" t="s">
        <v>1067</v>
      </c>
      <c r="CC92" s="103" t="s">
        <v>553</v>
      </c>
      <c r="CD92" s="125"/>
      <c r="CE92" s="123"/>
      <c r="CF92" s="123"/>
      <c r="CG92" s="106" t="s">
        <v>353</v>
      </c>
      <c r="CH92" s="106"/>
      <c r="CI92" s="107"/>
      <c r="CJ92" s="189"/>
      <c r="CK92" s="108" t="s">
        <v>2063</v>
      </c>
      <c r="CL92" s="109" t="s">
        <v>223</v>
      </c>
      <c r="CM92" s="109" t="s">
        <v>419</v>
      </c>
      <c r="CN92" s="109" t="s">
        <v>225</v>
      </c>
      <c r="CO92" s="110" t="s">
        <v>2064</v>
      </c>
      <c r="CP92" s="111" t="s">
        <v>2065</v>
      </c>
      <c r="CQ92" s="112" t="s">
        <v>446</v>
      </c>
      <c r="CR92" s="112">
        <v>5.0</v>
      </c>
      <c r="CS92" s="112" t="s">
        <v>259</v>
      </c>
      <c r="CT92" s="112">
        <v>5.0</v>
      </c>
      <c r="CU92" s="113" t="s">
        <v>2066</v>
      </c>
      <c r="CV92" s="196">
        <v>0.0</v>
      </c>
      <c r="CW92" s="115"/>
    </row>
    <row r="93">
      <c r="A93" s="76" t="s">
        <v>2014</v>
      </c>
      <c r="B93" s="66" t="s">
        <v>158</v>
      </c>
      <c r="C93" s="77" t="s">
        <v>2067</v>
      </c>
      <c r="D93" s="78" t="s">
        <v>2068</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2069</v>
      </c>
      <c r="AA93" s="193"/>
      <c r="AB93" s="88" t="s">
        <v>2070</v>
      </c>
      <c r="AC93" s="89" t="s">
        <v>1152</v>
      </c>
      <c r="AD93" s="90" t="s">
        <v>2071</v>
      </c>
      <c r="AE93" s="89" t="s">
        <v>2072</v>
      </c>
      <c r="AF93" s="89" t="s">
        <v>439</v>
      </c>
      <c r="AG93" s="89" t="s">
        <v>1738</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2073</v>
      </c>
      <c r="BE93" s="98" t="s">
        <v>2074</v>
      </c>
      <c r="BF93" s="99" t="s">
        <v>2075</v>
      </c>
      <c r="BG93" s="98" t="s">
        <v>2076</v>
      </c>
      <c r="BH93" s="98" t="s">
        <v>334</v>
      </c>
      <c r="BI93" s="98" t="s">
        <v>338</v>
      </c>
      <c r="BJ93" s="98" t="s">
        <v>313</v>
      </c>
      <c r="BK93" s="100"/>
      <c r="BL93" s="100"/>
      <c r="BM93" s="100"/>
      <c r="BN93" s="100"/>
      <c r="BO93" s="100"/>
      <c r="BP93" s="100"/>
      <c r="BQ93" s="189"/>
      <c r="BR93" s="101">
        <v>20.0</v>
      </c>
      <c r="BS93" s="101">
        <v>35.0</v>
      </c>
      <c r="BT93" s="101">
        <v>15.0</v>
      </c>
      <c r="BU93" s="101">
        <v>30.0</v>
      </c>
      <c r="BV93" s="102" t="s">
        <v>2077</v>
      </c>
      <c r="BW93" s="189"/>
      <c r="BX93" s="103" t="s">
        <v>250</v>
      </c>
      <c r="BY93" s="103" t="s">
        <v>152</v>
      </c>
      <c r="BZ93" s="103" t="s">
        <v>2078</v>
      </c>
      <c r="CA93" s="103" t="s">
        <v>878</v>
      </c>
      <c r="CB93" s="103" t="s">
        <v>2079</v>
      </c>
      <c r="CC93" s="103" t="s">
        <v>2080</v>
      </c>
      <c r="CD93" s="125"/>
      <c r="CE93" s="123" t="s">
        <v>2081</v>
      </c>
      <c r="CF93" s="123" t="s">
        <v>2082</v>
      </c>
      <c r="CG93" s="106"/>
      <c r="CH93" s="106"/>
      <c r="CI93" s="107"/>
      <c r="CJ93" s="189"/>
      <c r="CK93" s="108"/>
      <c r="CL93" s="109"/>
      <c r="CM93" s="109"/>
      <c r="CN93" s="109"/>
      <c r="CO93" s="110"/>
      <c r="CP93" s="111" t="s">
        <v>2083</v>
      </c>
      <c r="CQ93" s="112" t="s">
        <v>1298</v>
      </c>
      <c r="CR93" s="112">
        <v>6.0</v>
      </c>
      <c r="CS93" s="112">
        <v>3.0</v>
      </c>
      <c r="CT93" s="112">
        <v>3.0</v>
      </c>
      <c r="CU93" s="113" t="s">
        <v>2084</v>
      </c>
      <c r="CV93" s="196">
        <v>1.0</v>
      </c>
      <c r="CW93" s="115"/>
    </row>
    <row r="94">
      <c r="A94" s="142" t="s">
        <v>2085</v>
      </c>
      <c r="B94" s="198" t="s">
        <v>158</v>
      </c>
      <c r="C94" s="199" t="s">
        <v>2086</v>
      </c>
      <c r="D94" s="200" t="s">
        <v>2087</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2088</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2089</v>
      </c>
      <c r="AQ94" s="159" t="s">
        <v>521</v>
      </c>
      <c r="AR94" s="160" t="s">
        <v>2090</v>
      </c>
      <c r="AS94" s="216" t="s">
        <v>1039</v>
      </c>
      <c r="AT94" s="159" t="s">
        <v>275</v>
      </c>
      <c r="AU94" s="159" t="s">
        <v>314</v>
      </c>
      <c r="AV94" s="217" t="s">
        <v>397</v>
      </c>
      <c r="AW94" s="161"/>
      <c r="AX94" s="161"/>
      <c r="AY94" s="161"/>
      <c r="AZ94" s="161"/>
      <c r="BA94" s="161"/>
      <c r="BB94" s="161"/>
      <c r="BC94" s="188"/>
      <c r="BD94" s="218" t="s">
        <v>2091</v>
      </c>
      <c r="BE94" s="157" t="s">
        <v>2009</v>
      </c>
      <c r="BF94" s="163" t="s">
        <v>2092</v>
      </c>
      <c r="BG94" s="157" t="s">
        <v>2093</v>
      </c>
      <c r="BH94" s="157" t="s">
        <v>489</v>
      </c>
      <c r="BI94" s="157" t="s">
        <v>2094</v>
      </c>
      <c r="BJ94" s="157" t="s">
        <v>590</v>
      </c>
      <c r="BK94" s="165"/>
      <c r="BL94" s="165"/>
      <c r="BM94" s="165"/>
      <c r="BN94" s="165"/>
      <c r="BO94" s="165"/>
      <c r="BP94" s="165"/>
      <c r="BQ94" s="80"/>
      <c r="BR94" s="219">
        <v>25.0</v>
      </c>
      <c r="BS94" s="219">
        <v>40.0</v>
      </c>
      <c r="BT94" s="219">
        <v>15.0</v>
      </c>
      <c r="BU94" s="219">
        <v>20.0</v>
      </c>
      <c r="BV94" s="220" t="s">
        <v>2095</v>
      </c>
      <c r="BW94" s="80"/>
      <c r="BX94" s="221" t="s">
        <v>250</v>
      </c>
      <c r="BY94" s="221" t="s">
        <v>2096</v>
      </c>
      <c r="BZ94" s="221" t="s">
        <v>2097</v>
      </c>
      <c r="CA94" s="221" t="s">
        <v>982</v>
      </c>
      <c r="CB94" s="221" t="s">
        <v>2098</v>
      </c>
      <c r="CC94" s="221" t="s">
        <v>2099</v>
      </c>
      <c r="CD94" s="222"/>
      <c r="CE94" s="223" t="s">
        <v>2100</v>
      </c>
      <c r="CF94" s="223" t="s">
        <v>2101</v>
      </c>
      <c r="CG94" s="224"/>
      <c r="CH94" s="224"/>
      <c r="CI94" s="225"/>
      <c r="CJ94" s="80"/>
      <c r="CK94" s="108" t="s">
        <v>2102</v>
      </c>
      <c r="CL94" s="109" t="s">
        <v>223</v>
      </c>
      <c r="CM94" s="109" t="s">
        <v>2103</v>
      </c>
      <c r="CN94" s="109" t="s">
        <v>1050</v>
      </c>
      <c r="CO94" s="110" t="s">
        <v>2104</v>
      </c>
      <c r="CP94" s="111" t="s">
        <v>2105</v>
      </c>
      <c r="CQ94" s="112" t="s">
        <v>384</v>
      </c>
      <c r="CR94" s="112">
        <v>7.0</v>
      </c>
      <c r="CS94" s="112">
        <v>1.0</v>
      </c>
      <c r="CT94" s="112" t="s">
        <v>229</v>
      </c>
      <c r="CU94" s="113" t="s">
        <v>2106</v>
      </c>
      <c r="CV94" s="114">
        <v>0.0</v>
      </c>
      <c r="CW94" s="115"/>
    </row>
    <row r="95">
      <c r="A95" s="226" t="s">
        <v>2107</v>
      </c>
      <c r="B95" s="227" t="s">
        <v>324</v>
      </c>
      <c r="C95" s="228" t="s">
        <v>2108</v>
      </c>
      <c r="D95" s="229" t="s">
        <v>2109</v>
      </c>
      <c r="E95" s="230" t="s">
        <v>2110</v>
      </c>
      <c r="F95" s="230" t="s">
        <v>2111</v>
      </c>
      <c r="G95" s="230" t="s">
        <v>2112</v>
      </c>
      <c r="H95" s="230" t="s">
        <v>696</v>
      </c>
      <c r="I95" s="231" t="s">
        <v>2113</v>
      </c>
      <c r="J95" s="232"/>
      <c r="K95" s="233" t="s">
        <v>392</v>
      </c>
      <c r="L95" s="233" t="s">
        <v>135</v>
      </c>
      <c r="M95" s="234"/>
      <c r="N95" s="234"/>
      <c r="O95" s="234"/>
      <c r="P95" s="234"/>
      <c r="Q95" s="235"/>
      <c r="R95" s="234"/>
      <c r="S95" s="234"/>
      <c r="T95" s="234"/>
      <c r="U95" s="234"/>
      <c r="V95" s="235"/>
      <c r="W95" s="209"/>
      <c r="X95" s="236" t="s">
        <v>2114</v>
      </c>
      <c r="Y95" s="237" t="s">
        <v>1063</v>
      </c>
      <c r="Z95" s="238" t="s">
        <v>559</v>
      </c>
      <c r="AA95" s="187"/>
      <c r="AB95" s="239" t="s">
        <v>941</v>
      </c>
      <c r="AC95" s="240" t="s">
        <v>1267</v>
      </c>
      <c r="AD95" s="241" t="s">
        <v>1326</v>
      </c>
      <c r="AE95" s="240" t="s">
        <v>730</v>
      </c>
      <c r="AF95" s="240" t="s">
        <v>211</v>
      </c>
      <c r="AG95" s="240" t="s">
        <v>731</v>
      </c>
      <c r="AH95" s="242" t="s">
        <v>213</v>
      </c>
      <c r="AI95" s="243">
        <v>3883.0</v>
      </c>
      <c r="AJ95" s="243">
        <v>517.0</v>
      </c>
      <c r="AK95" s="243">
        <v>211.0</v>
      </c>
      <c r="AL95" s="243">
        <v>273.0</v>
      </c>
      <c r="AM95" s="243">
        <v>241.0</v>
      </c>
      <c r="AN95" s="243">
        <v>129.0</v>
      </c>
      <c r="AO95" s="214"/>
      <c r="AP95" s="244" t="s">
        <v>1145</v>
      </c>
      <c r="AQ95" s="245" t="s">
        <v>755</v>
      </c>
      <c r="AR95" s="246"/>
      <c r="AS95" s="245"/>
      <c r="AT95" s="245"/>
      <c r="AU95" s="245"/>
      <c r="AV95" s="247"/>
      <c r="AW95" s="248"/>
      <c r="AX95" s="248"/>
      <c r="AY95" s="248"/>
      <c r="AZ95" s="248"/>
      <c r="BA95" s="248"/>
      <c r="BB95" s="248"/>
      <c r="BC95" s="188"/>
      <c r="BD95" s="249" t="s">
        <v>148</v>
      </c>
      <c r="BE95" s="243" t="s">
        <v>521</v>
      </c>
      <c r="BF95" s="250" t="s">
        <v>993</v>
      </c>
      <c r="BG95" s="243" t="s">
        <v>2115</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2116</v>
      </c>
      <c r="BW95" s="232"/>
      <c r="BX95" s="254" t="s">
        <v>2117</v>
      </c>
      <c r="BY95" s="255"/>
      <c r="BZ95" s="255"/>
      <c r="CA95" s="255"/>
      <c r="CB95" s="255"/>
      <c r="CC95" s="256"/>
      <c r="CD95" s="257" t="s">
        <v>1866</v>
      </c>
      <c r="CE95" s="258" t="s">
        <v>2118</v>
      </c>
      <c r="CF95" s="258" t="s">
        <v>2119</v>
      </c>
      <c r="CG95" s="259" t="s">
        <v>156</v>
      </c>
      <c r="CH95" s="259" t="s">
        <v>416</v>
      </c>
      <c r="CI95" s="259"/>
      <c r="CJ95" s="232"/>
      <c r="CK95" s="260" t="s">
        <v>2120</v>
      </c>
      <c r="CL95" s="261" t="s">
        <v>291</v>
      </c>
      <c r="CM95" s="261" t="s">
        <v>765</v>
      </c>
      <c r="CN95" s="261" t="s">
        <v>292</v>
      </c>
      <c r="CO95" s="262" t="s">
        <v>2121</v>
      </c>
      <c r="CP95" s="263" t="s">
        <v>2122</v>
      </c>
      <c r="CQ95" s="264" t="s">
        <v>971</v>
      </c>
      <c r="CR95" s="264">
        <v>5.0</v>
      </c>
      <c r="CS95" s="264">
        <v>1.0</v>
      </c>
      <c r="CT95" s="264" t="s">
        <v>229</v>
      </c>
      <c r="CU95" s="265" t="s">
        <v>2123</v>
      </c>
      <c r="CV95" s="114">
        <v>0.0</v>
      </c>
      <c r="CW95" s="115"/>
    </row>
    <row r="96">
      <c r="A96" s="76" t="s">
        <v>2124</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2041</v>
      </c>
      <c r="AD96" s="90"/>
      <c r="AE96" s="89"/>
      <c r="AF96" s="89"/>
      <c r="AG96" s="89"/>
      <c r="AH96" s="139"/>
      <c r="AI96" s="98"/>
      <c r="AJ96" s="98"/>
      <c r="AK96" s="98"/>
      <c r="AL96" s="98"/>
      <c r="AM96" s="98"/>
      <c r="AN96" s="98"/>
      <c r="AO96" s="214"/>
      <c r="AP96" s="267" t="s">
        <v>148</v>
      </c>
      <c r="AQ96" s="94" t="s">
        <v>521</v>
      </c>
      <c r="AR96" s="95" t="s">
        <v>993</v>
      </c>
      <c r="AS96" s="120" t="s">
        <v>2115</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1892</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2125</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2041</v>
      </c>
      <c r="AD97" s="90" t="s">
        <v>464</v>
      </c>
      <c r="AE97" s="89" t="s">
        <v>461</v>
      </c>
      <c r="AF97" s="89" t="s">
        <v>345</v>
      </c>
      <c r="AG97" s="89" t="s">
        <v>1646</v>
      </c>
      <c r="AH97" s="139" t="s">
        <v>171</v>
      </c>
      <c r="AI97" s="98">
        <v>3512.0</v>
      </c>
      <c r="AJ97" s="98">
        <v>497.0</v>
      </c>
      <c r="AK97" s="98">
        <v>231.0</v>
      </c>
      <c r="AL97" s="98">
        <v>245.0</v>
      </c>
      <c r="AM97" s="98">
        <v>278.0</v>
      </c>
      <c r="AN97" s="98">
        <v>195.0</v>
      </c>
      <c r="AO97" s="214"/>
      <c r="AP97" s="267" t="s">
        <v>941</v>
      </c>
      <c r="AQ97" s="94" t="s">
        <v>1267</v>
      </c>
      <c r="AR97" s="95"/>
      <c r="AS97" s="94"/>
      <c r="AT97" s="94"/>
      <c r="AU97" s="94"/>
      <c r="AV97" s="268"/>
      <c r="AW97" s="91"/>
      <c r="AX97" s="91"/>
      <c r="AY97" s="91"/>
      <c r="AZ97" s="91"/>
      <c r="BA97" s="91"/>
      <c r="BB97" s="91"/>
      <c r="BC97" s="188"/>
      <c r="BD97" s="177" t="s">
        <v>148</v>
      </c>
      <c r="BE97" s="98" t="s">
        <v>521</v>
      </c>
      <c r="BF97" s="99" t="s">
        <v>993</v>
      </c>
      <c r="BG97" s="98" t="s">
        <v>2115</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2126</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1145</v>
      </c>
      <c r="AC98" s="275" t="s">
        <v>755</v>
      </c>
      <c r="AD98" s="276" t="s">
        <v>1514</v>
      </c>
      <c r="AE98" s="275" t="s">
        <v>304</v>
      </c>
      <c r="AF98" s="275" t="s">
        <v>308</v>
      </c>
      <c r="AG98" s="275" t="s">
        <v>1509</v>
      </c>
      <c r="AH98" s="277" t="s">
        <v>173</v>
      </c>
      <c r="AI98" s="278">
        <v>3883.0</v>
      </c>
      <c r="AJ98" s="278">
        <v>470.0</v>
      </c>
      <c r="AK98" s="278">
        <v>231.0</v>
      </c>
      <c r="AL98" s="278">
        <v>262.0</v>
      </c>
      <c r="AM98" s="278">
        <v>231.0</v>
      </c>
      <c r="AN98" s="278">
        <v>279.0</v>
      </c>
      <c r="AO98" s="214"/>
      <c r="AP98" s="279" t="s">
        <v>148</v>
      </c>
      <c r="AQ98" s="280" t="s">
        <v>521</v>
      </c>
      <c r="AR98" s="281" t="s">
        <v>993</v>
      </c>
      <c r="AS98" s="282" t="s">
        <v>2115</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2127</v>
      </c>
      <c r="B99" s="290" t="s">
        <v>262</v>
      </c>
      <c r="C99" s="144" t="s">
        <v>2128</v>
      </c>
      <c r="D99" s="145" t="s">
        <v>2129</v>
      </c>
      <c r="E99" s="291" t="s">
        <v>130</v>
      </c>
      <c r="F99" s="146" t="s">
        <v>2130</v>
      </c>
      <c r="G99" s="146" t="s">
        <v>2131</v>
      </c>
      <c r="H99" s="146" t="s">
        <v>2132</v>
      </c>
      <c r="I99" s="146" t="s">
        <v>2133</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1288</v>
      </c>
      <c r="AD99" s="155" t="s">
        <v>178</v>
      </c>
      <c r="AE99" s="154" t="s">
        <v>435</v>
      </c>
      <c r="AF99" s="154" t="s">
        <v>313</v>
      </c>
      <c r="AG99" s="154" t="s">
        <v>1423</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2134</v>
      </c>
      <c r="BH99" s="157" t="s">
        <v>334</v>
      </c>
      <c r="BI99" s="157" t="s">
        <v>890</v>
      </c>
      <c r="BJ99" s="157" t="s">
        <v>489</v>
      </c>
      <c r="BK99" s="165"/>
      <c r="BL99" s="165"/>
      <c r="BM99" s="165"/>
      <c r="BN99" s="165"/>
      <c r="BO99" s="165"/>
      <c r="BP99" s="165"/>
      <c r="BQ99" s="184"/>
      <c r="BR99" s="166">
        <v>15.0</v>
      </c>
      <c r="BS99" s="166">
        <v>10.0</v>
      </c>
      <c r="BT99" s="166">
        <v>35.0</v>
      </c>
      <c r="BU99" s="166">
        <v>35.0</v>
      </c>
      <c r="BV99" s="296" t="s">
        <v>2135</v>
      </c>
      <c r="BW99" s="184"/>
      <c r="BX99" s="167" t="s">
        <v>151</v>
      </c>
      <c r="BY99" s="167" t="s">
        <v>152</v>
      </c>
      <c r="BZ99" s="167" t="s">
        <v>2136</v>
      </c>
      <c r="CA99" s="167" t="s">
        <v>1392</v>
      </c>
      <c r="CB99" s="167" t="s">
        <v>2137</v>
      </c>
      <c r="CC99" s="167" t="s">
        <v>509</v>
      </c>
      <c r="CD99" s="168"/>
      <c r="CE99" s="169"/>
      <c r="CF99" s="169"/>
      <c r="CG99" s="170"/>
      <c r="CH99" s="170"/>
      <c r="CI99" s="171"/>
      <c r="CJ99" s="184"/>
      <c r="CK99" s="108" t="s">
        <v>2138</v>
      </c>
      <c r="CL99" s="109" t="s">
        <v>223</v>
      </c>
      <c r="CM99" s="109" t="s">
        <v>419</v>
      </c>
      <c r="CN99" s="109" t="s">
        <v>225</v>
      </c>
      <c r="CO99" s="110" t="s">
        <v>2139</v>
      </c>
      <c r="CP99" s="111" t="s">
        <v>2140</v>
      </c>
      <c r="CQ99" s="112" t="s">
        <v>2141</v>
      </c>
      <c r="CR99" s="112">
        <v>1.0</v>
      </c>
      <c r="CS99" s="112">
        <v>3.0</v>
      </c>
      <c r="CT99" s="112">
        <v>4.0</v>
      </c>
      <c r="CU99" s="113" t="s">
        <v>2142</v>
      </c>
      <c r="CV99" s="114">
        <v>0.0</v>
      </c>
      <c r="CW99" s="115"/>
    </row>
    <row r="100">
      <c r="A100" s="142" t="s">
        <v>2143</v>
      </c>
      <c r="B100" s="290" t="s">
        <v>158</v>
      </c>
      <c r="C100" s="144" t="s">
        <v>2144</v>
      </c>
      <c r="D100" s="145" t="s">
        <v>2145</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2146</v>
      </c>
      <c r="Y100" s="151" t="s">
        <v>2147</v>
      </c>
      <c r="Z100" s="210" t="s">
        <v>146</v>
      </c>
      <c r="AA100" s="87"/>
      <c r="AB100" s="211" t="s">
        <v>369</v>
      </c>
      <c r="AC100" s="154" t="s">
        <v>144</v>
      </c>
      <c r="AD100" s="155"/>
      <c r="AE100" s="154"/>
      <c r="AF100" s="154"/>
      <c r="AG100" s="154"/>
      <c r="AH100" s="212"/>
      <c r="AI100" s="157"/>
      <c r="AJ100" s="157"/>
      <c r="AK100" s="157"/>
      <c r="AL100" s="157"/>
      <c r="AM100" s="157"/>
      <c r="AN100" s="157"/>
      <c r="AO100" s="92"/>
      <c r="AP100" s="215" t="s">
        <v>2148</v>
      </c>
      <c r="AQ100" s="159" t="s">
        <v>138</v>
      </c>
      <c r="AR100" s="160" t="s">
        <v>2149</v>
      </c>
      <c r="AS100" s="159" t="s">
        <v>2150</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2151</v>
      </c>
      <c r="BJ100" s="157" t="s">
        <v>243</v>
      </c>
      <c r="BK100" s="165"/>
      <c r="BL100" s="165"/>
      <c r="BM100" s="165"/>
      <c r="BN100" s="165"/>
      <c r="BO100" s="165"/>
      <c r="BP100" s="165"/>
      <c r="BQ100" s="80"/>
      <c r="BR100" s="166">
        <v>25.0</v>
      </c>
      <c r="BS100" s="166">
        <v>20.0</v>
      </c>
      <c r="BT100" s="166">
        <v>40.0</v>
      </c>
      <c r="BU100" s="166">
        <v>15.0</v>
      </c>
      <c r="BV100" s="296" t="s">
        <v>2152</v>
      </c>
      <c r="BW100" s="80"/>
      <c r="BX100" s="167" t="s">
        <v>151</v>
      </c>
      <c r="BY100" s="167" t="s">
        <v>2153</v>
      </c>
      <c r="BZ100" s="167" t="s">
        <v>2154</v>
      </c>
      <c r="CA100" s="167" t="s">
        <v>2155</v>
      </c>
      <c r="CB100" s="167" t="s">
        <v>2156</v>
      </c>
      <c r="CC100" s="167" t="s">
        <v>2099</v>
      </c>
      <c r="CD100" s="180" t="s">
        <v>598</v>
      </c>
      <c r="CE100" s="169" t="s">
        <v>2157</v>
      </c>
      <c r="CF100" s="169" t="s">
        <v>2158</v>
      </c>
      <c r="CG100" s="170" t="s">
        <v>156</v>
      </c>
      <c r="CH100" s="170" t="s">
        <v>189</v>
      </c>
      <c r="CI100" s="171"/>
      <c r="CJ100" s="80"/>
      <c r="CK100" s="108"/>
      <c r="CL100" s="109"/>
      <c r="CM100" s="109"/>
      <c r="CN100" s="109"/>
      <c r="CO100" s="110"/>
      <c r="CP100" s="111" t="s">
        <v>2159</v>
      </c>
      <c r="CQ100" s="112" t="s">
        <v>384</v>
      </c>
      <c r="CR100" s="112">
        <v>5.0</v>
      </c>
      <c r="CS100" s="112">
        <v>3.0</v>
      </c>
      <c r="CT100" s="112" t="s">
        <v>642</v>
      </c>
      <c r="CU100" s="113" t="s">
        <v>2160</v>
      </c>
      <c r="CV100" s="114"/>
      <c r="CW100" s="115"/>
    </row>
    <row r="101">
      <c r="A101" s="142" t="s">
        <v>2161</v>
      </c>
      <c r="B101" s="290" t="s">
        <v>158</v>
      </c>
      <c r="C101" s="144" t="s">
        <v>2162</v>
      </c>
      <c r="D101" s="145" t="s">
        <v>2163</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1288</v>
      </c>
      <c r="Z101" s="210" t="s">
        <v>2164</v>
      </c>
      <c r="AA101" s="87"/>
      <c r="AB101" s="211" t="s">
        <v>432</v>
      </c>
      <c r="AC101" s="154" t="s">
        <v>491</v>
      </c>
      <c r="AD101" s="155" t="s">
        <v>178</v>
      </c>
      <c r="AE101" s="154" t="s">
        <v>343</v>
      </c>
      <c r="AF101" s="154" t="s">
        <v>178</v>
      </c>
      <c r="AG101" s="154" t="s">
        <v>2165</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1735</v>
      </c>
      <c r="BE101" s="157" t="s">
        <v>341</v>
      </c>
      <c r="BF101" s="163" t="s">
        <v>1737</v>
      </c>
      <c r="BG101" s="157" t="s">
        <v>2166</v>
      </c>
      <c r="BH101" s="157" t="s">
        <v>334</v>
      </c>
      <c r="BI101" s="157" t="s">
        <v>2167</v>
      </c>
      <c r="BJ101" s="157" t="s">
        <v>590</v>
      </c>
      <c r="BK101" s="165"/>
      <c r="BL101" s="165"/>
      <c r="BM101" s="165"/>
      <c r="BN101" s="165"/>
      <c r="BO101" s="165"/>
      <c r="BP101" s="165"/>
      <c r="BQ101" s="80"/>
      <c r="BR101" s="166">
        <v>10.0</v>
      </c>
      <c r="BS101" s="166">
        <v>30.0</v>
      </c>
      <c r="BT101" s="166">
        <v>20.0</v>
      </c>
      <c r="BU101" s="166">
        <v>40.0</v>
      </c>
      <c r="BV101" s="102" t="s">
        <v>2168</v>
      </c>
      <c r="BW101" s="80"/>
      <c r="BX101" s="167" t="s">
        <v>151</v>
      </c>
      <c r="BY101" s="167" t="s">
        <v>1741</v>
      </c>
      <c r="BZ101" s="167" t="s">
        <v>2169</v>
      </c>
      <c r="CA101" s="167" t="s">
        <v>1085</v>
      </c>
      <c r="CB101" s="167" t="s">
        <v>2170</v>
      </c>
      <c r="CC101" s="167" t="s">
        <v>1249</v>
      </c>
      <c r="CD101" s="168"/>
      <c r="CE101" s="169" t="s">
        <v>2171</v>
      </c>
      <c r="CF101" s="169" t="s">
        <v>2172</v>
      </c>
      <c r="CG101" s="170"/>
      <c r="CH101" s="170"/>
      <c r="CI101" s="171"/>
      <c r="CJ101" s="80"/>
      <c r="CK101" s="108" t="s">
        <v>2173</v>
      </c>
      <c r="CL101" s="109" t="s">
        <v>418</v>
      </c>
      <c r="CM101" s="109" t="s">
        <v>504</v>
      </c>
      <c r="CN101" s="109" t="s">
        <v>505</v>
      </c>
      <c r="CO101" s="110" t="s">
        <v>2174</v>
      </c>
      <c r="CP101" s="111" t="s">
        <v>2175</v>
      </c>
      <c r="CQ101" s="112" t="s">
        <v>446</v>
      </c>
      <c r="CR101" s="112">
        <v>4.0</v>
      </c>
      <c r="CS101" s="112">
        <v>2.0</v>
      </c>
      <c r="CT101" s="112" t="s">
        <v>229</v>
      </c>
      <c r="CU101" s="113" t="s">
        <v>2176</v>
      </c>
      <c r="CV101" s="114">
        <v>0.0</v>
      </c>
      <c r="CW101" s="115"/>
    </row>
    <row r="102">
      <c r="A102" s="142" t="s">
        <v>1776</v>
      </c>
      <c r="B102" s="290" t="s">
        <v>262</v>
      </c>
      <c r="C102" s="144" t="s">
        <v>2177</v>
      </c>
      <c r="D102" s="145" t="s">
        <v>2178</v>
      </c>
      <c r="E102" s="146" t="s">
        <v>130</v>
      </c>
      <c r="F102" s="146" t="s">
        <v>2179</v>
      </c>
      <c r="G102" s="146" t="s">
        <v>2180</v>
      </c>
      <c r="H102" s="146" t="s">
        <v>2181</v>
      </c>
      <c r="I102" s="146" t="s">
        <v>2182</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2041</v>
      </c>
      <c r="AR102" s="160" t="s">
        <v>464</v>
      </c>
      <c r="AS102" s="159" t="s">
        <v>1646</v>
      </c>
      <c r="AT102" s="159" t="s">
        <v>345</v>
      </c>
      <c r="AU102" s="216" t="s">
        <v>2183</v>
      </c>
      <c r="AV102" s="159" t="s">
        <v>460</v>
      </c>
      <c r="AW102" s="161">
        <v>3124.0</v>
      </c>
      <c r="AX102" s="161">
        <v>449.0</v>
      </c>
      <c r="AY102" s="161">
        <v>222.0</v>
      </c>
      <c r="AZ102" s="161">
        <v>225.0</v>
      </c>
      <c r="BA102" s="161">
        <v>318.0</v>
      </c>
      <c r="BB102" s="161">
        <v>205.0</v>
      </c>
      <c r="BC102" s="188"/>
      <c r="BD102" s="162" t="s">
        <v>752</v>
      </c>
      <c r="BE102" s="157" t="s">
        <v>801</v>
      </c>
      <c r="BF102" s="163" t="s">
        <v>2042</v>
      </c>
      <c r="BG102" s="157" t="s">
        <v>271</v>
      </c>
      <c r="BH102" s="157" t="s">
        <v>441</v>
      </c>
      <c r="BI102" s="157" t="s">
        <v>1892</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2184</v>
      </c>
      <c r="BW102" s="80"/>
      <c r="BX102" s="167" t="s">
        <v>250</v>
      </c>
      <c r="BY102" s="167" t="s">
        <v>2185</v>
      </c>
      <c r="BZ102" s="167" t="s">
        <v>2186</v>
      </c>
      <c r="CA102" s="167" t="s">
        <v>685</v>
      </c>
      <c r="CB102" s="167" t="s">
        <v>787</v>
      </c>
      <c r="CC102" s="167" t="s">
        <v>788</v>
      </c>
      <c r="CD102" s="180" t="s">
        <v>2187</v>
      </c>
      <c r="CE102" s="169" t="s">
        <v>2188</v>
      </c>
      <c r="CF102" s="169" t="s">
        <v>2189</v>
      </c>
      <c r="CG102" s="170" t="s">
        <v>473</v>
      </c>
      <c r="CH102" s="170" t="s">
        <v>257</v>
      </c>
      <c r="CI102" s="171"/>
      <c r="CJ102" s="80"/>
      <c r="CK102" s="108" t="s">
        <v>2190</v>
      </c>
      <c r="CL102" s="109" t="s">
        <v>418</v>
      </c>
      <c r="CM102" s="109" t="s">
        <v>419</v>
      </c>
      <c r="CN102" s="109" t="s">
        <v>420</v>
      </c>
      <c r="CO102" s="110" t="s">
        <v>2191</v>
      </c>
      <c r="CP102" s="111" t="s">
        <v>2192</v>
      </c>
      <c r="CQ102" s="112" t="s">
        <v>384</v>
      </c>
      <c r="CR102" s="112">
        <v>4.0</v>
      </c>
      <c r="CS102" s="112">
        <v>2.0</v>
      </c>
      <c r="CT102" s="112" t="s">
        <v>229</v>
      </c>
      <c r="CU102" s="113" t="s">
        <v>2193</v>
      </c>
      <c r="CV102" s="114">
        <v>0.0</v>
      </c>
      <c r="CW102" s="115"/>
    </row>
    <row r="103">
      <c r="A103" s="142" t="s">
        <v>2155</v>
      </c>
      <c r="B103" s="290" t="s">
        <v>158</v>
      </c>
      <c r="C103" s="144" t="s">
        <v>2194</v>
      </c>
      <c r="D103" s="145" t="s">
        <v>2195</v>
      </c>
      <c r="E103" s="146" t="s">
        <v>130</v>
      </c>
      <c r="F103" s="146" t="s">
        <v>130</v>
      </c>
      <c r="G103" s="146" t="s">
        <v>2196</v>
      </c>
      <c r="H103" s="146" t="s">
        <v>2197</v>
      </c>
      <c r="I103" s="146" t="s">
        <v>2198</v>
      </c>
      <c r="J103" s="80"/>
      <c r="K103" s="148"/>
      <c r="L103" s="148" t="s">
        <v>135</v>
      </c>
      <c r="M103" s="148"/>
      <c r="N103" s="147"/>
      <c r="O103" s="148"/>
      <c r="P103" s="148"/>
      <c r="Q103" s="150"/>
      <c r="R103" s="148"/>
      <c r="S103" s="148"/>
      <c r="T103" s="148"/>
      <c r="U103" s="148" t="s">
        <v>135</v>
      </c>
      <c r="V103" s="150"/>
      <c r="W103" s="84"/>
      <c r="X103" s="130" t="s">
        <v>164</v>
      </c>
      <c r="Y103" s="151" t="s">
        <v>2199</v>
      </c>
      <c r="Z103" s="151" t="s">
        <v>1152</v>
      </c>
      <c r="AA103" s="87"/>
      <c r="AB103" s="153" t="s">
        <v>432</v>
      </c>
      <c r="AC103" s="154" t="s">
        <v>433</v>
      </c>
      <c r="AD103" s="155" t="s">
        <v>178</v>
      </c>
      <c r="AE103" s="154" t="s">
        <v>307</v>
      </c>
      <c r="AF103" s="154" t="s">
        <v>178</v>
      </c>
      <c r="AG103" s="154" t="s">
        <v>2200</v>
      </c>
      <c r="AH103" s="154" t="s">
        <v>313</v>
      </c>
      <c r="AI103" s="157"/>
      <c r="AJ103" s="157"/>
      <c r="AK103" s="157"/>
      <c r="AL103" s="157"/>
      <c r="AM103" s="157"/>
      <c r="AN103" s="157"/>
      <c r="AO103" s="92"/>
      <c r="AP103" s="158" t="s">
        <v>2194</v>
      </c>
      <c r="AQ103" s="159" t="s">
        <v>1288</v>
      </c>
      <c r="AR103" s="160" t="s">
        <v>2201</v>
      </c>
      <c r="AS103" s="159" t="s">
        <v>2202</v>
      </c>
      <c r="AT103" s="159" t="s">
        <v>439</v>
      </c>
      <c r="AU103" s="159" t="s">
        <v>2203</v>
      </c>
      <c r="AV103" s="159" t="s">
        <v>334</v>
      </c>
      <c r="AW103" s="161"/>
      <c r="AX103" s="161"/>
      <c r="AY103" s="161"/>
      <c r="AZ103" s="161"/>
      <c r="BA103" s="161"/>
      <c r="BB103" s="161"/>
      <c r="BC103" s="96"/>
      <c r="BD103" s="162" t="s">
        <v>546</v>
      </c>
      <c r="BE103" s="157" t="s">
        <v>2204</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2205</v>
      </c>
      <c r="BW103" s="80"/>
      <c r="BX103" s="167" t="s">
        <v>182</v>
      </c>
      <c r="BY103" s="167" t="s">
        <v>2206</v>
      </c>
      <c r="BZ103" s="167" t="s">
        <v>2207</v>
      </c>
      <c r="CA103" s="167" t="s">
        <v>963</v>
      </c>
      <c r="CB103" s="167" t="s">
        <v>2208</v>
      </c>
      <c r="CC103" s="167" t="s">
        <v>1045</v>
      </c>
      <c r="CD103" s="168"/>
      <c r="CE103" s="169"/>
      <c r="CF103" s="169"/>
      <c r="CG103" s="170"/>
      <c r="CH103" s="170"/>
      <c r="CI103" s="171"/>
      <c r="CJ103" s="80"/>
      <c r="CK103" s="108" t="s">
        <v>2209</v>
      </c>
      <c r="CL103" s="109" t="s">
        <v>418</v>
      </c>
      <c r="CM103" s="109" t="s">
        <v>504</v>
      </c>
      <c r="CN103" s="109" t="s">
        <v>505</v>
      </c>
      <c r="CO103" s="110" t="s">
        <v>2210</v>
      </c>
      <c r="CP103" s="111" t="s">
        <v>2211</v>
      </c>
      <c r="CQ103" s="112" t="s">
        <v>361</v>
      </c>
      <c r="CR103" s="112">
        <v>5.0</v>
      </c>
      <c r="CS103" s="112" t="s">
        <v>259</v>
      </c>
      <c r="CT103" s="112" t="s">
        <v>229</v>
      </c>
      <c r="CU103" s="113" t="s">
        <v>2212</v>
      </c>
      <c r="CV103" s="114">
        <v>0.0</v>
      </c>
      <c r="CW103" s="115"/>
    </row>
    <row r="104">
      <c r="A104" s="142" t="s">
        <v>1409</v>
      </c>
      <c r="B104" s="290" t="s">
        <v>262</v>
      </c>
      <c r="C104" s="144" t="s">
        <v>2008</v>
      </c>
      <c r="D104" s="145" t="s">
        <v>2213</v>
      </c>
      <c r="E104" s="146" t="s">
        <v>130</v>
      </c>
      <c r="F104" s="146" t="s">
        <v>2214</v>
      </c>
      <c r="G104" s="146" t="s">
        <v>2215</v>
      </c>
      <c r="H104" s="298" t="s">
        <v>2216</v>
      </c>
      <c r="I104" s="298" t="s">
        <v>2217</v>
      </c>
      <c r="J104" s="80"/>
      <c r="K104" s="147"/>
      <c r="L104" s="148" t="s">
        <v>135</v>
      </c>
      <c r="M104" s="148"/>
      <c r="N104" s="147"/>
      <c r="O104" s="148"/>
      <c r="P104" s="148"/>
      <c r="Q104" s="150"/>
      <c r="R104" s="148" t="s">
        <v>135</v>
      </c>
      <c r="S104" s="148" t="s">
        <v>135</v>
      </c>
      <c r="T104" s="148"/>
      <c r="U104" s="148"/>
      <c r="V104" s="150"/>
      <c r="W104" s="84"/>
      <c r="X104" s="130" t="s">
        <v>308</v>
      </c>
      <c r="Y104" s="151" t="s">
        <v>1144</v>
      </c>
      <c r="Z104" s="151" t="s">
        <v>304</v>
      </c>
      <c r="AA104" s="87"/>
      <c r="AB104" s="153" t="s">
        <v>283</v>
      </c>
      <c r="AC104" s="154" t="s">
        <v>1509</v>
      </c>
      <c r="AD104" s="155" t="s">
        <v>754</v>
      </c>
      <c r="AE104" s="154" t="s">
        <v>280</v>
      </c>
      <c r="AF104" s="154" t="s">
        <v>308</v>
      </c>
      <c r="AG104" s="154" t="s">
        <v>1384</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2218</v>
      </c>
      <c r="BE104" s="157" t="s">
        <v>730</v>
      </c>
      <c r="BF104" s="163" t="s">
        <v>2219</v>
      </c>
      <c r="BG104" s="157" t="s">
        <v>681</v>
      </c>
      <c r="BH104" s="157" t="s">
        <v>460</v>
      </c>
      <c r="BI104" s="157" t="s">
        <v>2220</v>
      </c>
      <c r="BJ104" s="157" t="s">
        <v>2221</v>
      </c>
      <c r="BK104" s="297"/>
      <c r="BL104" s="297"/>
      <c r="BM104" s="297"/>
      <c r="BN104" s="297"/>
      <c r="BO104" s="297"/>
      <c r="BP104" s="297"/>
      <c r="BQ104" s="80"/>
      <c r="BR104" s="166">
        <v>20.0</v>
      </c>
      <c r="BS104" s="166">
        <v>30.0</v>
      </c>
      <c r="BT104" s="166">
        <v>25.0</v>
      </c>
      <c r="BU104" s="166">
        <v>20.0</v>
      </c>
      <c r="BV104" s="102" t="s">
        <v>2222</v>
      </c>
      <c r="BW104" s="80"/>
      <c r="BX104" s="167" t="s">
        <v>250</v>
      </c>
      <c r="BY104" s="167" t="s">
        <v>2223</v>
      </c>
      <c r="BZ104" s="167" t="s">
        <v>2224</v>
      </c>
      <c r="CA104" s="167" t="s">
        <v>1407</v>
      </c>
      <c r="CB104" s="167" t="s">
        <v>2225</v>
      </c>
      <c r="CC104" s="167" t="s">
        <v>526</v>
      </c>
      <c r="CD104" s="168"/>
      <c r="CE104" s="169"/>
      <c r="CF104" s="169"/>
      <c r="CG104" s="170"/>
      <c r="CH104" s="170"/>
      <c r="CI104" s="171"/>
      <c r="CJ104" s="80"/>
      <c r="CK104" s="108" t="s">
        <v>2226</v>
      </c>
      <c r="CL104" s="109" t="s">
        <v>418</v>
      </c>
      <c r="CM104" s="109" t="s">
        <v>419</v>
      </c>
      <c r="CN104" s="109" t="s">
        <v>420</v>
      </c>
      <c r="CO104" s="110" t="s">
        <v>2227</v>
      </c>
      <c r="CP104" s="111" t="s">
        <v>2228</v>
      </c>
      <c r="CQ104" s="112" t="s">
        <v>423</v>
      </c>
      <c r="CR104" s="112">
        <v>4.0</v>
      </c>
      <c r="CS104" s="112">
        <v>2.0</v>
      </c>
      <c r="CT104" s="112" t="s">
        <v>229</v>
      </c>
      <c r="CU104" s="113" t="s">
        <v>2229</v>
      </c>
      <c r="CV104" s="114">
        <v>0.0</v>
      </c>
      <c r="CW104" s="115"/>
    </row>
    <row r="105">
      <c r="A105" s="76" t="s">
        <v>2230</v>
      </c>
      <c r="B105" s="66" t="s">
        <v>262</v>
      </c>
      <c r="C105" s="77" t="s">
        <v>2231</v>
      </c>
      <c r="D105" s="78" t="s">
        <v>2232</v>
      </c>
      <c r="E105" s="79" t="s">
        <v>130</v>
      </c>
      <c r="F105" s="79" t="s">
        <v>2233</v>
      </c>
      <c r="G105" s="79" t="s">
        <v>2234</v>
      </c>
      <c r="H105" s="79" t="s">
        <v>2235</v>
      </c>
      <c r="I105" s="79" t="s">
        <v>2236</v>
      </c>
      <c r="J105" s="80"/>
      <c r="K105" s="81"/>
      <c r="L105" s="81"/>
      <c r="M105" s="82"/>
      <c r="N105" s="81"/>
      <c r="O105" s="82" t="s">
        <v>135</v>
      </c>
      <c r="P105" s="82" t="s">
        <v>135</v>
      </c>
      <c r="Q105" s="83"/>
      <c r="R105" s="82"/>
      <c r="S105" s="82"/>
      <c r="T105" s="82"/>
      <c r="U105" s="82"/>
      <c r="V105" s="118" t="s">
        <v>135</v>
      </c>
      <c r="W105" s="84"/>
      <c r="X105" s="130" t="s">
        <v>454</v>
      </c>
      <c r="Y105" s="151" t="s">
        <v>940</v>
      </c>
      <c r="Z105" s="131" t="s">
        <v>2237</v>
      </c>
      <c r="AA105" s="87"/>
      <c r="AB105" s="88" t="s">
        <v>2238</v>
      </c>
      <c r="AC105" s="154" t="s">
        <v>2041</v>
      </c>
      <c r="AD105" s="90" t="s">
        <v>2239</v>
      </c>
      <c r="AE105" s="89" t="s">
        <v>936</v>
      </c>
      <c r="AF105" s="89" t="s">
        <v>1148</v>
      </c>
      <c r="AG105" s="119" t="s">
        <v>2240</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2241</v>
      </c>
      <c r="BE105" s="98" t="s">
        <v>314</v>
      </c>
      <c r="BF105" s="99" t="s">
        <v>2242</v>
      </c>
      <c r="BG105" s="157" t="s">
        <v>302</v>
      </c>
      <c r="BH105" s="157" t="s">
        <v>345</v>
      </c>
      <c r="BI105" s="121" t="s">
        <v>2243</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2244</v>
      </c>
      <c r="BW105" s="80"/>
      <c r="BX105" s="103" t="s">
        <v>182</v>
      </c>
      <c r="BY105" s="103" t="s">
        <v>152</v>
      </c>
      <c r="BZ105" s="103" t="s">
        <v>2245</v>
      </c>
      <c r="CA105" s="103" t="s">
        <v>130</v>
      </c>
      <c r="CB105" s="103" t="s">
        <v>2246</v>
      </c>
      <c r="CC105" s="103" t="s">
        <v>130</v>
      </c>
      <c r="CD105" s="122" t="s">
        <v>2016</v>
      </c>
      <c r="CE105" s="123" t="s">
        <v>2247</v>
      </c>
      <c r="CF105" s="123" t="s">
        <v>2248</v>
      </c>
      <c r="CG105" s="106" t="s">
        <v>473</v>
      </c>
      <c r="CH105" s="106" t="s">
        <v>416</v>
      </c>
      <c r="CI105" s="107"/>
      <c r="CJ105" s="80"/>
      <c r="CK105" s="108"/>
      <c r="CL105" s="109"/>
      <c r="CM105" s="109"/>
      <c r="CN105" s="109"/>
      <c r="CO105" s="110"/>
      <c r="CP105" s="111" t="s">
        <v>2249</v>
      </c>
      <c r="CQ105" s="112" t="s">
        <v>423</v>
      </c>
      <c r="CR105" s="112">
        <v>5.0</v>
      </c>
      <c r="CS105" s="112">
        <v>3.0</v>
      </c>
      <c r="CT105" s="112">
        <v>4.0</v>
      </c>
      <c r="CU105" s="113" t="s">
        <v>2250</v>
      </c>
      <c r="CV105" s="114">
        <v>0.0</v>
      </c>
      <c r="CW105" s="115"/>
    </row>
    <row r="106">
      <c r="A106" s="76" t="s">
        <v>1087</v>
      </c>
      <c r="B106" s="66" t="s">
        <v>158</v>
      </c>
      <c r="C106" s="77" t="s">
        <v>2251</v>
      </c>
      <c r="D106" s="78" t="s">
        <v>2252</v>
      </c>
      <c r="E106" s="79" t="s">
        <v>130</v>
      </c>
      <c r="F106" s="79" t="s">
        <v>130</v>
      </c>
      <c r="G106" s="79" t="s">
        <v>2253</v>
      </c>
      <c r="H106" s="79" t="s">
        <v>2254</v>
      </c>
      <c r="I106" s="79" t="s">
        <v>2255</v>
      </c>
      <c r="J106" s="80"/>
      <c r="K106" s="81"/>
      <c r="L106" s="81"/>
      <c r="M106" s="81"/>
      <c r="N106" s="82"/>
      <c r="O106" s="81"/>
      <c r="P106" s="81"/>
      <c r="Q106" s="118" t="s">
        <v>135</v>
      </c>
      <c r="R106" s="82" t="s">
        <v>135</v>
      </c>
      <c r="S106" s="82"/>
      <c r="T106" s="82"/>
      <c r="U106" s="82"/>
      <c r="V106" s="118"/>
      <c r="W106" s="84"/>
      <c r="X106" s="85" t="s">
        <v>308</v>
      </c>
      <c r="Y106" s="86" t="s">
        <v>2256</v>
      </c>
      <c r="Z106" s="151" t="s">
        <v>1646</v>
      </c>
      <c r="AA106" s="87"/>
      <c r="AB106" s="88" t="s">
        <v>462</v>
      </c>
      <c r="AC106" s="89" t="s">
        <v>310</v>
      </c>
      <c r="AD106" s="90" t="s">
        <v>464</v>
      </c>
      <c r="AE106" s="89" t="s">
        <v>434</v>
      </c>
      <c r="AF106" s="139" t="s">
        <v>171</v>
      </c>
      <c r="AG106" s="119" t="s">
        <v>2257</v>
      </c>
      <c r="AH106" s="89" t="s">
        <v>1240</v>
      </c>
      <c r="AI106" s="91">
        <v>3301.0</v>
      </c>
      <c r="AJ106" s="91">
        <v>506.0</v>
      </c>
      <c r="AK106" s="91">
        <v>222.0</v>
      </c>
      <c r="AL106" s="91">
        <v>236.0</v>
      </c>
      <c r="AM106" s="91">
        <v>299.0</v>
      </c>
      <c r="AN106" s="91">
        <v>231.0</v>
      </c>
      <c r="AO106" s="92"/>
      <c r="AP106" s="93" t="s">
        <v>283</v>
      </c>
      <c r="AQ106" s="94" t="s">
        <v>2220</v>
      </c>
      <c r="AR106" s="95" t="s">
        <v>754</v>
      </c>
      <c r="AS106" s="94" t="s">
        <v>756</v>
      </c>
      <c r="AT106" s="94" t="s">
        <v>308</v>
      </c>
      <c r="AU106" s="120" t="s">
        <v>2258</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2259</v>
      </c>
      <c r="BW106" s="80"/>
      <c r="BX106" s="103" t="s">
        <v>182</v>
      </c>
      <c r="BY106" s="103" t="s">
        <v>2185</v>
      </c>
      <c r="BZ106" s="103" t="s">
        <v>286</v>
      </c>
      <c r="CA106" s="103" t="s">
        <v>287</v>
      </c>
      <c r="CB106" s="103" t="s">
        <v>2260</v>
      </c>
      <c r="CC106" s="103" t="s">
        <v>1249</v>
      </c>
      <c r="CD106" s="122" t="s">
        <v>922</v>
      </c>
      <c r="CE106" s="123" t="s">
        <v>2261</v>
      </c>
      <c r="CF106" s="123" t="s">
        <v>2262</v>
      </c>
      <c r="CG106" s="106" t="s">
        <v>473</v>
      </c>
      <c r="CH106" s="106" t="s">
        <v>257</v>
      </c>
      <c r="CI106" s="106"/>
      <c r="CJ106" s="80"/>
      <c r="CK106" s="108" t="s">
        <v>2263</v>
      </c>
      <c r="CL106" s="109" t="s">
        <v>418</v>
      </c>
      <c r="CM106" s="109" t="s">
        <v>419</v>
      </c>
      <c r="CN106" s="109" t="s">
        <v>420</v>
      </c>
      <c r="CO106" s="110" t="s">
        <v>2264</v>
      </c>
      <c r="CP106" s="111" t="s">
        <v>2265</v>
      </c>
      <c r="CQ106" s="112" t="s">
        <v>361</v>
      </c>
      <c r="CR106" s="112">
        <v>2.0</v>
      </c>
      <c r="CS106" s="112" t="s">
        <v>259</v>
      </c>
      <c r="CT106" s="112" t="s">
        <v>229</v>
      </c>
      <c r="CU106" s="113" t="s">
        <v>2266</v>
      </c>
      <c r="CV106" s="114">
        <v>0.0</v>
      </c>
      <c r="CW106" s="115"/>
    </row>
    <row r="107">
      <c r="A107" s="76" t="s">
        <v>2267</v>
      </c>
      <c r="B107" s="133" t="s">
        <v>2268</v>
      </c>
      <c r="C107" s="77" t="s">
        <v>1004</v>
      </c>
      <c r="D107" s="78" t="s">
        <v>2269</v>
      </c>
      <c r="E107" s="79" t="s">
        <v>130</v>
      </c>
      <c r="F107" s="79" t="s">
        <v>772</v>
      </c>
      <c r="G107" s="79" t="s">
        <v>2270</v>
      </c>
      <c r="H107" s="79" t="s">
        <v>2271</v>
      </c>
      <c r="I107" s="79" t="s">
        <v>2272</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2273</v>
      </c>
      <c r="BF107" s="99" t="s">
        <v>1326</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2274</v>
      </c>
      <c r="BW107" s="80"/>
      <c r="BX107" s="103" t="s">
        <v>250</v>
      </c>
      <c r="BY107" s="103" t="s">
        <v>152</v>
      </c>
      <c r="BZ107" s="103" t="s">
        <v>2275</v>
      </c>
      <c r="CA107" s="103" t="s">
        <v>130</v>
      </c>
      <c r="CB107" s="103" t="s">
        <v>2276</v>
      </c>
      <c r="CC107" s="103" t="s">
        <v>130</v>
      </c>
      <c r="CD107" s="125"/>
      <c r="CE107" s="123"/>
      <c r="CF107" s="123"/>
      <c r="CG107" s="106"/>
      <c r="CH107" s="106"/>
      <c r="CI107" s="106"/>
      <c r="CJ107" s="80"/>
      <c r="CK107" s="108"/>
      <c r="CL107" s="109"/>
      <c r="CM107" s="109"/>
      <c r="CN107" s="109"/>
      <c r="CO107" s="110"/>
      <c r="CP107" s="111" t="s">
        <v>2277</v>
      </c>
      <c r="CQ107" s="112" t="s">
        <v>423</v>
      </c>
      <c r="CR107" s="112">
        <v>3.0</v>
      </c>
      <c r="CS107" s="112">
        <v>1.0</v>
      </c>
      <c r="CT107" s="112" t="s">
        <v>229</v>
      </c>
      <c r="CU107" s="113" t="s">
        <v>2278</v>
      </c>
      <c r="CV107" s="114">
        <v>0.0</v>
      </c>
      <c r="CW107" s="115"/>
    </row>
    <row r="108">
      <c r="A108" s="76" t="s">
        <v>1612</v>
      </c>
      <c r="B108" s="133" t="s">
        <v>158</v>
      </c>
      <c r="C108" s="77" t="s">
        <v>2279</v>
      </c>
      <c r="D108" s="78" t="s">
        <v>2280</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2281</v>
      </c>
      <c r="Y108" s="300" t="s">
        <v>699</v>
      </c>
      <c r="Z108" s="300" t="s">
        <v>954</v>
      </c>
      <c r="AA108" s="301"/>
      <c r="AB108" s="175" t="s">
        <v>2282</v>
      </c>
      <c r="AC108" s="302" t="s">
        <v>165</v>
      </c>
      <c r="AD108" s="90"/>
      <c r="AE108" s="89"/>
      <c r="AF108" s="89"/>
      <c r="AG108" s="89"/>
      <c r="AH108" s="89"/>
      <c r="AI108" s="98"/>
      <c r="AJ108" s="98"/>
      <c r="AK108" s="98"/>
      <c r="AL108" s="98"/>
      <c r="AM108" s="98"/>
      <c r="AN108" s="98"/>
      <c r="AO108" s="92"/>
      <c r="AP108" s="93" t="s">
        <v>2283</v>
      </c>
      <c r="AQ108" s="307" t="s">
        <v>1152</v>
      </c>
      <c r="AR108" s="308" t="s">
        <v>2284</v>
      </c>
      <c r="AS108" s="307" t="s">
        <v>172</v>
      </c>
      <c r="AT108" s="307" t="s">
        <v>439</v>
      </c>
      <c r="AU108" s="307" t="s">
        <v>2285</v>
      </c>
      <c r="AV108" s="307" t="s">
        <v>206</v>
      </c>
      <c r="AW108" s="91"/>
      <c r="AX108" s="91"/>
      <c r="AY108" s="91"/>
      <c r="AZ108" s="91"/>
      <c r="BA108" s="91"/>
      <c r="BB108" s="91"/>
      <c r="BC108" s="96"/>
      <c r="BD108" s="97" t="s">
        <v>2286</v>
      </c>
      <c r="BE108" s="306" t="s">
        <v>2287</v>
      </c>
      <c r="BF108" s="99" t="s">
        <v>2288</v>
      </c>
      <c r="BG108" s="98" t="s">
        <v>2289</v>
      </c>
      <c r="BH108" s="98" t="s">
        <v>171</v>
      </c>
      <c r="BI108" s="98" t="s">
        <v>959</v>
      </c>
      <c r="BJ108" s="98" t="s">
        <v>1148</v>
      </c>
      <c r="BK108" s="100"/>
      <c r="BL108" s="100"/>
      <c r="BM108" s="100"/>
      <c r="BN108" s="100"/>
      <c r="BO108" s="100"/>
      <c r="BP108" s="100"/>
      <c r="BQ108" s="80"/>
      <c r="BR108" s="101">
        <v>30.0</v>
      </c>
      <c r="BS108" s="101">
        <v>35.0</v>
      </c>
      <c r="BT108" s="101">
        <v>15.0</v>
      </c>
      <c r="BU108" s="101">
        <v>20.0</v>
      </c>
      <c r="BV108" s="102" t="s">
        <v>2290</v>
      </c>
      <c r="BW108" s="80"/>
      <c r="BX108" s="103" t="s">
        <v>250</v>
      </c>
      <c r="BY108" s="103" t="s">
        <v>2291</v>
      </c>
      <c r="BZ108" s="103" t="s">
        <v>2292</v>
      </c>
      <c r="CA108" s="103" t="s">
        <v>572</v>
      </c>
      <c r="CB108" s="103" t="s">
        <v>2293</v>
      </c>
      <c r="CC108" s="103" t="s">
        <v>1181</v>
      </c>
      <c r="CD108" s="125"/>
      <c r="CE108" s="123" t="s">
        <v>2294</v>
      </c>
      <c r="CF108" s="123" t="s">
        <v>2295</v>
      </c>
      <c r="CG108" s="106"/>
      <c r="CH108" s="106"/>
      <c r="CI108" s="106"/>
      <c r="CJ108" s="80"/>
      <c r="CK108" s="108" t="s">
        <v>2296</v>
      </c>
      <c r="CL108" s="109" t="s">
        <v>1907</v>
      </c>
      <c r="CM108" s="109" t="s">
        <v>504</v>
      </c>
      <c r="CN108" s="109" t="s">
        <v>505</v>
      </c>
      <c r="CO108" s="110" t="s">
        <v>2297</v>
      </c>
      <c r="CP108" s="111" t="s">
        <v>2298</v>
      </c>
      <c r="CQ108" s="112" t="s">
        <v>1298</v>
      </c>
      <c r="CR108" s="112">
        <v>4.0</v>
      </c>
      <c r="CS108" s="112">
        <v>6.0</v>
      </c>
      <c r="CT108" s="112" t="s">
        <v>642</v>
      </c>
      <c r="CU108" s="113" t="s">
        <v>2299</v>
      </c>
      <c r="CV108" s="114">
        <v>0.0</v>
      </c>
      <c r="CW108" s="115"/>
    </row>
    <row r="109">
      <c r="A109" s="76" t="s">
        <v>1960</v>
      </c>
      <c r="B109" s="66" t="s">
        <v>127</v>
      </c>
      <c r="C109" s="77" t="s">
        <v>2300</v>
      </c>
      <c r="D109" s="78" t="s">
        <v>2301</v>
      </c>
      <c r="E109" s="79" t="s">
        <v>130</v>
      </c>
      <c r="F109" s="79" t="s">
        <v>2302</v>
      </c>
      <c r="G109" s="79" t="s">
        <v>2303</v>
      </c>
      <c r="H109" s="79" t="s">
        <v>2304</v>
      </c>
      <c r="I109" s="79" t="s">
        <v>2305</v>
      </c>
      <c r="J109" s="80"/>
      <c r="K109" s="82"/>
      <c r="L109" s="81"/>
      <c r="M109" s="82" t="s">
        <v>135</v>
      </c>
      <c r="N109" s="81"/>
      <c r="O109" s="82"/>
      <c r="P109" s="81"/>
      <c r="Q109" s="83"/>
      <c r="R109" s="82" t="s">
        <v>135</v>
      </c>
      <c r="S109" s="82"/>
      <c r="T109" s="82"/>
      <c r="U109" s="82"/>
      <c r="V109" s="118"/>
      <c r="W109" s="84"/>
      <c r="X109" s="309" t="s">
        <v>136</v>
      </c>
      <c r="Y109" s="310" t="s">
        <v>1401</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1579</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1144</v>
      </c>
      <c r="BF109" s="99"/>
      <c r="BG109" s="98"/>
      <c r="BH109" s="98"/>
      <c r="BI109" s="98"/>
      <c r="BJ109" s="98"/>
      <c r="BK109" s="100"/>
      <c r="BL109" s="100"/>
      <c r="BM109" s="100"/>
      <c r="BN109" s="100"/>
      <c r="BO109" s="100"/>
      <c r="BP109" s="100"/>
      <c r="BQ109" s="80"/>
      <c r="BR109" s="101">
        <v>35.0</v>
      </c>
      <c r="BS109" s="101">
        <v>10.0</v>
      </c>
      <c r="BT109" s="101">
        <v>35.0</v>
      </c>
      <c r="BU109" s="101">
        <v>10.0</v>
      </c>
      <c r="BV109" s="102" t="s">
        <v>2306</v>
      </c>
      <c r="BW109" s="80"/>
      <c r="BX109" s="103" t="s">
        <v>250</v>
      </c>
      <c r="BY109" s="103" t="s">
        <v>1405</v>
      </c>
      <c r="BZ109" s="103" t="s">
        <v>944</v>
      </c>
      <c r="CA109" s="103" t="s">
        <v>945</v>
      </c>
      <c r="CB109" s="103" t="s">
        <v>2307</v>
      </c>
      <c r="CC109" s="103" t="s">
        <v>1523</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2308</v>
      </c>
      <c r="B110" s="133" t="s">
        <v>262</v>
      </c>
      <c r="C110" s="116" t="s">
        <v>2309</v>
      </c>
      <c r="D110" s="78" t="s">
        <v>2310</v>
      </c>
      <c r="E110" s="79" t="s">
        <v>130</v>
      </c>
      <c r="F110" s="79" t="s">
        <v>2311</v>
      </c>
      <c r="G110" s="79" t="s">
        <v>2312</v>
      </c>
      <c r="H110" s="79" t="s">
        <v>2313</v>
      </c>
      <c r="I110" s="79" t="s">
        <v>2314</v>
      </c>
      <c r="J110" s="80"/>
      <c r="K110" s="82"/>
      <c r="L110" s="81"/>
      <c r="M110" s="81"/>
      <c r="N110" s="81"/>
      <c r="O110" s="82"/>
      <c r="P110" s="81"/>
      <c r="Q110" s="118" t="s">
        <v>135</v>
      </c>
      <c r="R110" s="82" t="s">
        <v>135</v>
      </c>
      <c r="S110" s="82"/>
      <c r="T110" s="82"/>
      <c r="U110" s="82"/>
      <c r="V110" s="118" t="s">
        <v>135</v>
      </c>
      <c r="W110" s="84"/>
      <c r="X110" s="85" t="s">
        <v>308</v>
      </c>
      <c r="Y110" s="300" t="s">
        <v>1384</v>
      </c>
      <c r="Z110" s="300" t="s">
        <v>756</v>
      </c>
      <c r="AA110" s="87"/>
      <c r="AB110" s="175" t="s">
        <v>462</v>
      </c>
      <c r="AC110" s="302" t="s">
        <v>521</v>
      </c>
      <c r="AD110" s="90" t="s">
        <v>464</v>
      </c>
      <c r="AE110" s="89" t="s">
        <v>465</v>
      </c>
      <c r="AF110" s="89" t="s">
        <v>171</v>
      </c>
      <c r="AG110" s="89" t="s">
        <v>2315</v>
      </c>
      <c r="AH110" s="89" t="s">
        <v>1240</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2316</v>
      </c>
      <c r="BE110" s="306" t="s">
        <v>1144</v>
      </c>
      <c r="BF110" s="99" t="s">
        <v>2317</v>
      </c>
      <c r="BG110" s="98" t="s">
        <v>1146</v>
      </c>
      <c r="BH110" s="98" t="s">
        <v>1148</v>
      </c>
      <c r="BI110" s="98" t="s">
        <v>2318</v>
      </c>
      <c r="BJ110" s="98" t="s">
        <v>180</v>
      </c>
      <c r="BK110" s="100"/>
      <c r="BL110" s="100"/>
      <c r="BM110" s="100"/>
      <c r="BN110" s="100"/>
      <c r="BO110" s="100"/>
      <c r="BP110" s="100"/>
      <c r="BQ110" s="80"/>
      <c r="BR110" s="101">
        <v>20.0</v>
      </c>
      <c r="BS110" s="101">
        <v>30.0</v>
      </c>
      <c r="BT110" s="101">
        <v>10.0</v>
      </c>
      <c r="BU110" s="101">
        <v>35.0</v>
      </c>
      <c r="BV110" s="102" t="s">
        <v>2319</v>
      </c>
      <c r="BW110" s="80"/>
      <c r="BX110" s="103" t="s">
        <v>151</v>
      </c>
      <c r="BY110" s="103" t="s">
        <v>152</v>
      </c>
      <c r="BZ110" s="103" t="s">
        <v>2185</v>
      </c>
      <c r="CA110" s="103" t="s">
        <v>130</v>
      </c>
      <c r="CB110" s="103" t="s">
        <v>2320</v>
      </c>
      <c r="CC110" s="103" t="s">
        <v>130</v>
      </c>
      <c r="CD110" s="125"/>
      <c r="CE110" s="123"/>
      <c r="CF110" s="123"/>
      <c r="CG110" s="106"/>
      <c r="CH110" s="106"/>
      <c r="CI110" s="106"/>
      <c r="CJ110" s="80"/>
      <c r="CK110" s="108"/>
      <c r="CL110" s="109"/>
      <c r="CM110" s="109"/>
      <c r="CN110" s="109"/>
      <c r="CO110" s="110"/>
      <c r="CP110" s="111" t="s">
        <v>2321</v>
      </c>
      <c r="CQ110" s="112" t="s">
        <v>690</v>
      </c>
      <c r="CR110" s="112">
        <v>3.0</v>
      </c>
      <c r="CS110" s="112">
        <v>3.0</v>
      </c>
      <c r="CT110" s="112" t="s">
        <v>229</v>
      </c>
      <c r="CU110" s="113" t="s">
        <v>2322</v>
      </c>
      <c r="CV110" s="114">
        <v>0.0</v>
      </c>
      <c r="CW110" s="115"/>
    </row>
    <row r="111">
      <c r="A111" s="76" t="s">
        <v>1743</v>
      </c>
      <c r="B111" s="66" t="s">
        <v>158</v>
      </c>
      <c r="C111" s="77" t="s">
        <v>2323</v>
      </c>
      <c r="D111" s="78" t="s">
        <v>2324</v>
      </c>
      <c r="E111" s="79" t="s">
        <v>130</v>
      </c>
      <c r="F111" s="79" t="s">
        <v>130</v>
      </c>
      <c r="G111" s="79" t="s">
        <v>2325</v>
      </c>
      <c r="H111" s="79" t="s">
        <v>2326</v>
      </c>
      <c r="I111" s="79" t="s">
        <v>2327</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2323</v>
      </c>
      <c r="AC111" s="89" t="s">
        <v>172</v>
      </c>
      <c r="AD111" s="90" t="s">
        <v>2328</v>
      </c>
      <c r="AE111" s="89" t="s">
        <v>177</v>
      </c>
      <c r="AF111" s="89" t="s">
        <v>439</v>
      </c>
      <c r="AG111" s="119" t="s">
        <v>2329</v>
      </c>
      <c r="AH111" s="89" t="s">
        <v>441</v>
      </c>
      <c r="AI111" s="98">
        <v>3553.0</v>
      </c>
      <c r="AJ111" s="98">
        <v>243.0</v>
      </c>
      <c r="AK111" s="98">
        <v>476.0</v>
      </c>
      <c r="AL111" s="98">
        <v>220.0</v>
      </c>
      <c r="AM111" s="98">
        <v>394.0</v>
      </c>
      <c r="AN111" s="98">
        <v>115.0</v>
      </c>
      <c r="AO111" s="92"/>
      <c r="AP111" s="93" t="s">
        <v>334</v>
      </c>
      <c r="AQ111" s="94" t="s">
        <v>2330</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2331</v>
      </c>
      <c r="BW111" s="80"/>
      <c r="BX111" s="103" t="s">
        <v>250</v>
      </c>
      <c r="BY111" s="103" t="s">
        <v>152</v>
      </c>
      <c r="BZ111" s="103" t="s">
        <v>2332</v>
      </c>
      <c r="CA111" s="103" t="s">
        <v>509</v>
      </c>
      <c r="CB111" s="103" t="s">
        <v>2333</v>
      </c>
      <c r="CC111" s="103" t="s">
        <v>1693</v>
      </c>
      <c r="CD111" s="122" t="s">
        <v>1427</v>
      </c>
      <c r="CE111" s="123" t="s">
        <v>2334</v>
      </c>
      <c r="CF111" s="123" t="s">
        <v>2335</v>
      </c>
      <c r="CG111" s="106" t="s">
        <v>188</v>
      </c>
      <c r="CH111" s="106" t="s">
        <v>354</v>
      </c>
      <c r="CI111" s="106"/>
      <c r="CJ111" s="80"/>
      <c r="CK111" s="108" t="s">
        <v>2336</v>
      </c>
      <c r="CL111" s="109" t="s">
        <v>638</v>
      </c>
      <c r="CM111" s="109" t="s">
        <v>357</v>
      </c>
      <c r="CN111" s="109" t="s">
        <v>718</v>
      </c>
      <c r="CO111" s="110" t="s">
        <v>2337</v>
      </c>
      <c r="CP111" s="111" t="s">
        <v>2338</v>
      </c>
      <c r="CQ111" s="112" t="s">
        <v>446</v>
      </c>
      <c r="CR111" s="112">
        <v>5.0</v>
      </c>
      <c r="CS111" s="112" t="s">
        <v>259</v>
      </c>
      <c r="CT111" s="112">
        <v>5.0</v>
      </c>
      <c r="CU111" s="113" t="s">
        <v>2339</v>
      </c>
      <c r="CV111" s="114">
        <v>0.0</v>
      </c>
      <c r="CW111" s="115"/>
    </row>
    <row r="112">
      <c r="A112" s="76" t="s">
        <v>738</v>
      </c>
      <c r="B112" s="66" t="s">
        <v>158</v>
      </c>
      <c r="C112" s="77" t="s">
        <v>2340</v>
      </c>
      <c r="D112" s="78" t="s">
        <v>2341</v>
      </c>
      <c r="E112" s="79" t="s">
        <v>130</v>
      </c>
      <c r="F112" s="79" t="s">
        <v>130</v>
      </c>
      <c r="G112" s="79" t="s">
        <v>2342</v>
      </c>
      <c r="H112" s="79" t="s">
        <v>2343</v>
      </c>
      <c r="I112" s="79" t="s">
        <v>2344</v>
      </c>
      <c r="J112" s="80"/>
      <c r="K112" s="81"/>
      <c r="L112" s="81"/>
      <c r="M112" s="81"/>
      <c r="N112" s="81"/>
      <c r="O112" s="82"/>
      <c r="P112" s="82" t="s">
        <v>135</v>
      </c>
      <c r="Q112" s="118"/>
      <c r="R112" s="82"/>
      <c r="S112" s="82" t="s">
        <v>135</v>
      </c>
      <c r="T112" s="82" t="s">
        <v>135</v>
      </c>
      <c r="U112" s="82"/>
      <c r="V112" s="118"/>
      <c r="W112" s="84"/>
      <c r="X112" s="85" t="s">
        <v>2345</v>
      </c>
      <c r="Y112" s="131" t="s">
        <v>2346</v>
      </c>
      <c r="Z112" s="86" t="s">
        <v>1146</v>
      </c>
      <c r="AA112" s="87"/>
      <c r="AB112" s="88" t="s">
        <v>148</v>
      </c>
      <c r="AC112" s="89" t="s">
        <v>1063</v>
      </c>
      <c r="AD112" s="90" t="s">
        <v>1644</v>
      </c>
      <c r="AE112" s="89" t="s">
        <v>1646</v>
      </c>
      <c r="AF112" s="89" t="s">
        <v>275</v>
      </c>
      <c r="AG112" s="89" t="s">
        <v>169</v>
      </c>
      <c r="AH112" s="89" t="s">
        <v>489</v>
      </c>
      <c r="AI112" s="98"/>
      <c r="AJ112" s="98"/>
      <c r="AK112" s="98"/>
      <c r="AL112" s="98"/>
      <c r="AM112" s="98"/>
      <c r="AN112" s="98"/>
      <c r="AO112" s="92"/>
      <c r="AP112" s="93" t="s">
        <v>2347</v>
      </c>
      <c r="AQ112" s="94" t="s">
        <v>1507</v>
      </c>
      <c r="AR112" s="95" t="s">
        <v>2348</v>
      </c>
      <c r="AS112" s="94" t="s">
        <v>463</v>
      </c>
      <c r="AT112" s="94" t="s">
        <v>308</v>
      </c>
      <c r="AU112" s="120" t="s">
        <v>2349</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2350</v>
      </c>
      <c r="BW112" s="80"/>
      <c r="BX112" s="103" t="s">
        <v>151</v>
      </c>
      <c r="BY112" s="103" t="s">
        <v>2351</v>
      </c>
      <c r="BZ112" s="103" t="s">
        <v>1084</v>
      </c>
      <c r="CA112" s="103" t="s">
        <v>1085</v>
      </c>
      <c r="CB112" s="103" t="s">
        <v>827</v>
      </c>
      <c r="CC112" s="103" t="s">
        <v>287</v>
      </c>
      <c r="CD112" s="125"/>
      <c r="CE112" s="123"/>
      <c r="CF112" s="123"/>
      <c r="CG112" s="106" t="s">
        <v>188</v>
      </c>
      <c r="CH112" s="106"/>
      <c r="CI112" s="106"/>
      <c r="CJ112" s="80"/>
      <c r="CK112" s="108" t="s">
        <v>2352</v>
      </c>
      <c r="CL112" s="109" t="s">
        <v>291</v>
      </c>
      <c r="CM112" s="109" t="s">
        <v>292</v>
      </c>
      <c r="CN112" s="109" t="s">
        <v>293</v>
      </c>
      <c r="CO112" s="110" t="s">
        <v>2353</v>
      </c>
      <c r="CP112" s="111" t="s">
        <v>2354</v>
      </c>
      <c r="CQ112" s="112" t="s">
        <v>423</v>
      </c>
      <c r="CR112" s="112">
        <v>5.0</v>
      </c>
      <c r="CS112" s="112">
        <v>4.0</v>
      </c>
      <c r="CT112" s="112" t="s">
        <v>533</v>
      </c>
      <c r="CU112" s="113" t="s">
        <v>2355</v>
      </c>
      <c r="CV112" s="114">
        <v>0.0</v>
      </c>
      <c r="CW112" s="115"/>
    </row>
    <row r="113">
      <c r="A113" s="124" t="s">
        <v>2356</v>
      </c>
      <c r="B113" s="66" t="s">
        <v>158</v>
      </c>
      <c r="C113" s="77" t="s">
        <v>2357</v>
      </c>
      <c r="D113" s="78" t="s">
        <v>2358</v>
      </c>
      <c r="E113" s="79" t="s">
        <v>130</v>
      </c>
      <c r="F113" s="79" t="s">
        <v>130</v>
      </c>
      <c r="G113" s="79" t="s">
        <v>2342</v>
      </c>
      <c r="H113" s="79" t="s">
        <v>2343</v>
      </c>
      <c r="I113" s="79" t="s">
        <v>2344</v>
      </c>
      <c r="J113" s="80"/>
      <c r="K113" s="82" t="s">
        <v>135</v>
      </c>
      <c r="L113" s="81"/>
      <c r="M113" s="81"/>
      <c r="N113" s="81"/>
      <c r="O113" s="82"/>
      <c r="P113" s="81"/>
      <c r="Q113" s="118"/>
      <c r="R113" s="82"/>
      <c r="S113" s="82"/>
      <c r="T113" s="82" t="s">
        <v>135</v>
      </c>
      <c r="U113" s="82"/>
      <c r="V113" s="118" t="s">
        <v>135</v>
      </c>
      <c r="W113" s="84"/>
      <c r="X113" s="85" t="s">
        <v>269</v>
      </c>
      <c r="Y113" s="131" t="s">
        <v>2359</v>
      </c>
      <c r="Z113" s="86" t="s">
        <v>374</v>
      </c>
      <c r="AA113" s="87"/>
      <c r="AB113" s="88" t="s">
        <v>148</v>
      </c>
      <c r="AC113" s="119" t="s">
        <v>2360</v>
      </c>
      <c r="AD113" s="90" t="s">
        <v>1644</v>
      </c>
      <c r="AE113" s="89" t="s">
        <v>678</v>
      </c>
      <c r="AF113" s="89" t="s">
        <v>275</v>
      </c>
      <c r="AG113" s="119" t="s">
        <v>2361</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2362</v>
      </c>
      <c r="BE113" s="98" t="s">
        <v>1645</v>
      </c>
      <c r="BF113" s="99" t="s">
        <v>2363</v>
      </c>
      <c r="BG113" s="98" t="s">
        <v>1643</v>
      </c>
      <c r="BH113" s="98" t="s">
        <v>1403</v>
      </c>
      <c r="BI113" s="121" t="s">
        <v>2364</v>
      </c>
      <c r="BJ113" s="98" t="s">
        <v>402</v>
      </c>
      <c r="BK113" s="141"/>
      <c r="BL113" s="141"/>
      <c r="BM113" s="141"/>
      <c r="BN113" s="141"/>
      <c r="BO113" s="141"/>
      <c r="BP113" s="141"/>
      <c r="BQ113" s="80"/>
      <c r="BR113" s="101">
        <v>15.0</v>
      </c>
      <c r="BS113" s="101">
        <v>25.0</v>
      </c>
      <c r="BT113" s="101">
        <v>30.0</v>
      </c>
      <c r="BU113" s="101">
        <v>30.0</v>
      </c>
      <c r="BV113" s="102" t="s">
        <v>2365</v>
      </c>
      <c r="BW113" s="80"/>
      <c r="BX113" s="103" t="s">
        <v>151</v>
      </c>
      <c r="BY113" s="103" t="s">
        <v>152</v>
      </c>
      <c r="BZ113" s="103" t="s">
        <v>1808</v>
      </c>
      <c r="CA113" s="103" t="s">
        <v>130</v>
      </c>
      <c r="CB113" s="103" t="s">
        <v>2366</v>
      </c>
      <c r="CC113" s="103" t="s">
        <v>130</v>
      </c>
      <c r="CD113" s="122" t="s">
        <v>1866</v>
      </c>
      <c r="CE113" s="123" t="s">
        <v>2367</v>
      </c>
      <c r="CF113" s="123" t="s">
        <v>2368</v>
      </c>
      <c r="CG113" s="106" t="s">
        <v>156</v>
      </c>
      <c r="CH113" s="106" t="s">
        <v>416</v>
      </c>
      <c r="CI113" s="106"/>
      <c r="CJ113" s="80"/>
      <c r="CK113" s="108"/>
      <c r="CL113" s="109"/>
      <c r="CM113" s="109"/>
      <c r="CN113" s="109"/>
      <c r="CO113" s="110"/>
      <c r="CP113" s="111" t="s">
        <v>2369</v>
      </c>
      <c r="CQ113" s="112" t="s">
        <v>423</v>
      </c>
      <c r="CR113" s="112">
        <v>6.0</v>
      </c>
      <c r="CS113" s="112">
        <v>3.0</v>
      </c>
      <c r="CT113" s="112">
        <v>3.0</v>
      </c>
      <c r="CU113" s="113" t="s">
        <v>2370</v>
      </c>
      <c r="CV113" s="114">
        <v>0.0</v>
      </c>
      <c r="CW113" s="115"/>
    </row>
    <row r="114">
      <c r="A114" s="76" t="s">
        <v>2371</v>
      </c>
      <c r="B114" s="66" t="s">
        <v>158</v>
      </c>
      <c r="C114" s="77" t="s">
        <v>2372</v>
      </c>
      <c r="D114" s="78" t="s">
        <v>2373</v>
      </c>
      <c r="E114" s="79" t="s">
        <v>130</v>
      </c>
      <c r="F114" s="79" t="s">
        <v>130</v>
      </c>
      <c r="G114" s="79" t="s">
        <v>2374</v>
      </c>
      <c r="H114" s="79" t="s">
        <v>2375</v>
      </c>
      <c r="I114" s="79" t="s">
        <v>2376</v>
      </c>
      <c r="J114" s="80"/>
      <c r="K114" s="81"/>
      <c r="L114" s="81"/>
      <c r="M114" s="81"/>
      <c r="N114" s="81"/>
      <c r="O114" s="82"/>
      <c r="P114" s="81"/>
      <c r="Q114" s="118" t="s">
        <v>135</v>
      </c>
      <c r="R114" s="82"/>
      <c r="S114" s="82"/>
      <c r="T114" s="82"/>
      <c r="U114" s="82" t="s">
        <v>135</v>
      </c>
      <c r="V114" s="118"/>
      <c r="W114" s="84"/>
      <c r="X114" s="85" t="s">
        <v>2377</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2378</v>
      </c>
      <c r="AQ114" s="94" t="s">
        <v>2379</v>
      </c>
      <c r="AR114" s="95" t="s">
        <v>2380</v>
      </c>
      <c r="AS114" s="94" t="s">
        <v>2381</v>
      </c>
      <c r="AT114" s="94" t="s">
        <v>213</v>
      </c>
      <c r="AU114" s="94" t="s">
        <v>2382</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2383</v>
      </c>
      <c r="BW114" s="80"/>
      <c r="BX114" s="103" t="s">
        <v>151</v>
      </c>
      <c r="BY114" s="103" t="s">
        <v>152</v>
      </c>
      <c r="BZ114" s="103" t="s">
        <v>2384</v>
      </c>
      <c r="CA114" s="103" t="s">
        <v>1181</v>
      </c>
      <c r="CB114" s="103" t="s">
        <v>2385</v>
      </c>
      <c r="CC114" s="103" t="s">
        <v>193</v>
      </c>
      <c r="CD114" s="125"/>
      <c r="CE114" s="123"/>
      <c r="CF114" s="123"/>
      <c r="CG114" s="106"/>
      <c r="CH114" s="106"/>
      <c r="CI114" s="106"/>
      <c r="CJ114" s="80"/>
      <c r="CK114" s="108" t="s">
        <v>2386</v>
      </c>
      <c r="CL114" s="109" t="s">
        <v>418</v>
      </c>
      <c r="CM114" s="109" t="s">
        <v>419</v>
      </c>
      <c r="CN114" s="109" t="s">
        <v>420</v>
      </c>
      <c r="CO114" s="110" t="s">
        <v>2387</v>
      </c>
      <c r="CP114" s="111" t="s">
        <v>2388</v>
      </c>
      <c r="CQ114" s="112" t="s">
        <v>423</v>
      </c>
      <c r="CR114" s="112">
        <v>4.0</v>
      </c>
      <c r="CS114" s="112">
        <v>1.0</v>
      </c>
      <c r="CT114" s="112" t="s">
        <v>229</v>
      </c>
      <c r="CU114" s="113" t="s">
        <v>2389</v>
      </c>
      <c r="CV114" s="114">
        <v>0.0</v>
      </c>
      <c r="CW114" s="115"/>
    </row>
    <row r="115">
      <c r="A115" s="76" t="s">
        <v>2390</v>
      </c>
      <c r="B115" s="66" t="s">
        <v>158</v>
      </c>
      <c r="C115" s="77" t="s">
        <v>2391</v>
      </c>
      <c r="D115" s="78" t="s">
        <v>2392</v>
      </c>
      <c r="E115" s="79" t="s">
        <v>130</v>
      </c>
      <c r="F115" s="79" t="s">
        <v>130</v>
      </c>
      <c r="G115" s="79" t="s">
        <v>2393</v>
      </c>
      <c r="H115" s="79" t="s">
        <v>2394</v>
      </c>
      <c r="I115" s="79" t="s">
        <v>2395</v>
      </c>
      <c r="J115" s="80"/>
      <c r="K115" s="81"/>
      <c r="L115" s="81"/>
      <c r="M115" s="81"/>
      <c r="N115" s="81"/>
      <c r="O115" s="82"/>
      <c r="P115" s="81"/>
      <c r="Q115" s="118" t="s">
        <v>135</v>
      </c>
      <c r="R115" s="82"/>
      <c r="S115" s="82" t="s">
        <v>135</v>
      </c>
      <c r="T115" s="82"/>
      <c r="U115" s="82"/>
      <c r="V115" s="118" t="s">
        <v>135</v>
      </c>
      <c r="W115" s="84"/>
      <c r="X115" s="85" t="s">
        <v>164</v>
      </c>
      <c r="Y115" s="131" t="s">
        <v>2396</v>
      </c>
      <c r="Z115" s="86" t="s">
        <v>1288</v>
      </c>
      <c r="AA115" s="87"/>
      <c r="AB115" s="88" t="s">
        <v>432</v>
      </c>
      <c r="AC115" s="119" t="s">
        <v>2397</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2398</v>
      </c>
      <c r="BE115" s="121" t="s">
        <v>2399</v>
      </c>
      <c r="BF115" s="99" t="s">
        <v>2391</v>
      </c>
      <c r="BG115" s="98" t="s">
        <v>491</v>
      </c>
      <c r="BH115" s="98" t="s">
        <v>439</v>
      </c>
      <c r="BI115" s="121" t="s">
        <v>2400</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2401</v>
      </c>
      <c r="BW115" s="80"/>
      <c r="BX115" s="103" t="s">
        <v>250</v>
      </c>
      <c r="BY115" s="103" t="s">
        <v>152</v>
      </c>
      <c r="BZ115" s="103" t="s">
        <v>1308</v>
      </c>
      <c r="CA115" s="103" t="s">
        <v>130</v>
      </c>
      <c r="CB115" s="103" t="s">
        <v>2402</v>
      </c>
      <c r="CC115" s="103" t="s">
        <v>130</v>
      </c>
      <c r="CD115" s="122" t="s">
        <v>2403</v>
      </c>
      <c r="CE115" s="123" t="s">
        <v>2404</v>
      </c>
      <c r="CF115" s="123" t="s">
        <v>2405</v>
      </c>
      <c r="CG115" s="106" t="s">
        <v>188</v>
      </c>
      <c r="CH115" s="106" t="s">
        <v>257</v>
      </c>
      <c r="CI115" s="106"/>
      <c r="CJ115" s="80"/>
      <c r="CK115" s="108"/>
      <c r="CL115" s="109"/>
      <c r="CM115" s="109"/>
      <c r="CN115" s="109"/>
      <c r="CO115" s="110"/>
      <c r="CP115" s="111" t="s">
        <v>2406</v>
      </c>
      <c r="CQ115" s="112" t="s">
        <v>446</v>
      </c>
      <c r="CR115" s="112">
        <v>5.0</v>
      </c>
      <c r="CS115" s="112">
        <v>6.0</v>
      </c>
      <c r="CT115" s="112" t="s">
        <v>533</v>
      </c>
      <c r="CU115" s="113" t="s">
        <v>2407</v>
      </c>
      <c r="CV115" s="114">
        <v>0.0</v>
      </c>
      <c r="CW115" s="115"/>
    </row>
    <row r="116">
      <c r="A116" s="76" t="s">
        <v>2408</v>
      </c>
      <c r="B116" s="66" t="s">
        <v>127</v>
      </c>
      <c r="C116" s="77" t="s">
        <v>2409</v>
      </c>
      <c r="D116" s="78" t="s">
        <v>2410</v>
      </c>
      <c r="E116" s="79" t="s">
        <v>130</v>
      </c>
      <c r="F116" s="79" t="s">
        <v>2411</v>
      </c>
      <c r="G116" s="79" t="s">
        <v>2412</v>
      </c>
      <c r="H116" s="79" t="s">
        <v>2413</v>
      </c>
      <c r="I116" s="79" t="s">
        <v>2414</v>
      </c>
      <c r="J116" s="80"/>
      <c r="K116" s="81"/>
      <c r="L116" s="81"/>
      <c r="M116" s="81"/>
      <c r="N116" s="81"/>
      <c r="O116" s="82" t="s">
        <v>135</v>
      </c>
      <c r="P116" s="81"/>
      <c r="Q116" s="83"/>
      <c r="R116" s="82" t="s">
        <v>135</v>
      </c>
      <c r="S116" s="82"/>
      <c r="T116" s="82"/>
      <c r="U116" s="82"/>
      <c r="V116" s="118"/>
      <c r="W116" s="84"/>
      <c r="X116" s="85" t="s">
        <v>308</v>
      </c>
      <c r="Y116" s="86" t="s">
        <v>1144</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1509</v>
      </c>
      <c r="AR116" s="95" t="s">
        <v>754</v>
      </c>
      <c r="AS116" s="94" t="s">
        <v>1646</v>
      </c>
      <c r="AT116" s="94" t="s">
        <v>308</v>
      </c>
      <c r="AU116" s="94" t="s">
        <v>2256</v>
      </c>
      <c r="AV116" s="94" t="s">
        <v>345</v>
      </c>
      <c r="AW116" s="91">
        <v>2478.0</v>
      </c>
      <c r="AX116" s="91">
        <v>412.0</v>
      </c>
      <c r="AY116" s="91">
        <v>210.0</v>
      </c>
      <c r="AZ116" s="91">
        <v>199.0</v>
      </c>
      <c r="BA116" s="91">
        <v>173.0</v>
      </c>
      <c r="BB116" s="91">
        <v>260.0</v>
      </c>
      <c r="BC116" s="96"/>
      <c r="BD116" s="97" t="s">
        <v>141</v>
      </c>
      <c r="BE116" s="98" t="s">
        <v>1579</v>
      </c>
      <c r="BF116" s="99"/>
      <c r="BG116" s="98"/>
      <c r="BH116" s="98"/>
      <c r="BI116" s="98"/>
      <c r="BJ116" s="98"/>
      <c r="BK116" s="100"/>
      <c r="BL116" s="100"/>
      <c r="BM116" s="100"/>
      <c r="BN116" s="100"/>
      <c r="BO116" s="100"/>
      <c r="BP116" s="100"/>
      <c r="BQ116" s="80"/>
      <c r="BR116" s="101">
        <v>35.0</v>
      </c>
      <c r="BS116" s="101">
        <v>35.0</v>
      </c>
      <c r="BT116" s="101">
        <v>10.0</v>
      </c>
      <c r="BU116" s="101">
        <v>10.0</v>
      </c>
      <c r="BV116" s="102" t="s">
        <v>2415</v>
      </c>
      <c r="BW116" s="80"/>
      <c r="BX116" s="103" t="s">
        <v>250</v>
      </c>
      <c r="BY116" s="103" t="s">
        <v>2416</v>
      </c>
      <c r="BZ116" s="103" t="s">
        <v>2417</v>
      </c>
      <c r="CA116" s="103" t="s">
        <v>2418</v>
      </c>
      <c r="CB116" s="103" t="s">
        <v>2419</v>
      </c>
      <c r="CC116" s="103" t="s">
        <v>657</v>
      </c>
      <c r="CD116" s="125"/>
      <c r="CE116" s="123"/>
      <c r="CF116" s="123"/>
      <c r="CG116" s="106" t="s">
        <v>473</v>
      </c>
      <c r="CH116" s="106"/>
      <c r="CI116" s="106" t="s">
        <v>2420</v>
      </c>
      <c r="CJ116" s="80"/>
      <c r="CK116" s="108"/>
      <c r="CL116" s="109"/>
      <c r="CM116" s="109"/>
      <c r="CN116" s="109"/>
      <c r="CO116" s="110"/>
      <c r="CP116" s="111"/>
      <c r="CQ116" s="112"/>
      <c r="CR116" s="112"/>
      <c r="CS116" s="112"/>
      <c r="CT116" s="112"/>
      <c r="CU116" s="113"/>
      <c r="CV116" s="114">
        <v>0.0</v>
      </c>
      <c r="CW116" s="115"/>
    </row>
    <row r="117">
      <c r="A117" s="76" t="s">
        <v>2099</v>
      </c>
      <c r="B117" s="66" t="s">
        <v>158</v>
      </c>
      <c r="C117" s="77" t="s">
        <v>2421</v>
      </c>
      <c r="D117" s="78" t="s">
        <v>2422</v>
      </c>
      <c r="E117" s="79" t="s">
        <v>130</v>
      </c>
      <c r="F117" s="79" t="s">
        <v>130</v>
      </c>
      <c r="G117" s="79" t="s">
        <v>2423</v>
      </c>
      <c r="H117" s="79" t="s">
        <v>2424</v>
      </c>
      <c r="I117" s="79" t="s">
        <v>2425</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1328</v>
      </c>
      <c r="AD117" s="90" t="s">
        <v>614</v>
      </c>
      <c r="AE117" s="89" t="s">
        <v>405</v>
      </c>
      <c r="AF117" s="89" t="s">
        <v>243</v>
      </c>
      <c r="AG117" s="119" t="s">
        <v>916</v>
      </c>
      <c r="AH117" s="89" t="s">
        <v>402</v>
      </c>
      <c r="AI117" s="98"/>
      <c r="AJ117" s="98"/>
      <c r="AK117" s="98"/>
      <c r="AL117" s="98"/>
      <c r="AM117" s="98"/>
      <c r="AN117" s="98"/>
      <c r="AO117" s="92"/>
      <c r="AP117" s="93" t="s">
        <v>2426</v>
      </c>
      <c r="AQ117" s="94" t="s">
        <v>2427</v>
      </c>
      <c r="AR117" s="95" t="s">
        <v>2428</v>
      </c>
      <c r="AS117" s="94" t="s">
        <v>2429</v>
      </c>
      <c r="AT117" s="94" t="s">
        <v>147</v>
      </c>
      <c r="AU117" s="94" t="s">
        <v>2430</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2431</v>
      </c>
      <c r="BW117" s="80"/>
      <c r="BX117" s="103" t="s">
        <v>151</v>
      </c>
      <c r="BY117" s="103" t="s">
        <v>152</v>
      </c>
      <c r="BZ117" s="103" t="s">
        <v>2432</v>
      </c>
      <c r="CA117" s="103" t="s">
        <v>570</v>
      </c>
      <c r="CB117" s="103" t="s">
        <v>2433</v>
      </c>
      <c r="CC117" s="103" t="s">
        <v>553</v>
      </c>
      <c r="CD117" s="125"/>
      <c r="CE117" s="123"/>
      <c r="CF117" s="123"/>
      <c r="CG117" s="106"/>
      <c r="CH117" s="106"/>
      <c r="CI117" s="106"/>
      <c r="CJ117" s="80"/>
      <c r="CK117" s="108" t="s">
        <v>2434</v>
      </c>
      <c r="CL117" s="109" t="s">
        <v>223</v>
      </c>
      <c r="CM117" s="109" t="s">
        <v>419</v>
      </c>
      <c r="CN117" s="109" t="s">
        <v>224</v>
      </c>
      <c r="CO117" s="110" t="s">
        <v>2435</v>
      </c>
      <c r="CP117" s="111" t="s">
        <v>2436</v>
      </c>
      <c r="CQ117" s="112" t="s">
        <v>423</v>
      </c>
      <c r="CR117" s="112">
        <v>6.0</v>
      </c>
      <c r="CS117" s="112">
        <v>1.0</v>
      </c>
      <c r="CT117" s="112" t="s">
        <v>229</v>
      </c>
      <c r="CU117" s="113" t="s">
        <v>2437</v>
      </c>
      <c r="CV117" s="114">
        <v>0.0</v>
      </c>
      <c r="CW117" s="115"/>
    </row>
    <row r="118">
      <c r="A118" s="76" t="s">
        <v>856</v>
      </c>
      <c r="B118" s="66" t="s">
        <v>158</v>
      </c>
      <c r="C118" s="77" t="s">
        <v>2438</v>
      </c>
      <c r="D118" s="78" t="s">
        <v>2439</v>
      </c>
      <c r="E118" s="79" t="s">
        <v>130</v>
      </c>
      <c r="F118" s="79" t="s">
        <v>130</v>
      </c>
      <c r="G118" s="79" t="s">
        <v>2440</v>
      </c>
      <c r="H118" s="79" t="s">
        <v>2441</v>
      </c>
      <c r="I118" s="79" t="s">
        <v>2442</v>
      </c>
      <c r="J118" s="80"/>
      <c r="K118" s="82"/>
      <c r="L118" s="81"/>
      <c r="M118" s="81"/>
      <c r="N118" s="82" t="s">
        <v>135</v>
      </c>
      <c r="O118" s="82" t="s">
        <v>392</v>
      </c>
      <c r="P118" s="81"/>
      <c r="Q118" s="118"/>
      <c r="R118" s="82"/>
      <c r="S118" s="82"/>
      <c r="T118" s="82" t="s">
        <v>135</v>
      </c>
      <c r="U118" s="82"/>
      <c r="V118" s="118"/>
      <c r="W118" s="84"/>
      <c r="X118" s="85" t="s">
        <v>2443</v>
      </c>
      <c r="Y118" s="86" t="s">
        <v>1288</v>
      </c>
      <c r="Z118" s="86" t="s">
        <v>843</v>
      </c>
      <c r="AA118" s="87"/>
      <c r="AB118" s="88" t="s">
        <v>2444</v>
      </c>
      <c r="AC118" s="89" t="s">
        <v>2445</v>
      </c>
      <c r="AD118" s="90" t="s">
        <v>2446</v>
      </c>
      <c r="AE118" s="89" t="s">
        <v>2447</v>
      </c>
      <c r="AF118" s="89" t="s">
        <v>334</v>
      </c>
      <c r="AG118" s="119" t="s">
        <v>2448</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2449</v>
      </c>
      <c r="BE118" s="121" t="s">
        <v>278</v>
      </c>
      <c r="BF118" s="99" t="s">
        <v>2450</v>
      </c>
      <c r="BG118" s="98" t="s">
        <v>2451</v>
      </c>
      <c r="BH118" s="98" t="s">
        <v>439</v>
      </c>
      <c r="BI118" s="98" t="s">
        <v>2061</v>
      </c>
      <c r="BJ118" s="98" t="s">
        <v>313</v>
      </c>
      <c r="BK118" s="141"/>
      <c r="BL118" s="141"/>
      <c r="BM118" s="141"/>
      <c r="BN118" s="141"/>
      <c r="BO118" s="141"/>
      <c r="BP118" s="141"/>
      <c r="BQ118" s="80"/>
      <c r="BR118" s="101">
        <v>20.0</v>
      </c>
      <c r="BS118" s="101">
        <v>10.0</v>
      </c>
      <c r="BT118" s="101">
        <v>35.0</v>
      </c>
      <c r="BU118" s="101">
        <v>35.0</v>
      </c>
      <c r="BV118" s="102" t="s">
        <v>2452</v>
      </c>
      <c r="BW118" s="80"/>
      <c r="BX118" s="103" t="s">
        <v>1083</v>
      </c>
      <c r="BY118" s="103" t="s">
        <v>152</v>
      </c>
      <c r="BZ118" s="103" t="s">
        <v>1690</v>
      </c>
      <c r="CA118" s="103" t="s">
        <v>1691</v>
      </c>
      <c r="CB118" s="103" t="s">
        <v>2453</v>
      </c>
      <c r="CC118" s="103" t="s">
        <v>835</v>
      </c>
      <c r="CD118" s="125"/>
      <c r="CE118" s="123"/>
      <c r="CF118" s="123"/>
      <c r="CG118" s="106" t="s">
        <v>188</v>
      </c>
      <c r="CH118" s="106"/>
      <c r="CI118" s="106"/>
      <c r="CJ118" s="80"/>
      <c r="CK118" s="108"/>
      <c r="CL118" s="109"/>
      <c r="CM118" s="109"/>
      <c r="CN118" s="109"/>
      <c r="CO118" s="110"/>
      <c r="CP118" s="111" t="s">
        <v>2454</v>
      </c>
      <c r="CQ118" s="112" t="s">
        <v>1229</v>
      </c>
      <c r="CR118" s="112">
        <v>5.0</v>
      </c>
      <c r="CS118" s="112" t="s">
        <v>259</v>
      </c>
      <c r="CT118" s="112">
        <v>4.0</v>
      </c>
      <c r="CU118" s="113" t="s">
        <v>2455</v>
      </c>
      <c r="CV118" s="114">
        <v>0.0</v>
      </c>
      <c r="CW118" s="115"/>
    </row>
    <row r="119">
      <c r="A119" s="76" t="s">
        <v>2456</v>
      </c>
      <c r="B119" s="66" t="s">
        <v>158</v>
      </c>
      <c r="C119" s="77" t="s">
        <v>2457</v>
      </c>
      <c r="D119" s="78" t="s">
        <v>2458</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2459</v>
      </c>
      <c r="Y119" s="86" t="s">
        <v>1063</v>
      </c>
      <c r="Z119" s="86" t="s">
        <v>302</v>
      </c>
      <c r="AA119" s="87"/>
      <c r="AB119" s="88" t="s">
        <v>2460</v>
      </c>
      <c r="AC119" s="89" t="s">
        <v>869</v>
      </c>
      <c r="AD119" s="90" t="s">
        <v>2461</v>
      </c>
      <c r="AE119" s="89" t="s">
        <v>314</v>
      </c>
      <c r="AF119" s="89" t="s">
        <v>275</v>
      </c>
      <c r="AG119" s="119" t="s">
        <v>2462</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2463</v>
      </c>
      <c r="BE119" s="121" t="s">
        <v>310</v>
      </c>
      <c r="BF119" s="99" t="s">
        <v>2457</v>
      </c>
      <c r="BG119" s="98" t="s">
        <v>2464</v>
      </c>
      <c r="BH119" s="98" t="s">
        <v>565</v>
      </c>
      <c r="BI119" s="98" t="s">
        <v>2465</v>
      </c>
      <c r="BJ119" s="98" t="s">
        <v>489</v>
      </c>
      <c r="BK119" s="141"/>
      <c r="BL119" s="141"/>
      <c r="BM119" s="141"/>
      <c r="BN119" s="141"/>
      <c r="BO119" s="141"/>
      <c r="BP119" s="141"/>
      <c r="BQ119" s="80"/>
      <c r="BR119" s="101">
        <v>40.0</v>
      </c>
      <c r="BS119" s="101">
        <v>40.0</v>
      </c>
      <c r="BT119" s="101">
        <v>10.0</v>
      </c>
      <c r="BU119" s="101">
        <v>10.0</v>
      </c>
      <c r="BV119" s="102" t="s">
        <v>2466</v>
      </c>
      <c r="BW119" s="80"/>
      <c r="BX119" s="103" t="s">
        <v>1083</v>
      </c>
      <c r="BY119" s="103" t="s">
        <v>152</v>
      </c>
      <c r="BZ119" s="103" t="s">
        <v>2467</v>
      </c>
      <c r="CA119" s="103" t="s">
        <v>130</v>
      </c>
      <c r="CB119" s="103" t="s">
        <v>2468</v>
      </c>
      <c r="CC119" s="103" t="s">
        <v>130</v>
      </c>
      <c r="CD119" s="125"/>
      <c r="CE119" s="123" t="s">
        <v>2469</v>
      </c>
      <c r="CF119" s="123" t="s">
        <v>2470</v>
      </c>
      <c r="CG119" s="106"/>
      <c r="CH119" s="106"/>
      <c r="CI119" s="106"/>
      <c r="CJ119" s="80"/>
      <c r="CK119" s="108"/>
      <c r="CL119" s="109"/>
      <c r="CM119" s="109"/>
      <c r="CN119" s="109"/>
      <c r="CO119" s="110"/>
      <c r="CP119" s="111" t="s">
        <v>2471</v>
      </c>
      <c r="CQ119" s="112" t="s">
        <v>384</v>
      </c>
      <c r="CR119" s="112">
        <v>3.0</v>
      </c>
      <c r="CS119" s="112">
        <v>1.0</v>
      </c>
      <c r="CT119" s="112" t="s">
        <v>229</v>
      </c>
      <c r="CU119" s="113" t="s">
        <v>2472</v>
      </c>
      <c r="CV119" s="114">
        <v>0.0</v>
      </c>
      <c r="CW119" s="115"/>
    </row>
    <row r="120">
      <c r="A120" s="76" t="s">
        <v>2080</v>
      </c>
      <c r="B120" s="66" t="s">
        <v>158</v>
      </c>
      <c r="C120" s="77" t="s">
        <v>2473</v>
      </c>
      <c r="D120" s="78" t="s">
        <v>2474</v>
      </c>
      <c r="E120" s="79" t="s">
        <v>130</v>
      </c>
      <c r="F120" s="79" t="s">
        <v>130</v>
      </c>
      <c r="G120" s="79" t="s">
        <v>2475</v>
      </c>
      <c r="H120" s="79" t="s">
        <v>2476</v>
      </c>
      <c r="I120" s="79" t="s">
        <v>2477</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2478</v>
      </c>
      <c r="AD120" s="90" t="s">
        <v>178</v>
      </c>
      <c r="AE120" s="89" t="s">
        <v>2479</v>
      </c>
      <c r="AF120" s="89" t="s">
        <v>178</v>
      </c>
      <c r="AG120" s="119" t="s">
        <v>1244</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2480</v>
      </c>
      <c r="BG120" s="98" t="s">
        <v>1057</v>
      </c>
      <c r="BH120" s="98" t="s">
        <v>313</v>
      </c>
      <c r="BI120" s="98" t="s">
        <v>2481</v>
      </c>
      <c r="BJ120" s="98" t="s">
        <v>489</v>
      </c>
      <c r="BK120" s="141"/>
      <c r="BL120" s="141"/>
      <c r="BM120" s="141"/>
      <c r="BN120" s="141"/>
      <c r="BO120" s="141"/>
      <c r="BP120" s="141"/>
      <c r="BQ120" s="80"/>
      <c r="BR120" s="101">
        <v>20.0</v>
      </c>
      <c r="BS120" s="101">
        <v>15.0</v>
      </c>
      <c r="BT120" s="101">
        <v>35.0</v>
      </c>
      <c r="BU120" s="101">
        <v>30.0</v>
      </c>
      <c r="BV120" s="102" t="s">
        <v>2482</v>
      </c>
      <c r="BW120" s="80"/>
      <c r="BX120" s="103" t="s">
        <v>151</v>
      </c>
      <c r="BY120" s="103" t="s">
        <v>152</v>
      </c>
      <c r="BZ120" s="103" t="s">
        <v>1406</v>
      </c>
      <c r="CA120" s="103" t="s">
        <v>1407</v>
      </c>
      <c r="CB120" s="103" t="s">
        <v>2483</v>
      </c>
      <c r="CC120" s="103" t="s">
        <v>1980</v>
      </c>
      <c r="CD120" s="125"/>
      <c r="CE120" s="123"/>
      <c r="CF120" s="123"/>
      <c r="CG120" s="106"/>
      <c r="CH120" s="106"/>
      <c r="CI120" s="106"/>
      <c r="CJ120" s="80"/>
      <c r="CK120" s="108" t="s">
        <v>2484</v>
      </c>
      <c r="CL120" s="109" t="s">
        <v>418</v>
      </c>
      <c r="CM120" s="109" t="s">
        <v>504</v>
      </c>
      <c r="CN120" s="109" t="s">
        <v>505</v>
      </c>
      <c r="CO120" s="110" t="s">
        <v>2485</v>
      </c>
      <c r="CP120" s="111" t="s">
        <v>2486</v>
      </c>
      <c r="CQ120" s="112" t="s">
        <v>446</v>
      </c>
      <c r="CR120" s="112">
        <v>5.0</v>
      </c>
      <c r="CS120" s="112">
        <v>5.0</v>
      </c>
      <c r="CT120" s="112" t="s">
        <v>533</v>
      </c>
      <c r="CU120" s="113" t="s">
        <v>2487</v>
      </c>
      <c r="CV120" s="114">
        <v>0.0</v>
      </c>
      <c r="CW120" s="115"/>
    </row>
    <row r="121">
      <c r="A121" s="76" t="s">
        <v>2488</v>
      </c>
      <c r="B121" s="66" t="s">
        <v>158</v>
      </c>
      <c r="C121" s="77" t="s">
        <v>2489</v>
      </c>
      <c r="D121" s="78" t="s">
        <v>2490</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1288</v>
      </c>
      <c r="Z121" s="86" t="s">
        <v>2491</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2492</v>
      </c>
      <c r="BE121" s="121" t="s">
        <v>953</v>
      </c>
      <c r="BF121" s="99" t="s">
        <v>2493</v>
      </c>
      <c r="BG121" s="98" t="s">
        <v>2494</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2495</v>
      </c>
      <c r="BW121" s="80"/>
      <c r="BX121" s="103" t="s">
        <v>250</v>
      </c>
      <c r="BY121" s="103" t="s">
        <v>152</v>
      </c>
      <c r="BZ121" s="103" t="s">
        <v>2384</v>
      </c>
      <c r="CA121" s="103" t="s">
        <v>1181</v>
      </c>
      <c r="CB121" s="103" t="s">
        <v>2496</v>
      </c>
      <c r="CC121" s="103" t="s">
        <v>812</v>
      </c>
      <c r="CD121" s="125"/>
      <c r="CE121" s="123" t="s">
        <v>2497</v>
      </c>
      <c r="CF121" s="315" t="s">
        <v>2498</v>
      </c>
      <c r="CG121" s="106"/>
      <c r="CH121" s="106"/>
      <c r="CI121" s="106"/>
      <c r="CJ121" s="80"/>
      <c r="CK121" s="108"/>
      <c r="CL121" s="109"/>
      <c r="CM121" s="109"/>
      <c r="CN121" s="109"/>
      <c r="CO121" s="110"/>
      <c r="CP121" s="111" t="s">
        <v>2499</v>
      </c>
      <c r="CQ121" s="112" t="s">
        <v>2500</v>
      </c>
      <c r="CR121" s="112">
        <v>6.0</v>
      </c>
      <c r="CS121" s="112">
        <v>5.0</v>
      </c>
      <c r="CT121" s="112" t="s">
        <v>2501</v>
      </c>
      <c r="CU121" s="113" t="s">
        <v>2502</v>
      </c>
      <c r="CV121" s="114"/>
      <c r="CW121" s="115"/>
    </row>
    <row r="122">
      <c r="A122" s="76" t="s">
        <v>2503</v>
      </c>
      <c r="B122" s="66" t="s">
        <v>158</v>
      </c>
      <c r="C122" s="77" t="s">
        <v>2504</v>
      </c>
      <c r="D122" s="78" t="s">
        <v>2505</v>
      </c>
      <c r="E122" s="79" t="s">
        <v>130</v>
      </c>
      <c r="F122" s="79" t="s">
        <v>130</v>
      </c>
      <c r="G122" s="79" t="s">
        <v>2506</v>
      </c>
      <c r="H122" s="79" t="s">
        <v>1802</v>
      </c>
      <c r="I122" s="79" t="s">
        <v>2507</v>
      </c>
      <c r="J122" s="80"/>
      <c r="K122" s="82" t="s">
        <v>135</v>
      </c>
      <c r="L122" s="81"/>
      <c r="M122" s="81"/>
      <c r="N122" s="81"/>
      <c r="O122" s="82" t="s">
        <v>135</v>
      </c>
      <c r="P122" s="81"/>
      <c r="Q122" s="118"/>
      <c r="R122" s="82"/>
      <c r="S122" s="82"/>
      <c r="T122" s="82"/>
      <c r="U122" s="82"/>
      <c r="V122" s="118" t="s">
        <v>135</v>
      </c>
      <c r="W122" s="84"/>
      <c r="X122" s="85" t="s">
        <v>269</v>
      </c>
      <c r="Y122" s="86" t="s">
        <v>1579</v>
      </c>
      <c r="Z122" s="86" t="s">
        <v>374</v>
      </c>
      <c r="AA122" s="87"/>
      <c r="AB122" s="88" t="s">
        <v>2508</v>
      </c>
      <c r="AC122" s="89" t="s">
        <v>613</v>
      </c>
      <c r="AD122" s="90" t="s">
        <v>2509</v>
      </c>
      <c r="AE122" s="89" t="s">
        <v>405</v>
      </c>
      <c r="AF122" s="89" t="s">
        <v>147</v>
      </c>
      <c r="AG122" s="119" t="s">
        <v>2510</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2511</v>
      </c>
      <c r="BE122" s="121" t="s">
        <v>2512</v>
      </c>
      <c r="BF122" s="99" t="s">
        <v>2513</v>
      </c>
      <c r="BG122" s="98" t="s">
        <v>559</v>
      </c>
      <c r="BH122" s="98" t="s">
        <v>275</v>
      </c>
      <c r="BI122" s="98" t="s">
        <v>1878</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2514</v>
      </c>
      <c r="BW122" s="80"/>
      <c r="BX122" s="103" t="s">
        <v>182</v>
      </c>
      <c r="BY122" s="103" t="s">
        <v>152</v>
      </c>
      <c r="BZ122" s="103" t="s">
        <v>2515</v>
      </c>
      <c r="CA122" s="103" t="s">
        <v>130</v>
      </c>
      <c r="CB122" s="103" t="s">
        <v>2516</v>
      </c>
      <c r="CC122" s="103" t="s">
        <v>130</v>
      </c>
      <c r="CD122" s="122" t="s">
        <v>1809</v>
      </c>
      <c r="CE122" s="123" t="s">
        <v>2517</v>
      </c>
      <c r="CF122" s="123" t="s">
        <v>2518</v>
      </c>
      <c r="CG122" s="106" t="s">
        <v>256</v>
      </c>
      <c r="CH122" s="106" t="s">
        <v>189</v>
      </c>
      <c r="CI122" s="106"/>
      <c r="CJ122" s="80"/>
      <c r="CK122" s="108"/>
      <c r="CL122" s="109"/>
      <c r="CM122" s="109"/>
      <c r="CN122" s="109"/>
      <c r="CO122" s="110"/>
      <c r="CP122" s="111" t="s">
        <v>2519</v>
      </c>
      <c r="CQ122" s="112" t="s">
        <v>423</v>
      </c>
      <c r="CR122" s="112">
        <v>5.0</v>
      </c>
      <c r="CS122" s="112" t="s">
        <v>259</v>
      </c>
      <c r="CT122" s="112" t="s">
        <v>2520</v>
      </c>
      <c r="CU122" s="113" t="s">
        <v>2521</v>
      </c>
      <c r="CV122" s="114">
        <v>0.0</v>
      </c>
      <c r="CW122" s="115"/>
    </row>
    <row r="123">
      <c r="A123" s="76" t="s">
        <v>2522</v>
      </c>
      <c r="B123" s="66" t="s">
        <v>127</v>
      </c>
      <c r="C123" s="77" t="s">
        <v>2523</v>
      </c>
      <c r="D123" s="78" t="s">
        <v>2524</v>
      </c>
      <c r="E123" s="79" t="s">
        <v>130</v>
      </c>
      <c r="F123" s="79" t="s">
        <v>1593</v>
      </c>
      <c r="G123" s="79" t="s">
        <v>1594</v>
      </c>
      <c r="H123" s="79" t="s">
        <v>1595</v>
      </c>
      <c r="I123" s="79" t="s">
        <v>1596</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1267</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1196</v>
      </c>
      <c r="BF123" s="99"/>
      <c r="BG123" s="98"/>
      <c r="BH123" s="98"/>
      <c r="BI123" s="98"/>
      <c r="BJ123" s="98"/>
      <c r="BK123" s="100"/>
      <c r="BL123" s="100"/>
      <c r="BM123" s="100"/>
      <c r="BN123" s="100"/>
      <c r="BO123" s="100"/>
      <c r="BP123" s="100"/>
      <c r="BQ123" s="80"/>
      <c r="BR123" s="101">
        <v>15.0</v>
      </c>
      <c r="BS123" s="101">
        <v>30.0</v>
      </c>
      <c r="BT123" s="101">
        <v>35.0</v>
      </c>
      <c r="BU123" s="101">
        <v>10.0</v>
      </c>
      <c r="BV123" s="102" t="s">
        <v>2525</v>
      </c>
      <c r="BW123" s="80"/>
      <c r="BX123" s="103" t="s">
        <v>151</v>
      </c>
      <c r="BY123" s="103" t="s">
        <v>152</v>
      </c>
      <c r="BZ123" s="103" t="s">
        <v>1273</v>
      </c>
      <c r="CA123" s="103" t="s">
        <v>500</v>
      </c>
      <c r="CB123" s="103" t="s">
        <v>2526</v>
      </c>
      <c r="CC123" s="103" t="s">
        <v>1000</v>
      </c>
      <c r="CD123" s="122" t="s">
        <v>2527</v>
      </c>
      <c r="CE123" s="123" t="s">
        <v>2528</v>
      </c>
      <c r="CF123" s="123" t="s">
        <v>2529</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2530</v>
      </c>
      <c r="B124" s="66" t="s">
        <v>158</v>
      </c>
      <c r="C124" s="77" t="s">
        <v>2531</v>
      </c>
      <c r="D124" s="78" t="s">
        <v>2532</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2533</v>
      </c>
      <c r="Y124" s="86" t="s">
        <v>2534</v>
      </c>
      <c r="Z124" s="86" t="s">
        <v>304</v>
      </c>
      <c r="AA124" s="87"/>
      <c r="AB124" s="88" t="s">
        <v>2535</v>
      </c>
      <c r="AC124" s="89" t="s">
        <v>1063</v>
      </c>
      <c r="AD124" s="90" t="s">
        <v>2536</v>
      </c>
      <c r="AE124" s="89" t="s">
        <v>2537</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2538</v>
      </c>
      <c r="BE124" s="98" t="s">
        <v>2041</v>
      </c>
      <c r="BF124" s="99" t="s">
        <v>2539</v>
      </c>
      <c r="BG124" s="98" t="s">
        <v>938</v>
      </c>
      <c r="BH124" s="98" t="s">
        <v>308</v>
      </c>
      <c r="BI124" s="98" t="s">
        <v>2540</v>
      </c>
      <c r="BJ124" s="98" t="s">
        <v>171</v>
      </c>
      <c r="BK124" s="100"/>
      <c r="BL124" s="100"/>
      <c r="BM124" s="100"/>
      <c r="BN124" s="100"/>
      <c r="BO124" s="100"/>
      <c r="BP124" s="100"/>
      <c r="BQ124" s="80"/>
      <c r="BR124" s="101">
        <v>10.0</v>
      </c>
      <c r="BS124" s="101">
        <v>30.0</v>
      </c>
      <c r="BT124" s="101">
        <v>25.0</v>
      </c>
      <c r="BU124" s="101">
        <v>35.0</v>
      </c>
      <c r="BV124" s="102" t="s">
        <v>2541</v>
      </c>
      <c r="BW124" s="80"/>
      <c r="BX124" s="103" t="s">
        <v>182</v>
      </c>
      <c r="BY124" s="103" t="s">
        <v>152</v>
      </c>
      <c r="BZ124" s="103" t="s">
        <v>2542</v>
      </c>
      <c r="CA124" s="103" t="s">
        <v>130</v>
      </c>
      <c r="CB124" s="103" t="s">
        <v>2543</v>
      </c>
      <c r="CC124" s="103" t="s">
        <v>130</v>
      </c>
      <c r="CD124" s="122" t="s">
        <v>2544</v>
      </c>
      <c r="CE124" s="123" t="s">
        <v>2545</v>
      </c>
      <c r="CF124" s="123" t="s">
        <v>2546</v>
      </c>
      <c r="CG124" s="106"/>
      <c r="CH124" s="106"/>
      <c r="CI124" s="107"/>
      <c r="CJ124" s="80"/>
      <c r="CK124" s="108"/>
      <c r="CL124" s="109"/>
      <c r="CM124" s="109"/>
      <c r="CN124" s="109"/>
      <c r="CO124" s="110"/>
      <c r="CP124" s="111" t="s">
        <v>2547</v>
      </c>
      <c r="CQ124" s="112" t="s">
        <v>191</v>
      </c>
      <c r="CR124" s="112" t="s">
        <v>130</v>
      </c>
      <c r="CS124" s="112" t="s">
        <v>259</v>
      </c>
      <c r="CT124" s="112" t="s">
        <v>229</v>
      </c>
      <c r="CU124" s="113" t="s">
        <v>2548</v>
      </c>
      <c r="CV124" s="114"/>
      <c r="CW124" s="115"/>
    </row>
    <row r="125">
      <c r="A125" s="76" t="s">
        <v>2549</v>
      </c>
      <c r="B125" s="66" t="s">
        <v>262</v>
      </c>
      <c r="C125" s="77" t="s">
        <v>2550</v>
      </c>
      <c r="D125" s="78" t="s">
        <v>2551</v>
      </c>
      <c r="E125" s="79" t="s">
        <v>130</v>
      </c>
      <c r="F125" s="79" t="s">
        <v>2552</v>
      </c>
      <c r="G125" s="79" t="s">
        <v>2553</v>
      </c>
      <c r="H125" s="79" t="s">
        <v>2554</v>
      </c>
      <c r="I125" s="79" t="s">
        <v>2555</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2556</v>
      </c>
      <c r="AE125" s="89" t="s">
        <v>729</v>
      </c>
      <c r="AF125" s="89" t="s">
        <v>275</v>
      </c>
      <c r="AG125" s="119" t="s">
        <v>2557</v>
      </c>
      <c r="AH125" s="89" t="s">
        <v>147</v>
      </c>
      <c r="AI125" s="98">
        <v>4596.0</v>
      </c>
      <c r="AJ125" s="98">
        <v>428.0</v>
      </c>
      <c r="AK125" s="98">
        <v>222.0</v>
      </c>
      <c r="AL125" s="98">
        <v>363.0</v>
      </c>
      <c r="AM125" s="98">
        <v>248.0</v>
      </c>
      <c r="AN125" s="98">
        <v>93.0</v>
      </c>
      <c r="AO125" s="92"/>
      <c r="AP125" s="93" t="s">
        <v>1103</v>
      </c>
      <c r="AQ125" s="94" t="s">
        <v>137</v>
      </c>
      <c r="AR125" s="95" t="s">
        <v>1197</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2558</v>
      </c>
      <c r="BW125" s="80"/>
      <c r="BX125" s="103" t="s">
        <v>182</v>
      </c>
      <c r="BY125" s="103" t="s">
        <v>152</v>
      </c>
      <c r="BZ125" s="103" t="s">
        <v>2559</v>
      </c>
      <c r="CA125" s="103" t="s">
        <v>2560</v>
      </c>
      <c r="CB125" s="103" t="s">
        <v>2561</v>
      </c>
      <c r="CC125" s="103" t="s">
        <v>526</v>
      </c>
      <c r="CD125" s="122" t="s">
        <v>2562</v>
      </c>
      <c r="CE125" s="123" t="s">
        <v>2563</v>
      </c>
      <c r="CF125" s="123" t="s">
        <v>2564</v>
      </c>
      <c r="CG125" s="106"/>
      <c r="CH125" s="106"/>
      <c r="CI125" s="107"/>
      <c r="CJ125" s="80"/>
      <c r="CK125" s="108" t="s">
        <v>2565</v>
      </c>
      <c r="CL125" s="109" t="s">
        <v>638</v>
      </c>
      <c r="CM125" s="109" t="s">
        <v>419</v>
      </c>
      <c r="CN125" s="109" t="s">
        <v>639</v>
      </c>
      <c r="CO125" s="110" t="s">
        <v>2566</v>
      </c>
      <c r="CP125" s="111" t="s">
        <v>2567</v>
      </c>
      <c r="CQ125" s="112" t="s">
        <v>1815</v>
      </c>
      <c r="CR125" s="112">
        <v>3.0</v>
      </c>
      <c r="CS125" s="112">
        <v>2.0</v>
      </c>
      <c r="CT125" s="112" t="s">
        <v>229</v>
      </c>
      <c r="CU125" s="113" t="s">
        <v>2568</v>
      </c>
      <c r="CV125" s="114">
        <v>0.0</v>
      </c>
      <c r="CW125" s="115"/>
    </row>
    <row r="126">
      <c r="A126" s="76" t="s">
        <v>2569</v>
      </c>
      <c r="B126" s="66" t="s">
        <v>158</v>
      </c>
      <c r="C126" s="77" t="s">
        <v>2570</v>
      </c>
      <c r="D126" s="78" t="s">
        <v>2571</v>
      </c>
      <c r="E126" s="79" t="s">
        <v>130</v>
      </c>
      <c r="F126" s="79" t="s">
        <v>130</v>
      </c>
      <c r="G126" s="79" t="s">
        <v>2572</v>
      </c>
      <c r="H126" s="79" t="s">
        <v>2573</v>
      </c>
      <c r="I126" s="79" t="s">
        <v>2574</v>
      </c>
      <c r="J126" s="80"/>
      <c r="K126" s="81"/>
      <c r="L126" s="81"/>
      <c r="M126" s="82"/>
      <c r="N126" s="82"/>
      <c r="O126" s="81"/>
      <c r="P126" s="81"/>
      <c r="Q126" s="118" t="s">
        <v>135</v>
      </c>
      <c r="R126" s="82" t="s">
        <v>135</v>
      </c>
      <c r="S126" s="82"/>
      <c r="T126" s="82"/>
      <c r="U126" s="82"/>
      <c r="V126" s="118" t="s">
        <v>135</v>
      </c>
      <c r="W126" s="84"/>
      <c r="X126" s="85" t="s">
        <v>2575</v>
      </c>
      <c r="Y126" s="86" t="s">
        <v>2576</v>
      </c>
      <c r="Z126" s="86" t="s">
        <v>307</v>
      </c>
      <c r="AA126" s="87"/>
      <c r="AB126" s="88" t="s">
        <v>2577</v>
      </c>
      <c r="AC126" s="89" t="s">
        <v>681</v>
      </c>
      <c r="AD126" s="90" t="s">
        <v>2578</v>
      </c>
      <c r="AE126" s="89" t="s">
        <v>314</v>
      </c>
      <c r="AF126" s="89" t="s">
        <v>206</v>
      </c>
      <c r="AG126" s="89" t="s">
        <v>2579</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2580</v>
      </c>
      <c r="BE126" s="98" t="s">
        <v>146</v>
      </c>
      <c r="BF126" s="99" t="s">
        <v>2581</v>
      </c>
      <c r="BG126" s="98" t="s">
        <v>2582</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2583</v>
      </c>
      <c r="BW126" s="80"/>
      <c r="BX126" s="103" t="s">
        <v>151</v>
      </c>
      <c r="BY126" s="103" t="s">
        <v>152</v>
      </c>
      <c r="BZ126" s="103" t="s">
        <v>2584</v>
      </c>
      <c r="CA126" s="103" t="s">
        <v>130</v>
      </c>
      <c r="CB126" s="103" t="s">
        <v>2585</v>
      </c>
      <c r="CC126" s="103" t="s">
        <v>130</v>
      </c>
      <c r="CD126" s="125"/>
      <c r="CE126" s="123"/>
      <c r="CF126" s="123"/>
      <c r="CG126" s="106"/>
      <c r="CH126" s="106"/>
      <c r="CI126" s="107"/>
      <c r="CJ126" s="80"/>
      <c r="CK126" s="108"/>
      <c r="CL126" s="109"/>
      <c r="CM126" s="109"/>
      <c r="CN126" s="109"/>
      <c r="CO126" s="110"/>
      <c r="CP126" s="111" t="s">
        <v>2586</v>
      </c>
      <c r="CQ126" s="112" t="s">
        <v>690</v>
      </c>
      <c r="CR126" s="112">
        <v>5.0</v>
      </c>
      <c r="CS126" s="112">
        <v>1.0</v>
      </c>
      <c r="CT126" s="112" t="s">
        <v>229</v>
      </c>
      <c r="CU126" s="113" t="s">
        <v>2587</v>
      </c>
      <c r="CV126" s="114">
        <v>0.0</v>
      </c>
      <c r="CW126" s="115"/>
    </row>
    <row r="127">
      <c r="A127" s="76" t="s">
        <v>526</v>
      </c>
      <c r="B127" s="66" t="s">
        <v>158</v>
      </c>
      <c r="C127" s="77" t="s">
        <v>2588</v>
      </c>
      <c r="D127" s="78" t="s">
        <v>2589</v>
      </c>
      <c r="E127" s="79" t="s">
        <v>130</v>
      </c>
      <c r="F127" s="79" t="s">
        <v>130</v>
      </c>
      <c r="G127" s="79" t="s">
        <v>2590</v>
      </c>
      <c r="H127" s="79" t="s">
        <v>2591</v>
      </c>
      <c r="I127" s="79" t="s">
        <v>2592</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2330</v>
      </c>
      <c r="AR127" s="95" t="s">
        <v>2593</v>
      </c>
      <c r="AS127" s="120" t="s">
        <v>2594</v>
      </c>
      <c r="AT127" s="94" t="s">
        <v>334</v>
      </c>
      <c r="AU127" s="94" t="s">
        <v>1759</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2595</v>
      </c>
      <c r="BW127" s="80"/>
      <c r="BX127" s="103" t="s">
        <v>151</v>
      </c>
      <c r="BY127" s="103" t="s">
        <v>2596</v>
      </c>
      <c r="BZ127" s="103" t="s">
        <v>2597</v>
      </c>
      <c r="CA127" s="103" t="s">
        <v>323</v>
      </c>
      <c r="CB127" s="103" t="s">
        <v>2332</v>
      </c>
      <c r="CC127" s="103" t="s">
        <v>509</v>
      </c>
      <c r="CD127" s="122" t="s">
        <v>2598</v>
      </c>
      <c r="CE127" s="123" t="s">
        <v>2599</v>
      </c>
      <c r="CF127" s="123" t="s">
        <v>2600</v>
      </c>
      <c r="CG127" s="106" t="s">
        <v>353</v>
      </c>
      <c r="CH127" s="106" t="s">
        <v>257</v>
      </c>
      <c r="CI127" s="107"/>
      <c r="CJ127" s="80"/>
      <c r="CK127" s="108" t="s">
        <v>2601</v>
      </c>
      <c r="CL127" s="109" t="s">
        <v>418</v>
      </c>
      <c r="CM127" s="109" t="s">
        <v>504</v>
      </c>
      <c r="CN127" s="109" t="s">
        <v>505</v>
      </c>
      <c r="CO127" s="110" t="s">
        <v>2602</v>
      </c>
      <c r="CP127" s="111" t="s">
        <v>2603</v>
      </c>
      <c r="CQ127" s="112" t="s">
        <v>446</v>
      </c>
      <c r="CR127" s="112">
        <v>5.0</v>
      </c>
      <c r="CS127" s="112" t="s">
        <v>259</v>
      </c>
      <c r="CT127" s="112">
        <v>5.0</v>
      </c>
      <c r="CU127" s="113" t="s">
        <v>2604</v>
      </c>
      <c r="CV127" s="114">
        <v>0.0</v>
      </c>
      <c r="CW127" s="115"/>
    </row>
    <row r="128">
      <c r="A128" s="76" t="s">
        <v>2605</v>
      </c>
      <c r="B128" s="66" t="s">
        <v>262</v>
      </c>
      <c r="C128" s="77" t="s">
        <v>2606</v>
      </c>
      <c r="D128" s="78" t="s">
        <v>2607</v>
      </c>
      <c r="E128" s="173" t="s">
        <v>130</v>
      </c>
      <c r="F128" s="79" t="s">
        <v>2608</v>
      </c>
      <c r="G128" s="79" t="s">
        <v>2609</v>
      </c>
      <c r="H128" s="79" t="s">
        <v>2610</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1643</v>
      </c>
      <c r="AD128" s="90" t="s">
        <v>1644</v>
      </c>
      <c r="AE128" s="89" t="s">
        <v>869</v>
      </c>
      <c r="AF128" s="89" t="s">
        <v>275</v>
      </c>
      <c r="AG128" s="89" t="s">
        <v>2611</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2612</v>
      </c>
      <c r="BE128" s="98" t="s">
        <v>146</v>
      </c>
      <c r="BF128" s="99" t="s">
        <v>2613</v>
      </c>
      <c r="BG128" s="98" t="s">
        <v>246</v>
      </c>
      <c r="BH128" s="98" t="s">
        <v>590</v>
      </c>
      <c r="BI128" s="98" t="s">
        <v>2614</v>
      </c>
      <c r="BJ128" s="98" t="s">
        <v>402</v>
      </c>
      <c r="BK128" s="100"/>
      <c r="BL128" s="100"/>
      <c r="BM128" s="100"/>
      <c r="BN128" s="100"/>
      <c r="BO128" s="100"/>
      <c r="BP128" s="100"/>
      <c r="BQ128" s="80"/>
      <c r="BR128" s="101">
        <v>15.0</v>
      </c>
      <c r="BS128" s="101">
        <v>40.0</v>
      </c>
      <c r="BT128" s="101">
        <v>25.0</v>
      </c>
      <c r="BU128" s="101">
        <v>15.0</v>
      </c>
      <c r="BV128" s="102" t="s">
        <v>2615</v>
      </c>
      <c r="BW128" s="80"/>
      <c r="BX128" s="103" t="s">
        <v>151</v>
      </c>
      <c r="BY128" s="103" t="s">
        <v>152</v>
      </c>
      <c r="BZ128" s="103" t="s">
        <v>1808</v>
      </c>
      <c r="CA128" s="103" t="s">
        <v>130</v>
      </c>
      <c r="CB128" s="103" t="s">
        <v>2616</v>
      </c>
      <c r="CC128" s="103" t="s">
        <v>130</v>
      </c>
      <c r="CD128" s="125"/>
      <c r="CE128" s="123"/>
      <c r="CF128" s="123"/>
      <c r="CG128" s="106"/>
      <c r="CH128" s="106"/>
      <c r="CI128" s="107"/>
      <c r="CJ128" s="80"/>
      <c r="CK128" s="108"/>
      <c r="CL128" s="109"/>
      <c r="CM128" s="109"/>
      <c r="CN128" s="109"/>
      <c r="CO128" s="110"/>
      <c r="CP128" s="111" t="s">
        <v>2617</v>
      </c>
      <c r="CQ128" s="112" t="s">
        <v>423</v>
      </c>
      <c r="CR128" s="112">
        <v>5.0</v>
      </c>
      <c r="CS128" s="112">
        <v>1.0</v>
      </c>
      <c r="CT128" s="112" t="s">
        <v>229</v>
      </c>
      <c r="CU128" s="113" t="s">
        <v>2618</v>
      </c>
      <c r="CV128" s="114">
        <v>0.0</v>
      </c>
      <c r="CW128" s="115"/>
    </row>
    <row r="129">
      <c r="A129" s="76" t="s">
        <v>1130</v>
      </c>
      <c r="B129" s="133" t="s">
        <v>158</v>
      </c>
      <c r="C129" s="77" t="s">
        <v>2619</v>
      </c>
      <c r="D129" s="78" t="s">
        <v>2620</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2621</v>
      </c>
      <c r="AA129" s="87"/>
      <c r="AB129" s="88" t="s">
        <v>2622</v>
      </c>
      <c r="AC129" s="89" t="s">
        <v>2041</v>
      </c>
      <c r="AD129" s="90" t="s">
        <v>2623</v>
      </c>
      <c r="AE129" s="89" t="s">
        <v>1579</v>
      </c>
      <c r="AF129" s="89" t="s">
        <v>313</v>
      </c>
      <c r="AG129" s="119" t="s">
        <v>2624</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1644</v>
      </c>
      <c r="BG129" s="98" t="s">
        <v>302</v>
      </c>
      <c r="BH129" s="98" t="s">
        <v>275</v>
      </c>
      <c r="BI129" s="121" t="s">
        <v>2625</v>
      </c>
      <c r="BJ129" s="98" t="s">
        <v>180</v>
      </c>
      <c r="BK129" s="141"/>
      <c r="BL129" s="141"/>
      <c r="BM129" s="141"/>
      <c r="BN129" s="141"/>
      <c r="BO129" s="141"/>
      <c r="BP129" s="141"/>
      <c r="BQ129" s="80"/>
      <c r="BR129" s="101">
        <v>25.0</v>
      </c>
      <c r="BS129" s="101">
        <v>35.0</v>
      </c>
      <c r="BT129" s="101">
        <v>25.0</v>
      </c>
      <c r="BU129" s="101">
        <v>15.0</v>
      </c>
      <c r="BV129" s="102" t="s">
        <v>2626</v>
      </c>
      <c r="BW129" s="80"/>
      <c r="BX129" s="103" t="s">
        <v>182</v>
      </c>
      <c r="BY129" s="103" t="s">
        <v>2627</v>
      </c>
      <c r="BZ129" s="103" t="s">
        <v>1330</v>
      </c>
      <c r="CA129" s="103" t="s">
        <v>722</v>
      </c>
      <c r="CB129" s="103" t="s">
        <v>2628</v>
      </c>
      <c r="CC129" s="103" t="s">
        <v>738</v>
      </c>
      <c r="CD129" s="104"/>
      <c r="CE129" s="105"/>
      <c r="CF129" s="105"/>
      <c r="CG129" s="106"/>
      <c r="CH129" s="106"/>
      <c r="CI129" s="107"/>
      <c r="CJ129" s="80"/>
      <c r="CK129" s="108" t="s">
        <v>2629</v>
      </c>
      <c r="CL129" s="109" t="s">
        <v>418</v>
      </c>
      <c r="CM129" s="109" t="s">
        <v>419</v>
      </c>
      <c r="CN129" s="109" t="s">
        <v>420</v>
      </c>
      <c r="CO129" s="110" t="s">
        <v>2630</v>
      </c>
      <c r="CP129" s="111" t="s">
        <v>2631</v>
      </c>
      <c r="CQ129" s="112" t="s">
        <v>423</v>
      </c>
      <c r="CR129" s="112">
        <v>5.0</v>
      </c>
      <c r="CS129" s="112">
        <v>2.0</v>
      </c>
      <c r="CT129" s="112" t="s">
        <v>229</v>
      </c>
      <c r="CU129" s="113" t="s">
        <v>2632</v>
      </c>
      <c r="CV129" s="114">
        <v>0.0</v>
      </c>
      <c r="CW129" s="115"/>
    </row>
    <row r="130">
      <c r="A130" s="76" t="s">
        <v>287</v>
      </c>
      <c r="B130" s="66" t="s">
        <v>158</v>
      </c>
      <c r="C130" s="77" t="s">
        <v>2633</v>
      </c>
      <c r="D130" s="78" t="s">
        <v>2634</v>
      </c>
      <c r="E130" s="79" t="s">
        <v>130</v>
      </c>
      <c r="F130" s="79" t="s">
        <v>130</v>
      </c>
      <c r="G130" s="79" t="s">
        <v>2635</v>
      </c>
      <c r="H130" s="79" t="s">
        <v>2636</v>
      </c>
      <c r="I130" s="79" t="s">
        <v>2637</v>
      </c>
      <c r="J130" s="80"/>
      <c r="K130" s="82" t="s">
        <v>135</v>
      </c>
      <c r="L130" s="81"/>
      <c r="M130" s="82"/>
      <c r="N130" s="81"/>
      <c r="O130" s="81"/>
      <c r="P130" s="81"/>
      <c r="Q130" s="83"/>
      <c r="R130" s="82" t="s">
        <v>135</v>
      </c>
      <c r="S130" s="82" t="s">
        <v>392</v>
      </c>
      <c r="T130" s="82"/>
      <c r="U130" s="82"/>
      <c r="V130" s="118"/>
      <c r="W130" s="84"/>
      <c r="X130" s="130" t="s">
        <v>454</v>
      </c>
      <c r="Y130" s="86" t="s">
        <v>455</v>
      </c>
      <c r="Z130" s="86" t="s">
        <v>2638</v>
      </c>
      <c r="AA130" s="87"/>
      <c r="AB130" s="88" t="s">
        <v>139</v>
      </c>
      <c r="AC130" s="89" t="s">
        <v>675</v>
      </c>
      <c r="AD130" s="90" t="s">
        <v>1076</v>
      </c>
      <c r="AE130" s="119" t="s">
        <v>2639</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1579</v>
      </c>
      <c r="AT130" s="94" t="s">
        <v>345</v>
      </c>
      <c r="AU130" s="120" t="s">
        <v>2640</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2641</v>
      </c>
      <c r="BW130" s="80"/>
      <c r="BX130" s="103" t="s">
        <v>151</v>
      </c>
      <c r="BY130" s="103" t="s">
        <v>152</v>
      </c>
      <c r="BZ130" s="103" t="s">
        <v>2642</v>
      </c>
      <c r="CA130" s="103" t="s">
        <v>551</v>
      </c>
      <c r="CB130" s="103" t="s">
        <v>552</v>
      </c>
      <c r="CC130" s="103" t="s">
        <v>386</v>
      </c>
      <c r="CD130" s="104"/>
      <c r="CE130" s="105"/>
      <c r="CF130" s="105"/>
      <c r="CG130" s="106" t="s">
        <v>156</v>
      </c>
      <c r="CH130" s="106" t="s">
        <v>354</v>
      </c>
      <c r="CI130" s="107"/>
      <c r="CJ130" s="80"/>
      <c r="CK130" s="108" t="s">
        <v>2643</v>
      </c>
      <c r="CL130" s="109" t="s">
        <v>418</v>
      </c>
      <c r="CM130" s="109" t="s">
        <v>419</v>
      </c>
      <c r="CN130" s="109" t="s">
        <v>420</v>
      </c>
      <c r="CO130" s="110" t="s">
        <v>2644</v>
      </c>
      <c r="CP130" s="111" t="s">
        <v>2645</v>
      </c>
      <c r="CQ130" s="112" t="s">
        <v>191</v>
      </c>
      <c r="CR130" s="112">
        <v>4.0</v>
      </c>
      <c r="CS130" s="112" t="s">
        <v>667</v>
      </c>
      <c r="CT130" s="112" t="s">
        <v>229</v>
      </c>
      <c r="CU130" s="113" t="s">
        <v>2646</v>
      </c>
      <c r="CV130" s="114">
        <v>0.0</v>
      </c>
      <c r="CW130" s="115"/>
    </row>
    <row r="131">
      <c r="A131" s="76" t="s">
        <v>945</v>
      </c>
      <c r="B131" s="66" t="s">
        <v>262</v>
      </c>
      <c r="C131" s="77" t="s">
        <v>2647</v>
      </c>
      <c r="D131" s="78" t="s">
        <v>2648</v>
      </c>
      <c r="E131" s="79" t="s">
        <v>130</v>
      </c>
      <c r="F131" s="79" t="s">
        <v>2649</v>
      </c>
      <c r="G131" s="79" t="s">
        <v>2650</v>
      </c>
      <c r="H131" s="79" t="s">
        <v>2651</v>
      </c>
      <c r="I131" s="79" t="s">
        <v>2652</v>
      </c>
      <c r="J131" s="80"/>
      <c r="K131" s="81"/>
      <c r="L131" s="81"/>
      <c r="M131" s="82" t="s">
        <v>135</v>
      </c>
      <c r="N131" s="81"/>
      <c r="O131" s="81"/>
      <c r="P131" s="81"/>
      <c r="Q131" s="83"/>
      <c r="R131" s="82" t="s">
        <v>135</v>
      </c>
      <c r="S131" s="82"/>
      <c r="T131" s="82"/>
      <c r="U131" s="82"/>
      <c r="V131" s="118"/>
      <c r="W131" s="84"/>
      <c r="X131" s="85" t="s">
        <v>308</v>
      </c>
      <c r="Y131" s="86" t="s">
        <v>2256</v>
      </c>
      <c r="Z131" s="86" t="s">
        <v>912</v>
      </c>
      <c r="AA131" s="87"/>
      <c r="AB131" s="88" t="s">
        <v>148</v>
      </c>
      <c r="AC131" s="89" t="s">
        <v>149</v>
      </c>
      <c r="AD131" s="90"/>
      <c r="AE131" s="89"/>
      <c r="AF131" s="89"/>
      <c r="AG131" s="89"/>
      <c r="AH131" s="89"/>
      <c r="AI131" s="98"/>
      <c r="AJ131" s="98"/>
      <c r="AK131" s="98"/>
      <c r="AL131" s="98"/>
      <c r="AM131" s="98"/>
      <c r="AN131" s="98"/>
      <c r="AO131" s="92"/>
      <c r="AP131" s="93" t="s">
        <v>1145</v>
      </c>
      <c r="AQ131" s="94" t="s">
        <v>1384</v>
      </c>
      <c r="AR131" s="95" t="s">
        <v>1514</v>
      </c>
      <c r="AS131" s="94" t="s">
        <v>496</v>
      </c>
      <c r="AT131" s="94" t="s">
        <v>308</v>
      </c>
      <c r="AU131" s="94" t="s">
        <v>1507</v>
      </c>
      <c r="AV131" s="94" t="s">
        <v>171</v>
      </c>
      <c r="AW131" s="91">
        <v>3362.0</v>
      </c>
      <c r="AX131" s="91">
        <v>476.0</v>
      </c>
      <c r="AY131" s="91">
        <v>212.0</v>
      </c>
      <c r="AZ131" s="91">
        <v>233.0</v>
      </c>
      <c r="BA131" s="91">
        <v>239.0</v>
      </c>
      <c r="BB131" s="91">
        <v>302.0</v>
      </c>
      <c r="BC131" s="96"/>
      <c r="BD131" s="97" t="s">
        <v>462</v>
      </c>
      <c r="BE131" s="98" t="s">
        <v>1146</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2653</v>
      </c>
      <c r="BW131" s="80"/>
      <c r="BX131" s="103" t="s">
        <v>151</v>
      </c>
      <c r="BY131" s="103" t="s">
        <v>152</v>
      </c>
      <c r="BZ131" s="103" t="s">
        <v>2654</v>
      </c>
      <c r="CA131" s="103" t="s">
        <v>1187</v>
      </c>
      <c r="CB131" s="103" t="s">
        <v>1203</v>
      </c>
      <c r="CC131" s="103" t="s">
        <v>906</v>
      </c>
      <c r="CD131" s="122" t="s">
        <v>1158</v>
      </c>
      <c r="CE131" s="123" t="s">
        <v>2655</v>
      </c>
      <c r="CF131" s="123" t="s">
        <v>2656</v>
      </c>
      <c r="CG131" s="106" t="s">
        <v>473</v>
      </c>
      <c r="CH131" s="106" t="s">
        <v>354</v>
      </c>
      <c r="CI131" s="107"/>
      <c r="CJ131" s="80"/>
      <c r="CK131" s="108" t="s">
        <v>2657</v>
      </c>
      <c r="CL131" s="109" t="s">
        <v>418</v>
      </c>
      <c r="CM131" s="109" t="s">
        <v>419</v>
      </c>
      <c r="CN131" s="109" t="s">
        <v>420</v>
      </c>
      <c r="CO131" s="110" t="s">
        <v>2658</v>
      </c>
      <c r="CP131" s="111" t="s">
        <v>2659</v>
      </c>
      <c r="CQ131" s="112" t="s">
        <v>423</v>
      </c>
      <c r="CR131" s="112">
        <v>3.0</v>
      </c>
      <c r="CS131" s="112">
        <v>2.0</v>
      </c>
      <c r="CT131" s="112" t="s">
        <v>229</v>
      </c>
      <c r="CU131" s="113" t="s">
        <v>2660</v>
      </c>
      <c r="CV131" s="114">
        <v>0.0</v>
      </c>
      <c r="CW131" s="115"/>
    </row>
    <row r="132">
      <c r="A132" s="76" t="s">
        <v>2661</v>
      </c>
      <c r="B132" s="66" t="s">
        <v>158</v>
      </c>
      <c r="C132" s="77" t="s">
        <v>2662</v>
      </c>
      <c r="D132" s="78" t="s">
        <v>2663</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1170</v>
      </c>
      <c r="Y132" s="86" t="s">
        <v>333</v>
      </c>
      <c r="Z132" s="86" t="s">
        <v>2664</v>
      </c>
      <c r="AA132" s="87"/>
      <c r="AB132" s="88" t="s">
        <v>1171</v>
      </c>
      <c r="AC132" s="89" t="s">
        <v>337</v>
      </c>
      <c r="AD132" s="90" t="s">
        <v>1172</v>
      </c>
      <c r="AE132" s="89" t="s">
        <v>434</v>
      </c>
      <c r="AF132" s="89" t="s">
        <v>334</v>
      </c>
      <c r="AG132" s="89" t="s">
        <v>2665</v>
      </c>
      <c r="AH132" s="89" t="s">
        <v>2026</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2666</v>
      </c>
      <c r="BJ132" s="98" t="s">
        <v>145</v>
      </c>
      <c r="BK132" s="100"/>
      <c r="BL132" s="100"/>
      <c r="BM132" s="100"/>
      <c r="BN132" s="100"/>
      <c r="BO132" s="100"/>
      <c r="BP132" s="100"/>
      <c r="BQ132" s="80"/>
      <c r="BR132" s="101">
        <v>30.0</v>
      </c>
      <c r="BS132" s="101">
        <v>20.0</v>
      </c>
      <c r="BT132" s="101">
        <v>35.0</v>
      </c>
      <c r="BU132" s="101">
        <v>35.0</v>
      </c>
      <c r="BV132" s="102" t="s">
        <v>2667</v>
      </c>
      <c r="BW132" s="80"/>
      <c r="BX132" s="103" t="s">
        <v>182</v>
      </c>
      <c r="BY132" s="103" t="s">
        <v>152</v>
      </c>
      <c r="BZ132" s="103" t="s">
        <v>2668</v>
      </c>
      <c r="CA132" s="103" t="s">
        <v>323</v>
      </c>
      <c r="CB132" s="103" t="s">
        <v>2669</v>
      </c>
      <c r="CC132" s="103" t="s">
        <v>448</v>
      </c>
      <c r="CD132" s="125"/>
      <c r="CE132" s="123" t="s">
        <v>2670</v>
      </c>
      <c r="CF132" s="123" t="s">
        <v>2671</v>
      </c>
      <c r="CG132" s="106"/>
      <c r="CH132" s="106"/>
      <c r="CI132" s="107"/>
      <c r="CJ132" s="80"/>
      <c r="CK132" s="108"/>
      <c r="CL132" s="109"/>
      <c r="CM132" s="109"/>
      <c r="CN132" s="109"/>
      <c r="CO132" s="110"/>
      <c r="CP132" s="111" t="s">
        <v>2672</v>
      </c>
      <c r="CQ132" s="112" t="s">
        <v>2673</v>
      </c>
      <c r="CR132" s="112" t="s">
        <v>130</v>
      </c>
      <c r="CS132" s="112" t="s">
        <v>130</v>
      </c>
      <c r="CT132" s="112" t="s">
        <v>130</v>
      </c>
      <c r="CU132" s="113" t="s">
        <v>2674</v>
      </c>
      <c r="CV132" s="114">
        <v>0.0</v>
      </c>
      <c r="CW132" s="115"/>
    </row>
    <row r="133">
      <c r="A133" s="76" t="s">
        <v>2418</v>
      </c>
      <c r="B133" s="66" t="s">
        <v>262</v>
      </c>
      <c r="C133" s="77" t="s">
        <v>2675</v>
      </c>
      <c r="D133" s="78" t="s">
        <v>2676</v>
      </c>
      <c r="E133" s="79" t="s">
        <v>130</v>
      </c>
      <c r="F133" s="79" t="s">
        <v>2677</v>
      </c>
      <c r="G133" s="79" t="s">
        <v>2678</v>
      </c>
      <c r="H133" s="79" t="s">
        <v>2679</v>
      </c>
      <c r="I133" s="79" t="s">
        <v>2680</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1199</v>
      </c>
      <c r="AC133" s="89" t="s">
        <v>544</v>
      </c>
      <c r="AD133" s="90" t="s">
        <v>1686</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1267</v>
      </c>
      <c r="AR133" s="95" t="s">
        <v>2681</v>
      </c>
      <c r="AS133" s="94" t="s">
        <v>1878</v>
      </c>
      <c r="AT133" s="94" t="s">
        <v>211</v>
      </c>
      <c r="AU133" s="94" t="s">
        <v>942</v>
      </c>
      <c r="AV133" s="94" t="s">
        <v>213</v>
      </c>
      <c r="AW133" s="98">
        <v>3274.0</v>
      </c>
      <c r="AX133" s="98">
        <v>516.0</v>
      </c>
      <c r="AY133" s="98">
        <v>239.0</v>
      </c>
      <c r="AZ133" s="98">
        <v>261.0</v>
      </c>
      <c r="BA133" s="98">
        <v>241.0</v>
      </c>
      <c r="BB133" s="98">
        <v>117.0</v>
      </c>
      <c r="BC133" s="96"/>
      <c r="BD133" s="97" t="s">
        <v>1145</v>
      </c>
      <c r="BE133" s="98" t="s">
        <v>1509</v>
      </c>
      <c r="BF133" s="99"/>
      <c r="BG133" s="98"/>
      <c r="BH133" s="98"/>
      <c r="BI133" s="98"/>
      <c r="BJ133" s="98"/>
      <c r="BK133" s="182"/>
      <c r="BL133" s="182"/>
      <c r="BM133" s="182"/>
      <c r="BN133" s="182"/>
      <c r="BO133" s="182"/>
      <c r="BP133" s="182"/>
      <c r="BQ133" s="80"/>
      <c r="BR133" s="101">
        <v>35.0</v>
      </c>
      <c r="BS133" s="101">
        <v>40.0</v>
      </c>
      <c r="BT133" s="101">
        <v>10.0</v>
      </c>
      <c r="BU133" s="101">
        <v>10.0</v>
      </c>
      <c r="BV133" s="102" t="s">
        <v>2682</v>
      </c>
      <c r="BW133" s="80"/>
      <c r="BX133" s="103" t="s">
        <v>250</v>
      </c>
      <c r="BY133" s="103" t="s">
        <v>152</v>
      </c>
      <c r="BZ133" s="103" t="s">
        <v>2683</v>
      </c>
      <c r="CA133" s="103" t="s">
        <v>2408</v>
      </c>
      <c r="CB133" s="103" t="s">
        <v>2684</v>
      </c>
      <c r="CC133" s="103" t="s">
        <v>1753</v>
      </c>
      <c r="CD133" s="122" t="s">
        <v>470</v>
      </c>
      <c r="CE133" s="123" t="s">
        <v>2685</v>
      </c>
      <c r="CF133" s="123" t="s">
        <v>2686</v>
      </c>
      <c r="CG133" s="106" t="s">
        <v>256</v>
      </c>
      <c r="CH133" s="106" t="s">
        <v>354</v>
      </c>
      <c r="CI133" s="106" t="s">
        <v>2687</v>
      </c>
      <c r="CJ133" s="80"/>
      <c r="CK133" s="108" t="s">
        <v>2688</v>
      </c>
      <c r="CL133" s="109" t="s">
        <v>223</v>
      </c>
      <c r="CM133" s="109" t="s">
        <v>224</v>
      </c>
      <c r="CN133" s="109" t="s">
        <v>225</v>
      </c>
      <c r="CO133" s="110" t="s">
        <v>2689</v>
      </c>
      <c r="CP133" s="111" t="s">
        <v>2690</v>
      </c>
      <c r="CQ133" s="112" t="s">
        <v>423</v>
      </c>
      <c r="CR133" s="112">
        <v>5.0</v>
      </c>
      <c r="CS133" s="112">
        <v>2.0</v>
      </c>
      <c r="CT133" s="112" t="s">
        <v>229</v>
      </c>
      <c r="CU133" s="113" t="s">
        <v>2691</v>
      </c>
      <c r="CV133" s="114">
        <v>0.0</v>
      </c>
      <c r="CW133" s="115"/>
    </row>
    <row r="134">
      <c r="A134" s="76" t="s">
        <v>216</v>
      </c>
      <c r="B134" s="66" t="s">
        <v>262</v>
      </c>
      <c r="C134" s="77" t="s">
        <v>2692</v>
      </c>
      <c r="D134" s="78" t="s">
        <v>2693</v>
      </c>
      <c r="E134" s="79" t="s">
        <v>130</v>
      </c>
      <c r="F134" s="79" t="s">
        <v>2694</v>
      </c>
      <c r="G134" s="79" t="s">
        <v>2695</v>
      </c>
      <c r="H134" s="79" t="s">
        <v>2696</v>
      </c>
      <c r="I134" s="79" t="s">
        <v>2697</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1917</v>
      </c>
      <c r="AS134" s="94" t="s">
        <v>2698</v>
      </c>
      <c r="AT134" s="94" t="s">
        <v>334</v>
      </c>
      <c r="AU134" s="94" t="s">
        <v>542</v>
      </c>
      <c r="AV134" s="94" t="s">
        <v>345</v>
      </c>
      <c r="AW134" s="91">
        <v>2931.0</v>
      </c>
      <c r="AX134" s="91">
        <v>277.0</v>
      </c>
      <c r="AY134" s="91">
        <v>398.0</v>
      </c>
      <c r="AZ134" s="91">
        <v>224.0</v>
      </c>
      <c r="BA134" s="91">
        <v>380.0</v>
      </c>
      <c r="BB134" s="91">
        <v>76.0</v>
      </c>
      <c r="BC134" s="96"/>
      <c r="BD134" s="97" t="s">
        <v>340</v>
      </c>
      <c r="BE134" s="98" t="s">
        <v>1242</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2699</v>
      </c>
      <c r="BW134" s="80"/>
      <c r="BX134" s="103" t="s">
        <v>182</v>
      </c>
      <c r="BY134" s="103" t="s">
        <v>1921</v>
      </c>
      <c r="BZ134" s="103" t="s">
        <v>2700</v>
      </c>
      <c r="CA134" s="103" t="s">
        <v>1523</v>
      </c>
      <c r="CB134" s="103" t="s">
        <v>1203</v>
      </c>
      <c r="CC134" s="103" t="s">
        <v>906</v>
      </c>
      <c r="CD134" s="122" t="s">
        <v>1944</v>
      </c>
      <c r="CE134" s="123" t="s">
        <v>2701</v>
      </c>
      <c r="CF134" s="123" t="s">
        <v>2702</v>
      </c>
      <c r="CG134" s="106" t="s">
        <v>353</v>
      </c>
      <c r="CH134" s="106" t="s">
        <v>257</v>
      </c>
      <c r="CI134" s="107"/>
      <c r="CJ134" s="80"/>
      <c r="CK134" s="108" t="s">
        <v>2703</v>
      </c>
      <c r="CL134" s="109" t="s">
        <v>638</v>
      </c>
      <c r="CM134" s="109" t="s">
        <v>357</v>
      </c>
      <c r="CN134" s="109" t="s">
        <v>718</v>
      </c>
      <c r="CO134" s="110" t="s">
        <v>2704</v>
      </c>
      <c r="CP134" s="111" t="s">
        <v>2705</v>
      </c>
      <c r="CQ134" s="112" t="s">
        <v>1673</v>
      </c>
      <c r="CR134" s="112">
        <v>1.0</v>
      </c>
      <c r="CS134" s="112">
        <v>3.0</v>
      </c>
      <c r="CT134" s="112">
        <v>3.0</v>
      </c>
      <c r="CU134" s="113" t="s">
        <v>2706</v>
      </c>
      <c r="CV134" s="114">
        <v>0.0</v>
      </c>
      <c r="CW134" s="115"/>
    </row>
    <row r="135">
      <c r="A135" s="76" t="s">
        <v>2707</v>
      </c>
      <c r="B135" s="66" t="s">
        <v>158</v>
      </c>
      <c r="C135" s="77" t="s">
        <v>2708</v>
      </c>
      <c r="D135" s="78" t="s">
        <v>2709</v>
      </c>
      <c r="E135" s="79" t="s">
        <v>130</v>
      </c>
      <c r="F135" s="79" t="s">
        <v>130</v>
      </c>
      <c r="G135" s="79" t="s">
        <v>2710</v>
      </c>
      <c r="H135" s="79" t="s">
        <v>2711</v>
      </c>
      <c r="I135" s="79" t="s">
        <v>2712</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2508</v>
      </c>
      <c r="AC135" s="89" t="s">
        <v>731</v>
      </c>
      <c r="AD135" s="90" t="s">
        <v>2509</v>
      </c>
      <c r="AE135" s="89" t="s">
        <v>434</v>
      </c>
      <c r="AF135" s="89" t="s">
        <v>243</v>
      </c>
      <c r="AG135" s="119" t="s">
        <v>2713</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2714</v>
      </c>
      <c r="BE135" s="121" t="s">
        <v>2714</v>
      </c>
      <c r="BF135" s="99" t="s">
        <v>2713</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2715</v>
      </c>
      <c r="BW135" s="80"/>
      <c r="BX135" s="103" t="s">
        <v>250</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423</v>
      </c>
      <c r="CR135" s="112">
        <v>5.0</v>
      </c>
      <c r="CS135" s="112" t="s">
        <v>259</v>
      </c>
      <c r="CT135" s="112" t="s">
        <v>2520</v>
      </c>
      <c r="CU135" s="113" t="s">
        <v>2719</v>
      </c>
      <c r="CV135" s="114">
        <v>0.0</v>
      </c>
      <c r="CW135" s="115"/>
    </row>
    <row r="136">
      <c r="A136" s="76" t="s">
        <v>2720</v>
      </c>
      <c r="B136" s="66" t="s">
        <v>158</v>
      </c>
      <c r="C136" s="77" t="s">
        <v>2721</v>
      </c>
      <c r="D136" s="78" t="s">
        <v>2722</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2723</v>
      </c>
      <c r="Y136" s="86" t="s">
        <v>455</v>
      </c>
      <c r="Z136" s="86" t="s">
        <v>2724</v>
      </c>
      <c r="AA136" s="87"/>
      <c r="AB136" s="88" t="s">
        <v>283</v>
      </c>
      <c r="AC136" s="89" t="s">
        <v>1384</v>
      </c>
      <c r="AD136" s="90" t="s">
        <v>754</v>
      </c>
      <c r="AE136" s="89" t="s">
        <v>149</v>
      </c>
      <c r="AF136" s="89" t="s">
        <v>308</v>
      </c>
      <c r="AG136" s="119" t="s">
        <v>1507</v>
      </c>
      <c r="AH136" s="89" t="s">
        <v>275</v>
      </c>
      <c r="AI136" s="98"/>
      <c r="AJ136" s="98"/>
      <c r="AK136" s="98"/>
      <c r="AL136" s="98"/>
      <c r="AM136" s="98"/>
      <c r="AN136" s="98"/>
      <c r="AO136" s="92"/>
      <c r="AP136" s="93" t="s">
        <v>2725</v>
      </c>
      <c r="AQ136" s="94" t="s">
        <v>2726</v>
      </c>
      <c r="AR136" s="95" t="s">
        <v>2727</v>
      </c>
      <c r="AS136" s="94" t="s">
        <v>681</v>
      </c>
      <c r="AT136" s="94" t="s">
        <v>313</v>
      </c>
      <c r="AU136" s="94" t="s">
        <v>2728</v>
      </c>
      <c r="AV136" s="94" t="s">
        <v>171</v>
      </c>
      <c r="AW136" s="91"/>
      <c r="AX136" s="91"/>
      <c r="AY136" s="91"/>
      <c r="AZ136" s="91"/>
      <c r="BA136" s="91"/>
      <c r="BB136" s="91"/>
      <c r="BC136" s="96"/>
      <c r="BD136" s="97" t="s">
        <v>462</v>
      </c>
      <c r="BE136" s="121" t="s">
        <v>2010</v>
      </c>
      <c r="BF136" s="99"/>
      <c r="BG136" s="98"/>
      <c r="BH136" s="98"/>
      <c r="BI136" s="98"/>
      <c r="BJ136" s="98"/>
      <c r="BK136" s="141"/>
      <c r="BL136" s="141"/>
      <c r="BM136" s="141"/>
      <c r="BN136" s="141"/>
      <c r="BO136" s="141"/>
      <c r="BP136" s="141"/>
      <c r="BQ136" s="80"/>
      <c r="BR136" s="101">
        <v>20.0</v>
      </c>
      <c r="BS136" s="101">
        <v>40.0</v>
      </c>
      <c r="BT136" s="101">
        <v>15.0</v>
      </c>
      <c r="BU136" s="101">
        <v>25.0</v>
      </c>
      <c r="BV136" s="102" t="s">
        <v>2729</v>
      </c>
      <c r="BW136" s="80"/>
      <c r="BX136" s="103" t="s">
        <v>250</v>
      </c>
      <c r="BY136" s="103" t="s">
        <v>2730</v>
      </c>
      <c r="BZ136" s="103" t="s">
        <v>2731</v>
      </c>
      <c r="CA136" s="103" t="s">
        <v>2085</v>
      </c>
      <c r="CB136" s="103" t="s">
        <v>2732</v>
      </c>
      <c r="CC136" s="103" t="s">
        <v>982</v>
      </c>
      <c r="CD136" s="125"/>
      <c r="CE136" s="123"/>
      <c r="CF136" s="123"/>
      <c r="CG136" s="106"/>
      <c r="CH136" s="106"/>
      <c r="CI136" s="106"/>
      <c r="CJ136" s="80"/>
      <c r="CK136" s="108" t="s">
        <v>2733</v>
      </c>
      <c r="CL136" s="109" t="s">
        <v>223</v>
      </c>
      <c r="CM136" s="109" t="s">
        <v>224</v>
      </c>
      <c r="CN136" s="109" t="s">
        <v>2734</v>
      </c>
      <c r="CO136" s="110" t="s">
        <v>2735</v>
      </c>
      <c r="CP136" s="111" t="s">
        <v>2736</v>
      </c>
      <c r="CQ136" s="112" t="s">
        <v>423</v>
      </c>
      <c r="CR136" s="112">
        <v>6.0</v>
      </c>
      <c r="CS136" s="112">
        <v>5.0</v>
      </c>
      <c r="CT136" s="112" t="s">
        <v>2737</v>
      </c>
      <c r="CU136" s="113" t="s">
        <v>2738</v>
      </c>
      <c r="CV136" s="114">
        <v>0.0</v>
      </c>
      <c r="CW136" s="115"/>
    </row>
    <row r="137">
      <c r="A137" s="76" t="s">
        <v>921</v>
      </c>
      <c r="B137" s="66" t="s">
        <v>158</v>
      </c>
      <c r="C137" s="77" t="s">
        <v>2739</v>
      </c>
      <c r="D137" s="78" t="s">
        <v>2740</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2741</v>
      </c>
      <c r="AQ137" s="94" t="s">
        <v>337</v>
      </c>
      <c r="AR137" s="95" t="s">
        <v>2742</v>
      </c>
      <c r="AS137" s="94" t="s">
        <v>2743</v>
      </c>
      <c r="AT137" s="94" t="s">
        <v>2741</v>
      </c>
      <c r="AU137" s="120" t="s">
        <v>2448</v>
      </c>
      <c r="AV137" s="94" t="s">
        <v>334</v>
      </c>
      <c r="AW137" s="91">
        <v>3088.0</v>
      </c>
      <c r="AX137" s="91">
        <v>305.0</v>
      </c>
      <c r="AY137" s="91">
        <v>407.0</v>
      </c>
      <c r="AZ137" s="91">
        <v>243.0</v>
      </c>
      <c r="BA137" s="91">
        <v>380.0</v>
      </c>
      <c r="BB137" s="91">
        <v>94.0</v>
      </c>
      <c r="BC137" s="96"/>
      <c r="BD137" s="97" t="s">
        <v>1199</v>
      </c>
      <c r="BE137" s="98" t="s">
        <v>435</v>
      </c>
      <c r="BF137" s="99" t="s">
        <v>1686</v>
      </c>
      <c r="BG137" s="98" t="s">
        <v>699</v>
      </c>
      <c r="BH137" s="98" t="s">
        <v>460</v>
      </c>
      <c r="BI137" s="98" t="s">
        <v>1739</v>
      </c>
      <c r="BJ137" s="98" t="s">
        <v>2026</v>
      </c>
      <c r="BK137" s="100">
        <v>3354.0</v>
      </c>
      <c r="BL137" s="100">
        <v>280.0</v>
      </c>
      <c r="BM137" s="100">
        <v>442.0</v>
      </c>
      <c r="BN137" s="100">
        <v>282.0</v>
      </c>
      <c r="BO137" s="100">
        <v>326.0</v>
      </c>
      <c r="BP137" s="100">
        <v>123.0</v>
      </c>
      <c r="BQ137" s="80"/>
      <c r="BR137" s="101">
        <v>10.0</v>
      </c>
      <c r="BS137" s="101">
        <v>10.0</v>
      </c>
      <c r="BT137" s="101">
        <v>40.0</v>
      </c>
      <c r="BU137" s="101">
        <v>40.0</v>
      </c>
      <c r="BV137" s="102" t="s">
        <v>2744</v>
      </c>
      <c r="BW137" s="80"/>
      <c r="BX137" s="103" t="s">
        <v>250</v>
      </c>
      <c r="BY137" s="103" t="s">
        <v>2745</v>
      </c>
      <c r="BZ137" s="103" t="s">
        <v>2746</v>
      </c>
      <c r="CA137" s="103" t="s">
        <v>1211</v>
      </c>
      <c r="CB137" s="103" t="s">
        <v>2747</v>
      </c>
      <c r="CC137" s="103" t="s">
        <v>906</v>
      </c>
      <c r="CD137" s="122" t="s">
        <v>2748</v>
      </c>
      <c r="CE137" s="123" t="s">
        <v>2749</v>
      </c>
      <c r="CF137" s="123" t="s">
        <v>2750</v>
      </c>
      <c r="CG137" s="106" t="s">
        <v>353</v>
      </c>
      <c r="CH137" s="106" t="s">
        <v>416</v>
      </c>
      <c r="CI137" s="106"/>
      <c r="CJ137" s="80"/>
      <c r="CK137" s="108"/>
      <c r="CL137" s="109"/>
      <c r="CM137" s="109"/>
      <c r="CN137" s="109"/>
      <c r="CO137" s="110"/>
      <c r="CP137" s="111" t="s">
        <v>2751</v>
      </c>
      <c r="CQ137" s="112" t="s">
        <v>361</v>
      </c>
      <c r="CR137" s="112">
        <v>9.0</v>
      </c>
      <c r="CS137" s="112" t="s">
        <v>259</v>
      </c>
      <c r="CT137" s="112">
        <v>3.0</v>
      </c>
      <c r="CU137" s="113" t="s">
        <v>2752</v>
      </c>
      <c r="CV137" s="114">
        <v>0.0</v>
      </c>
      <c r="CW137" s="115"/>
    </row>
    <row r="138">
      <c r="A138" s="76" t="s">
        <v>2753</v>
      </c>
      <c r="B138" s="66" t="s">
        <v>158</v>
      </c>
      <c r="C138" s="77" t="s">
        <v>2754</v>
      </c>
      <c r="D138" s="78" t="s">
        <v>2755</v>
      </c>
      <c r="E138" s="79" t="s">
        <v>130</v>
      </c>
      <c r="F138" s="79" t="s">
        <v>130</v>
      </c>
      <c r="G138" s="79" t="s">
        <v>2756</v>
      </c>
      <c r="H138" s="79" t="s">
        <v>2757</v>
      </c>
      <c r="I138" s="79" t="s">
        <v>2758</v>
      </c>
      <c r="J138" s="80"/>
      <c r="K138" s="81"/>
      <c r="L138" s="81"/>
      <c r="M138" s="81"/>
      <c r="N138" s="81"/>
      <c r="O138" s="82" t="s">
        <v>135</v>
      </c>
      <c r="P138" s="82"/>
      <c r="Q138" s="118" t="s">
        <v>135</v>
      </c>
      <c r="R138" s="81"/>
      <c r="S138" s="81"/>
      <c r="T138" s="81"/>
      <c r="U138" s="82"/>
      <c r="V138" s="118" t="s">
        <v>135</v>
      </c>
      <c r="W138" s="84"/>
      <c r="X138" s="85" t="s">
        <v>2759</v>
      </c>
      <c r="Y138" s="131" t="s">
        <v>2760</v>
      </c>
      <c r="Z138" s="86" t="s">
        <v>611</v>
      </c>
      <c r="AA138" s="87"/>
      <c r="AB138" s="88" t="s">
        <v>2761</v>
      </c>
      <c r="AC138" s="89" t="s">
        <v>1016</v>
      </c>
      <c r="AD138" s="90" t="s">
        <v>2762</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2763</v>
      </c>
      <c r="BE138" s="121" t="s">
        <v>2764</v>
      </c>
      <c r="BF138" s="99" t="s">
        <v>2765</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2766</v>
      </c>
      <c r="BW138" s="80"/>
      <c r="BX138" s="103" t="s">
        <v>182</v>
      </c>
      <c r="BY138" s="103" t="s">
        <v>152</v>
      </c>
      <c r="BZ138" s="103" t="s">
        <v>2767</v>
      </c>
      <c r="CA138" s="103" t="s">
        <v>130</v>
      </c>
      <c r="CB138" s="103" t="s">
        <v>2768</v>
      </c>
      <c r="CC138" s="103" t="s">
        <v>130</v>
      </c>
      <c r="CD138" s="125"/>
      <c r="CE138" s="123"/>
      <c r="CF138" s="123"/>
      <c r="CG138" s="106"/>
      <c r="CH138" s="106"/>
      <c r="CI138" s="106"/>
      <c r="CJ138" s="80"/>
      <c r="CK138" s="108"/>
      <c r="CL138" s="109"/>
      <c r="CM138" s="109"/>
      <c r="CN138" s="109"/>
      <c r="CO138" s="110"/>
      <c r="CP138" s="111" t="s">
        <v>2769</v>
      </c>
      <c r="CQ138" s="112" t="s">
        <v>423</v>
      </c>
      <c r="CR138" s="112">
        <v>5.0</v>
      </c>
      <c r="CS138" s="112">
        <v>1.0</v>
      </c>
      <c r="CT138" s="112" t="s">
        <v>229</v>
      </c>
      <c r="CU138" s="113" t="s">
        <v>2770</v>
      </c>
      <c r="CV138" s="114">
        <v>0.0</v>
      </c>
      <c r="CW138" s="115"/>
    </row>
    <row r="139">
      <c r="A139" s="76" t="s">
        <v>2771</v>
      </c>
      <c r="B139" s="66" t="s">
        <v>262</v>
      </c>
      <c r="C139" s="77" t="s">
        <v>2772</v>
      </c>
      <c r="D139" s="78" t="s">
        <v>2773</v>
      </c>
      <c r="E139" s="79"/>
      <c r="F139" s="79"/>
      <c r="G139" s="79"/>
      <c r="H139" s="79"/>
      <c r="I139" s="79"/>
      <c r="J139" s="80"/>
      <c r="K139" s="82"/>
      <c r="L139" s="81"/>
      <c r="M139" s="82"/>
      <c r="N139" s="82"/>
      <c r="O139" s="81"/>
      <c r="P139" s="127" t="s">
        <v>135</v>
      </c>
      <c r="Q139" s="83"/>
      <c r="R139" s="81"/>
      <c r="S139" s="81"/>
      <c r="T139" s="81"/>
      <c r="U139" s="127"/>
      <c r="V139" s="118" t="s">
        <v>135</v>
      </c>
      <c r="W139" s="84"/>
      <c r="X139" s="85" t="s">
        <v>2774</v>
      </c>
      <c r="Y139" s="86" t="s">
        <v>2041</v>
      </c>
      <c r="Z139" s="86" t="s">
        <v>461</v>
      </c>
      <c r="AA139" s="87"/>
      <c r="AB139" s="88" t="s">
        <v>2775</v>
      </c>
      <c r="AC139" s="89" t="s">
        <v>938</v>
      </c>
      <c r="AD139" s="90" t="s">
        <v>2776</v>
      </c>
      <c r="AE139" s="89" t="s">
        <v>2777</v>
      </c>
      <c r="AF139" s="89" t="s">
        <v>313</v>
      </c>
      <c r="AG139" s="89" t="s">
        <v>2778</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2779</v>
      </c>
      <c r="BE139" s="98" t="s">
        <v>144</v>
      </c>
      <c r="BF139" s="99" t="s">
        <v>2772</v>
      </c>
      <c r="BG139" s="98" t="s">
        <v>405</v>
      </c>
      <c r="BH139" s="98" t="s">
        <v>2026</v>
      </c>
      <c r="BI139" s="98" t="s">
        <v>463</v>
      </c>
      <c r="BJ139" s="98" t="s">
        <v>308</v>
      </c>
      <c r="BK139" s="100"/>
      <c r="BL139" s="100"/>
      <c r="BM139" s="100"/>
      <c r="BN139" s="100"/>
      <c r="BO139" s="100"/>
      <c r="BP139" s="100"/>
      <c r="BQ139" s="80"/>
      <c r="BR139" s="101">
        <v>15.0</v>
      </c>
      <c r="BS139" s="101">
        <v>30.0</v>
      </c>
      <c r="BT139" s="101">
        <v>35.0</v>
      </c>
      <c r="BU139" s="101">
        <v>15.0</v>
      </c>
      <c r="BV139" s="102" t="s">
        <v>2780</v>
      </c>
      <c r="BW139" s="80"/>
      <c r="BX139" s="103" t="s">
        <v>151</v>
      </c>
      <c r="BY139" s="103" t="s">
        <v>152</v>
      </c>
      <c r="BZ139" s="103" t="s">
        <v>2781</v>
      </c>
      <c r="CA139" s="103" t="s">
        <v>130</v>
      </c>
      <c r="CB139" s="103" t="s">
        <v>2782</v>
      </c>
      <c r="CC139" s="103" t="s">
        <v>130</v>
      </c>
      <c r="CD139" s="125"/>
      <c r="CE139" s="123" t="s">
        <v>2783</v>
      </c>
      <c r="CF139" s="123" t="s">
        <v>2784</v>
      </c>
      <c r="CG139" s="106" t="s">
        <v>473</v>
      </c>
      <c r="CH139" s="106"/>
      <c r="CI139" s="106"/>
      <c r="CJ139" s="80"/>
      <c r="CK139" s="108"/>
      <c r="CL139" s="109"/>
      <c r="CM139" s="109"/>
      <c r="CN139" s="109"/>
      <c r="CO139" s="110"/>
      <c r="CP139" s="111" t="s">
        <v>2785</v>
      </c>
      <c r="CQ139" s="112" t="s">
        <v>423</v>
      </c>
      <c r="CR139" s="112">
        <v>5.0</v>
      </c>
      <c r="CS139" s="112">
        <v>7.0</v>
      </c>
      <c r="CT139" s="112" t="s">
        <v>115</v>
      </c>
      <c r="CU139" s="113" t="s">
        <v>2786</v>
      </c>
      <c r="CV139" s="114"/>
      <c r="CW139" s="115"/>
    </row>
    <row r="140">
      <c r="A140" s="76" t="s">
        <v>2787</v>
      </c>
      <c r="B140" s="66" t="s">
        <v>158</v>
      </c>
      <c r="C140" s="77" t="s">
        <v>2788</v>
      </c>
      <c r="D140" s="78" t="s">
        <v>2789</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2790</v>
      </c>
      <c r="AA140" s="87"/>
      <c r="AB140" s="88" t="s">
        <v>2791</v>
      </c>
      <c r="AC140" s="89" t="s">
        <v>276</v>
      </c>
      <c r="AD140" s="90" t="s">
        <v>2792</v>
      </c>
      <c r="AE140" s="89" t="s">
        <v>272</v>
      </c>
      <c r="AF140" s="89" t="s">
        <v>248</v>
      </c>
      <c r="AG140" s="89" t="s">
        <v>675</v>
      </c>
      <c r="AH140" s="89" t="s">
        <v>590</v>
      </c>
      <c r="AI140" s="98"/>
      <c r="AJ140" s="98"/>
      <c r="AK140" s="98"/>
      <c r="AL140" s="98"/>
      <c r="AM140" s="98"/>
      <c r="AN140" s="98"/>
      <c r="AO140" s="92"/>
      <c r="AP140" s="93" t="s">
        <v>752</v>
      </c>
      <c r="AQ140" s="94" t="s">
        <v>463</v>
      </c>
      <c r="AR140" s="95" t="s">
        <v>2793</v>
      </c>
      <c r="AS140" s="94" t="s">
        <v>314</v>
      </c>
      <c r="AT140" s="94" t="s">
        <v>402</v>
      </c>
      <c r="AU140" s="120" t="s">
        <v>2794</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2795</v>
      </c>
      <c r="BW140" s="80"/>
      <c r="BX140" s="103" t="s">
        <v>151</v>
      </c>
      <c r="BY140" s="103" t="s">
        <v>2796</v>
      </c>
      <c r="BZ140" s="103" t="s">
        <v>2797</v>
      </c>
      <c r="CA140" s="103" t="s">
        <v>570</v>
      </c>
      <c r="CB140" s="103" t="s">
        <v>2798</v>
      </c>
      <c r="CC140" s="103" t="s">
        <v>553</v>
      </c>
      <c r="CD140" s="125"/>
      <c r="CE140" s="123" t="s">
        <v>2799</v>
      </c>
      <c r="CF140" s="123" t="s">
        <v>2800</v>
      </c>
      <c r="CG140" s="106" t="s">
        <v>415</v>
      </c>
      <c r="CH140" s="106" t="s">
        <v>354</v>
      </c>
      <c r="CI140" s="106"/>
      <c r="CJ140" s="80"/>
      <c r="CK140" s="108"/>
      <c r="CL140" s="109"/>
      <c r="CM140" s="109"/>
      <c r="CN140" s="109"/>
      <c r="CO140" s="110"/>
      <c r="CP140" s="111" t="s">
        <v>2801</v>
      </c>
      <c r="CQ140" s="112" t="s">
        <v>2802</v>
      </c>
      <c r="CR140" s="112" t="s">
        <v>130</v>
      </c>
      <c r="CS140" s="112" t="s">
        <v>130</v>
      </c>
      <c r="CT140" s="112" t="s">
        <v>130</v>
      </c>
      <c r="CU140" s="113" t="s">
        <v>2803</v>
      </c>
      <c r="CV140" s="114">
        <v>0.0</v>
      </c>
      <c r="CW140" s="115"/>
    </row>
    <row r="141">
      <c r="A141" s="76" t="s">
        <v>2804</v>
      </c>
      <c r="B141" s="66" t="s">
        <v>158</v>
      </c>
      <c r="C141" s="77" t="s">
        <v>2805</v>
      </c>
      <c r="D141" s="78" t="s">
        <v>2806</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2807</v>
      </c>
      <c r="Y141" s="131" t="s">
        <v>2330</v>
      </c>
      <c r="Z141" s="86" t="s">
        <v>271</v>
      </c>
      <c r="AA141" s="87"/>
      <c r="AB141" s="153" t="s">
        <v>2808</v>
      </c>
      <c r="AC141" s="89" t="s">
        <v>1739</v>
      </c>
      <c r="AD141" s="90" t="s">
        <v>2809</v>
      </c>
      <c r="AE141" s="89" t="s">
        <v>2810</v>
      </c>
      <c r="AF141" s="89" t="s">
        <v>313</v>
      </c>
      <c r="AG141" s="89" t="s">
        <v>2811</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2812</v>
      </c>
      <c r="BE141" s="98" t="s">
        <v>543</v>
      </c>
      <c r="BF141" s="99" t="s">
        <v>2813</v>
      </c>
      <c r="BG141" s="98" t="s">
        <v>2814</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2815</v>
      </c>
      <c r="BW141" s="80"/>
      <c r="BX141" s="103" t="s">
        <v>151</v>
      </c>
      <c r="BY141" s="103" t="s">
        <v>152</v>
      </c>
      <c r="BZ141" s="103" t="s">
        <v>2816</v>
      </c>
      <c r="CA141" s="103" t="s">
        <v>380</v>
      </c>
      <c r="CB141" s="103" t="s">
        <v>2817</v>
      </c>
      <c r="CC141" s="103" t="s">
        <v>1085</v>
      </c>
      <c r="CD141" s="125"/>
      <c r="CE141" s="123" t="s">
        <v>2818</v>
      </c>
      <c r="CF141" s="123" t="s">
        <v>2819</v>
      </c>
      <c r="CG141" s="106"/>
      <c r="CH141" s="106"/>
      <c r="CI141" s="107"/>
      <c r="CJ141" s="80"/>
      <c r="CK141" s="108" t="s">
        <v>2820</v>
      </c>
      <c r="CL141" s="109" t="s">
        <v>418</v>
      </c>
      <c r="CM141" s="109" t="s">
        <v>504</v>
      </c>
      <c r="CN141" s="109" t="s">
        <v>505</v>
      </c>
      <c r="CO141" s="110" t="s">
        <v>2821</v>
      </c>
      <c r="CP141" s="111" t="s">
        <v>2822</v>
      </c>
      <c r="CQ141" s="112" t="s">
        <v>2802</v>
      </c>
      <c r="CR141" s="112">
        <v>3.0</v>
      </c>
      <c r="CS141" s="112">
        <v>4.0</v>
      </c>
      <c r="CT141" s="112" t="s">
        <v>229</v>
      </c>
      <c r="CU141" s="113" t="s">
        <v>2823</v>
      </c>
      <c r="CV141" s="114">
        <v>0.0</v>
      </c>
      <c r="CW141" s="115"/>
    </row>
    <row r="142">
      <c r="A142" s="76" t="s">
        <v>810</v>
      </c>
      <c r="B142" s="66" t="s">
        <v>158</v>
      </c>
      <c r="C142" s="77" t="s">
        <v>2824</v>
      </c>
      <c r="D142" s="78" t="s">
        <v>2825</v>
      </c>
      <c r="E142" s="79" t="s">
        <v>130</v>
      </c>
      <c r="F142" s="79" t="s">
        <v>130</v>
      </c>
      <c r="G142" s="79" t="s">
        <v>2826</v>
      </c>
      <c r="H142" s="79" t="s">
        <v>2827</v>
      </c>
      <c r="I142" s="79" t="s">
        <v>2828</v>
      </c>
      <c r="J142" s="80"/>
      <c r="K142" s="81"/>
      <c r="L142" s="81"/>
      <c r="M142" s="81"/>
      <c r="N142" s="81"/>
      <c r="O142" s="82"/>
      <c r="P142" s="82"/>
      <c r="Q142" s="83"/>
      <c r="R142" s="82" t="s">
        <v>135</v>
      </c>
      <c r="S142" s="81"/>
      <c r="T142" s="81"/>
      <c r="U142" s="82" t="s">
        <v>135</v>
      </c>
      <c r="V142" s="83"/>
      <c r="W142" s="84"/>
      <c r="X142" s="85" t="s">
        <v>308</v>
      </c>
      <c r="Y142" s="86" t="s">
        <v>755</v>
      </c>
      <c r="Z142" s="86" t="s">
        <v>1350</v>
      </c>
      <c r="AA142" s="87"/>
      <c r="AB142" s="88" t="s">
        <v>1145</v>
      </c>
      <c r="AC142" s="89" t="s">
        <v>756</v>
      </c>
      <c r="AD142" s="90" t="s">
        <v>1514</v>
      </c>
      <c r="AE142" s="89" t="s">
        <v>2829</v>
      </c>
      <c r="AF142" s="89" t="s">
        <v>308</v>
      </c>
      <c r="AG142" s="89" t="s">
        <v>2830</v>
      </c>
      <c r="AH142" s="89" t="s">
        <v>1148</v>
      </c>
      <c r="AI142" s="98"/>
      <c r="AJ142" s="98"/>
      <c r="AK142" s="98"/>
      <c r="AL142" s="98"/>
      <c r="AM142" s="98"/>
      <c r="AN142" s="98"/>
      <c r="AO142" s="92"/>
      <c r="AP142" s="93" t="s">
        <v>462</v>
      </c>
      <c r="AQ142" s="94" t="s">
        <v>938</v>
      </c>
      <c r="AR142" s="95" t="s">
        <v>464</v>
      </c>
      <c r="AS142" s="94" t="s">
        <v>2318</v>
      </c>
      <c r="AT142" s="94" t="s">
        <v>313</v>
      </c>
      <c r="AU142" s="94" t="s">
        <v>1509</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2831</v>
      </c>
      <c r="BW142" s="80"/>
      <c r="BX142" s="103" t="s">
        <v>151</v>
      </c>
      <c r="BY142" s="103" t="s">
        <v>152</v>
      </c>
      <c r="BZ142" s="103" t="s">
        <v>2832</v>
      </c>
      <c r="CA142" s="103" t="s">
        <v>570</v>
      </c>
      <c r="CB142" s="103" t="s">
        <v>2833</v>
      </c>
      <c r="CC142" s="103" t="s">
        <v>812</v>
      </c>
      <c r="CD142" s="125"/>
      <c r="CE142" s="123"/>
      <c r="CF142" s="123"/>
      <c r="CG142" s="106"/>
      <c r="CH142" s="106"/>
      <c r="CI142" s="106"/>
      <c r="CJ142" s="80"/>
      <c r="CK142" s="108" t="s">
        <v>2834</v>
      </c>
      <c r="CL142" s="109" t="s">
        <v>418</v>
      </c>
      <c r="CM142" s="109" t="s">
        <v>419</v>
      </c>
      <c r="CN142" s="109" t="s">
        <v>420</v>
      </c>
      <c r="CO142" s="110" t="s">
        <v>2835</v>
      </c>
      <c r="CP142" s="111" t="s">
        <v>2836</v>
      </c>
      <c r="CQ142" s="112" t="s">
        <v>423</v>
      </c>
      <c r="CR142" s="112">
        <v>4.0</v>
      </c>
      <c r="CS142" s="112">
        <v>2.0</v>
      </c>
      <c r="CT142" s="112" t="s">
        <v>229</v>
      </c>
      <c r="CU142" s="113" t="s">
        <v>2837</v>
      </c>
      <c r="CV142" s="114">
        <v>0.0</v>
      </c>
      <c r="CW142" s="115"/>
    </row>
    <row r="143">
      <c r="A143" s="76" t="s">
        <v>1043</v>
      </c>
      <c r="B143" s="66" t="s">
        <v>262</v>
      </c>
      <c r="C143" s="77" t="s">
        <v>2838</v>
      </c>
      <c r="D143" s="78" t="s">
        <v>2839</v>
      </c>
      <c r="E143" s="79" t="s">
        <v>130</v>
      </c>
      <c r="F143" s="79" t="s">
        <v>2840</v>
      </c>
      <c r="G143" s="79" t="s">
        <v>2841</v>
      </c>
      <c r="H143" s="79" t="s">
        <v>2842</v>
      </c>
      <c r="I143" s="79" t="s">
        <v>2843</v>
      </c>
      <c r="J143" s="80"/>
      <c r="K143" s="81"/>
      <c r="L143" s="81"/>
      <c r="M143" s="81"/>
      <c r="N143" s="81"/>
      <c r="O143" s="82" t="s">
        <v>135</v>
      </c>
      <c r="P143" s="82" t="s">
        <v>135</v>
      </c>
      <c r="Q143" s="83"/>
      <c r="R143" s="81"/>
      <c r="S143" s="81"/>
      <c r="T143" s="81"/>
      <c r="U143" s="81"/>
      <c r="V143" s="83"/>
      <c r="W143" s="84"/>
      <c r="X143" s="85" t="s">
        <v>136</v>
      </c>
      <c r="Y143" s="86" t="s">
        <v>1194</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1197</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2844</v>
      </c>
      <c r="BW143" s="80"/>
      <c r="BX143" s="103" t="s">
        <v>151</v>
      </c>
      <c r="BY143" s="103" t="s">
        <v>1201</v>
      </c>
      <c r="BZ143" s="103" t="s">
        <v>2845</v>
      </c>
      <c r="CA143" s="103" t="s">
        <v>1415</v>
      </c>
      <c r="CB143" s="103" t="s">
        <v>1426</v>
      </c>
      <c r="CC143" s="103" t="s">
        <v>644</v>
      </c>
      <c r="CD143" s="122" t="s">
        <v>2846</v>
      </c>
      <c r="CE143" s="123" t="s">
        <v>2847</v>
      </c>
      <c r="CF143" s="123" t="s">
        <v>2848</v>
      </c>
      <c r="CG143" s="106" t="s">
        <v>156</v>
      </c>
      <c r="CH143" s="106" t="s">
        <v>416</v>
      </c>
      <c r="CI143" s="106" t="s">
        <v>2849</v>
      </c>
      <c r="CJ143" s="80"/>
      <c r="CK143" s="108" t="s">
        <v>2850</v>
      </c>
      <c r="CL143" s="109" t="s">
        <v>638</v>
      </c>
      <c r="CM143" s="109" t="s">
        <v>419</v>
      </c>
      <c r="CN143" s="109" t="s">
        <v>639</v>
      </c>
      <c r="CO143" s="110" t="s">
        <v>2851</v>
      </c>
      <c r="CP143" s="111" t="s">
        <v>2852</v>
      </c>
      <c r="CQ143" s="112" t="s">
        <v>2802</v>
      </c>
      <c r="CR143" s="112">
        <v>3.0</v>
      </c>
      <c r="CS143" s="112" t="s">
        <v>259</v>
      </c>
      <c r="CT143" s="112" t="s">
        <v>229</v>
      </c>
      <c r="CU143" s="113" t="s">
        <v>2853</v>
      </c>
      <c r="CV143" s="114">
        <v>0.0</v>
      </c>
      <c r="CW143" s="115"/>
    </row>
    <row r="144">
      <c r="A144" s="76" t="s">
        <v>551</v>
      </c>
      <c r="B144" s="66" t="s">
        <v>262</v>
      </c>
      <c r="C144" s="77" t="s">
        <v>2854</v>
      </c>
      <c r="D144" s="78" t="s">
        <v>2855</v>
      </c>
      <c r="E144" s="79" t="s">
        <v>130</v>
      </c>
      <c r="F144" s="79" t="s">
        <v>2856</v>
      </c>
      <c r="G144" s="79" t="s">
        <v>2857</v>
      </c>
      <c r="H144" s="79" t="s">
        <v>2858</v>
      </c>
      <c r="I144" s="79" t="s">
        <v>2859</v>
      </c>
      <c r="J144" s="80"/>
      <c r="K144" s="81"/>
      <c r="L144" s="81"/>
      <c r="M144" s="81"/>
      <c r="N144" s="81"/>
      <c r="O144" s="82" t="s">
        <v>135</v>
      </c>
      <c r="P144" s="81"/>
      <c r="Q144" s="118" t="s">
        <v>135</v>
      </c>
      <c r="R144" s="82"/>
      <c r="S144" s="82"/>
      <c r="T144" s="82"/>
      <c r="U144" s="82"/>
      <c r="V144" s="118"/>
      <c r="W144" s="84"/>
      <c r="X144" s="85" t="s">
        <v>454</v>
      </c>
      <c r="Y144" s="131" t="s">
        <v>2010</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1597</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2860</v>
      </c>
      <c r="BW144" s="80"/>
      <c r="BX144" s="103" t="s">
        <v>182</v>
      </c>
      <c r="BY144" s="103" t="s">
        <v>407</v>
      </c>
      <c r="BZ144" s="103" t="s">
        <v>1018</v>
      </c>
      <c r="CA144" s="103" t="s">
        <v>409</v>
      </c>
      <c r="CB144" s="103" t="s">
        <v>1019</v>
      </c>
      <c r="CC144" s="103" t="s">
        <v>386</v>
      </c>
      <c r="CD144" s="122" t="s">
        <v>219</v>
      </c>
      <c r="CE144" s="123" t="s">
        <v>2861</v>
      </c>
      <c r="CF144" s="123" t="s">
        <v>2862</v>
      </c>
      <c r="CG144" s="106" t="s">
        <v>473</v>
      </c>
      <c r="CH144" s="106" t="s">
        <v>416</v>
      </c>
      <c r="CI144" s="107"/>
      <c r="CJ144" s="80"/>
      <c r="CK144" s="108" t="s">
        <v>2863</v>
      </c>
      <c r="CL144" s="109" t="s">
        <v>418</v>
      </c>
      <c r="CM144" s="109" t="s">
        <v>419</v>
      </c>
      <c r="CN144" s="109" t="s">
        <v>420</v>
      </c>
      <c r="CO144" s="110" t="s">
        <v>2864</v>
      </c>
      <c r="CP144" s="111" t="s">
        <v>2865</v>
      </c>
      <c r="CQ144" s="112" t="s">
        <v>423</v>
      </c>
      <c r="CR144" s="112">
        <v>2.0</v>
      </c>
      <c r="CS144" s="112">
        <v>3.0</v>
      </c>
      <c r="CT144" s="112">
        <v>3.0</v>
      </c>
      <c r="CU144" s="113" t="s">
        <v>2866</v>
      </c>
      <c r="CV144" s="114">
        <v>0.0</v>
      </c>
      <c r="CW144" s="115"/>
    </row>
    <row r="145">
      <c r="A145" s="76" t="s">
        <v>2867</v>
      </c>
      <c r="B145" s="66" t="s">
        <v>158</v>
      </c>
      <c r="C145" s="77" t="s">
        <v>2868</v>
      </c>
      <c r="D145" s="78" t="s">
        <v>2869</v>
      </c>
      <c r="E145" s="79" t="s">
        <v>130</v>
      </c>
      <c r="F145" s="79" t="s">
        <v>130</v>
      </c>
      <c r="G145" s="79"/>
      <c r="H145" s="79"/>
      <c r="I145" s="79"/>
      <c r="J145" s="80"/>
      <c r="K145" s="81"/>
      <c r="L145" s="81"/>
      <c r="M145" s="81"/>
      <c r="N145" s="81"/>
      <c r="O145" s="82" t="s">
        <v>135</v>
      </c>
      <c r="P145" s="81"/>
      <c r="Q145" s="118" t="s">
        <v>135</v>
      </c>
      <c r="R145" s="82" t="s">
        <v>135</v>
      </c>
      <c r="S145" s="82"/>
      <c r="T145" s="82"/>
      <c r="U145" s="82"/>
      <c r="V145" s="118"/>
      <c r="W145" s="84"/>
      <c r="X145" s="85" t="s">
        <v>562</v>
      </c>
      <c r="Y145" s="131" t="s">
        <v>2870</v>
      </c>
      <c r="Z145" s="86" t="s">
        <v>1598</v>
      </c>
      <c r="AA145" s="87"/>
      <c r="AB145" s="153" t="s">
        <v>2871</v>
      </c>
      <c r="AC145" s="89" t="s">
        <v>561</v>
      </c>
      <c r="AD145" s="90" t="s">
        <v>2872</v>
      </c>
      <c r="AE145" s="89" t="s">
        <v>240</v>
      </c>
      <c r="AF145" s="89" t="s">
        <v>402</v>
      </c>
      <c r="AG145" s="89" t="s">
        <v>2873</v>
      </c>
      <c r="AH145" s="89" t="s">
        <v>147</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2874</v>
      </c>
      <c r="BE145" s="98" t="s">
        <v>522</v>
      </c>
      <c r="BF145" s="99" t="s">
        <v>2875</v>
      </c>
      <c r="BG145" s="98" t="s">
        <v>149</v>
      </c>
      <c r="BH145" s="98" t="s">
        <v>213</v>
      </c>
      <c r="BI145" s="98" t="s">
        <v>2876</v>
      </c>
      <c r="BJ145" s="98" t="s">
        <v>180</v>
      </c>
      <c r="BK145" s="100"/>
      <c r="BL145" s="100"/>
      <c r="BM145" s="100"/>
      <c r="BN145" s="100"/>
      <c r="BO145" s="100"/>
      <c r="BP145" s="100"/>
      <c r="BQ145" s="80"/>
      <c r="BR145" s="101">
        <v>20.0</v>
      </c>
      <c r="BS145" s="101">
        <v>25.0</v>
      </c>
      <c r="BT145" s="101">
        <v>20.0</v>
      </c>
      <c r="BU145" s="101">
        <v>35.0</v>
      </c>
      <c r="BV145" s="102" t="s">
        <v>2877</v>
      </c>
      <c r="BW145" s="80"/>
      <c r="BX145" s="103" t="s">
        <v>250</v>
      </c>
      <c r="BY145" s="103" t="s">
        <v>152</v>
      </c>
      <c r="BZ145" s="103" t="s">
        <v>2878</v>
      </c>
      <c r="CA145" s="103" t="s">
        <v>1392</v>
      </c>
      <c r="CB145" s="103" t="s">
        <v>2879</v>
      </c>
      <c r="CC145" s="103" t="s">
        <v>1117</v>
      </c>
      <c r="CD145" s="125"/>
      <c r="CE145" s="123" t="s">
        <v>2880</v>
      </c>
      <c r="CF145" s="123" t="s">
        <v>2881</v>
      </c>
      <c r="CG145" s="106"/>
      <c r="CH145" s="106"/>
      <c r="CI145" s="107"/>
      <c r="CJ145" s="80"/>
      <c r="CK145" s="108" t="s">
        <v>2882</v>
      </c>
      <c r="CL145" s="109" t="s">
        <v>638</v>
      </c>
      <c r="CM145" s="109" t="s">
        <v>765</v>
      </c>
      <c r="CN145" s="109" t="s">
        <v>766</v>
      </c>
      <c r="CO145" s="110" t="s">
        <v>2883</v>
      </c>
      <c r="CP145" s="111" t="s">
        <v>2884</v>
      </c>
      <c r="CQ145" s="112" t="s">
        <v>2802</v>
      </c>
      <c r="CR145" s="112">
        <v>5.0</v>
      </c>
      <c r="CS145" s="112">
        <v>4.0</v>
      </c>
      <c r="CT145" s="112" t="s">
        <v>229</v>
      </c>
      <c r="CU145" s="113" t="s">
        <v>2885</v>
      </c>
      <c r="CV145" s="114">
        <v>0.0</v>
      </c>
      <c r="CW145" s="115"/>
    </row>
    <row r="146">
      <c r="A146" s="76" t="s">
        <v>736</v>
      </c>
      <c r="B146" s="66" t="s">
        <v>158</v>
      </c>
      <c r="C146" s="77" t="s">
        <v>2886</v>
      </c>
      <c r="D146" s="78" t="s">
        <v>2887</v>
      </c>
      <c r="E146" s="79" t="s">
        <v>130</v>
      </c>
      <c r="F146" s="79" t="s">
        <v>130</v>
      </c>
      <c r="G146" s="79" t="s">
        <v>2888</v>
      </c>
      <c r="H146" s="79" t="s">
        <v>2889</v>
      </c>
      <c r="I146" s="79" t="s">
        <v>2890</v>
      </c>
      <c r="J146" s="80"/>
      <c r="K146" s="81"/>
      <c r="L146" s="81"/>
      <c r="M146" s="81"/>
      <c r="N146" s="81"/>
      <c r="O146" s="82"/>
      <c r="P146" s="82"/>
      <c r="Q146" s="118"/>
      <c r="R146" s="82" t="s">
        <v>135</v>
      </c>
      <c r="S146" s="82" t="s">
        <v>135</v>
      </c>
      <c r="T146" s="82"/>
      <c r="U146" s="82"/>
      <c r="V146" s="118"/>
      <c r="W146" s="84"/>
      <c r="X146" s="85" t="s">
        <v>269</v>
      </c>
      <c r="Y146" s="86" t="s">
        <v>518</v>
      </c>
      <c r="Z146" s="86" t="s">
        <v>872</v>
      </c>
      <c r="AA146" s="87"/>
      <c r="AB146" s="153" t="s">
        <v>868</v>
      </c>
      <c r="AC146" s="89" t="s">
        <v>496</v>
      </c>
      <c r="AD146" s="90" t="s">
        <v>870</v>
      </c>
      <c r="AE146" s="89" t="s">
        <v>682</v>
      </c>
      <c r="AF146" s="89" t="s">
        <v>281</v>
      </c>
      <c r="AG146" s="89" t="s">
        <v>399</v>
      </c>
      <c r="AH146" s="89" t="s">
        <v>489</v>
      </c>
      <c r="AI146" s="98"/>
      <c r="AJ146" s="98"/>
      <c r="AK146" s="98"/>
      <c r="AL146" s="98"/>
      <c r="AM146" s="98"/>
      <c r="AN146" s="98"/>
      <c r="AO146" s="92"/>
      <c r="AP146" s="93" t="s">
        <v>148</v>
      </c>
      <c r="AQ146" s="94" t="s">
        <v>271</v>
      </c>
      <c r="AR146" s="95" t="s">
        <v>273</v>
      </c>
      <c r="AS146" s="94" t="s">
        <v>374</v>
      </c>
      <c r="AT146" s="94" t="s">
        <v>275</v>
      </c>
      <c r="AU146" s="94" t="s">
        <v>434</v>
      </c>
      <c r="AV146" s="94" t="s">
        <v>397</v>
      </c>
      <c r="AW146" s="91"/>
      <c r="AX146" s="91"/>
      <c r="AY146" s="91"/>
      <c r="AZ146" s="91"/>
      <c r="BA146" s="91"/>
      <c r="BB146" s="91"/>
      <c r="BC146" s="96"/>
      <c r="BD146" s="97" t="s">
        <v>1103</v>
      </c>
      <c r="BE146" s="121" t="s">
        <v>867</v>
      </c>
      <c r="BF146" s="99"/>
      <c r="BG146" s="98"/>
      <c r="BH146" s="98"/>
      <c r="BI146" s="98"/>
      <c r="BJ146" s="98"/>
      <c r="BK146" s="141"/>
      <c r="BL146" s="141"/>
      <c r="BM146" s="141"/>
      <c r="BN146" s="141"/>
      <c r="BO146" s="141"/>
      <c r="BP146" s="141"/>
      <c r="BQ146" s="80"/>
      <c r="BR146" s="101">
        <v>35.0</v>
      </c>
      <c r="BS146" s="101">
        <v>40.0</v>
      </c>
      <c r="BT146" s="101">
        <v>15.0</v>
      </c>
      <c r="BU146" s="101">
        <v>10.0</v>
      </c>
      <c r="BV146" s="102" t="s">
        <v>2891</v>
      </c>
      <c r="BW146" s="80"/>
      <c r="BX146" s="103" t="s">
        <v>250</v>
      </c>
      <c r="BY146" s="103" t="s">
        <v>2892</v>
      </c>
      <c r="BZ146" s="103" t="s">
        <v>1248</v>
      </c>
      <c r="CA146" s="103" t="s">
        <v>1249</v>
      </c>
      <c r="CB146" s="103" t="s">
        <v>2628</v>
      </c>
      <c r="CC146" s="103" t="s">
        <v>738</v>
      </c>
      <c r="CD146" s="122" t="s">
        <v>879</v>
      </c>
      <c r="CE146" s="123" t="s">
        <v>2893</v>
      </c>
      <c r="CF146" s="123" t="s">
        <v>2894</v>
      </c>
      <c r="CG146" s="106" t="s">
        <v>256</v>
      </c>
      <c r="CH146" s="106" t="s">
        <v>416</v>
      </c>
      <c r="CI146" s="107"/>
      <c r="CJ146" s="80"/>
      <c r="CK146" s="108" t="s">
        <v>2895</v>
      </c>
      <c r="CL146" s="109" t="s">
        <v>638</v>
      </c>
      <c r="CM146" s="109" t="s">
        <v>765</v>
      </c>
      <c r="CN146" s="109" t="s">
        <v>766</v>
      </c>
      <c r="CO146" s="110" t="s">
        <v>2896</v>
      </c>
      <c r="CP146" s="111" t="s">
        <v>2897</v>
      </c>
      <c r="CQ146" s="112" t="s">
        <v>690</v>
      </c>
      <c r="CR146" s="112">
        <v>3.0</v>
      </c>
      <c r="CS146" s="112">
        <v>1.0</v>
      </c>
      <c r="CT146" s="112" t="s">
        <v>229</v>
      </c>
      <c r="CU146" s="113" t="s">
        <v>2898</v>
      </c>
      <c r="CV146" s="114">
        <v>0.0</v>
      </c>
      <c r="CW146" s="115"/>
    </row>
    <row r="147">
      <c r="A147" s="76" t="s">
        <v>2899</v>
      </c>
      <c r="B147" s="66" t="s">
        <v>158</v>
      </c>
      <c r="C147" s="77" t="s">
        <v>2900</v>
      </c>
      <c r="D147" s="78" t="s">
        <v>2901</v>
      </c>
      <c r="E147" s="79"/>
      <c r="F147" s="79"/>
      <c r="G147" s="79"/>
      <c r="H147" s="79"/>
      <c r="I147" s="79"/>
      <c r="J147" s="80"/>
      <c r="K147" s="82" t="s">
        <v>135</v>
      </c>
      <c r="L147" s="81"/>
      <c r="M147" s="81"/>
      <c r="N147" s="81"/>
      <c r="O147" s="82"/>
      <c r="P147" s="82"/>
      <c r="Q147" s="118"/>
      <c r="R147" s="82"/>
      <c r="S147" s="82" t="s">
        <v>135</v>
      </c>
      <c r="T147" s="82"/>
      <c r="U147" s="82"/>
      <c r="V147" s="118" t="s">
        <v>135</v>
      </c>
      <c r="W147" s="84"/>
      <c r="X147" s="85" t="s">
        <v>269</v>
      </c>
      <c r="Y147" s="86" t="s">
        <v>1063</v>
      </c>
      <c r="Z147" s="86" t="s">
        <v>496</v>
      </c>
      <c r="AA147" s="87"/>
      <c r="AB147" s="153" t="s">
        <v>148</v>
      </c>
      <c r="AC147" s="89" t="s">
        <v>521</v>
      </c>
      <c r="AD147" s="90" t="s">
        <v>993</v>
      </c>
      <c r="AE147" s="89" t="s">
        <v>2902</v>
      </c>
      <c r="AF147" s="89" t="s">
        <v>275</v>
      </c>
      <c r="AG147" s="89" t="s">
        <v>995</v>
      </c>
      <c r="AH147" s="89" t="s">
        <v>243</v>
      </c>
      <c r="AI147" s="98"/>
      <c r="AJ147" s="98"/>
      <c r="AK147" s="98"/>
      <c r="AL147" s="98"/>
      <c r="AM147" s="98"/>
      <c r="AN147" s="98"/>
      <c r="AO147" s="92"/>
      <c r="AP147" s="93"/>
      <c r="AQ147" s="94"/>
      <c r="AR147" s="95"/>
      <c r="AS147" s="94"/>
      <c r="AT147" s="94"/>
      <c r="AU147" s="94"/>
      <c r="AV147" s="94"/>
      <c r="AW147" s="91"/>
      <c r="AX147" s="91"/>
      <c r="AY147" s="91"/>
      <c r="AZ147" s="91"/>
      <c r="BA147" s="91"/>
      <c r="BB147" s="91"/>
      <c r="BC147" s="96"/>
      <c r="BD147" s="97" t="s">
        <v>2903</v>
      </c>
      <c r="BE147" s="121" t="s">
        <v>2904</v>
      </c>
      <c r="BF147" s="99" t="s">
        <v>2905</v>
      </c>
      <c r="BG147" s="98" t="s">
        <v>2906</v>
      </c>
      <c r="BH147" s="98" t="s">
        <v>248</v>
      </c>
      <c r="BI147" s="98" t="s">
        <v>2907</v>
      </c>
      <c r="BJ147" s="98" t="s">
        <v>402</v>
      </c>
      <c r="BK147" s="141"/>
      <c r="BL147" s="141"/>
      <c r="BM147" s="141"/>
      <c r="BN147" s="141"/>
      <c r="BO147" s="141"/>
      <c r="BP147" s="141"/>
      <c r="BQ147" s="80"/>
      <c r="BR147" s="101">
        <v>25.0</v>
      </c>
      <c r="BS147" s="101">
        <v>40.0</v>
      </c>
      <c r="BT147" s="101">
        <v>25.0</v>
      </c>
      <c r="BU147" s="101">
        <v>10.0</v>
      </c>
      <c r="BV147" s="102" t="s">
        <v>2908</v>
      </c>
      <c r="BW147" s="80"/>
      <c r="BX147" s="103" t="s">
        <v>182</v>
      </c>
      <c r="BY147" s="103" t="s">
        <v>152</v>
      </c>
      <c r="BZ147" s="103" t="s">
        <v>2275</v>
      </c>
      <c r="CA147" s="103" t="s">
        <v>130</v>
      </c>
      <c r="CB147" s="103" t="s">
        <v>2909</v>
      </c>
      <c r="CC147" s="103" t="s">
        <v>130</v>
      </c>
      <c r="CD147" s="125"/>
      <c r="CE147" s="123" t="s">
        <v>2910</v>
      </c>
      <c r="CF147" s="123" t="s">
        <v>2911</v>
      </c>
      <c r="CG147" s="106"/>
      <c r="CH147" s="106"/>
      <c r="CI147" s="107"/>
      <c r="CJ147" s="80"/>
      <c r="CK147" s="108"/>
      <c r="CL147" s="109"/>
      <c r="CM147" s="109"/>
      <c r="CN147" s="109"/>
      <c r="CO147" s="110"/>
      <c r="CP147" s="111" t="s">
        <v>2912</v>
      </c>
      <c r="CQ147" s="112" t="s">
        <v>423</v>
      </c>
      <c r="CR147" s="112">
        <v>4.0</v>
      </c>
      <c r="CS147" s="112">
        <v>1.0</v>
      </c>
      <c r="CT147" s="112" t="s">
        <v>229</v>
      </c>
      <c r="CU147" s="113" t="s">
        <v>2913</v>
      </c>
      <c r="CV147" s="114">
        <v>0.0</v>
      </c>
      <c r="CW147" s="115"/>
    </row>
    <row r="148">
      <c r="A148" s="76" t="s">
        <v>2914</v>
      </c>
      <c r="B148" s="66" t="s">
        <v>158</v>
      </c>
      <c r="C148" s="77" t="s">
        <v>2915</v>
      </c>
      <c r="D148" s="78" t="s">
        <v>2916</v>
      </c>
      <c r="E148" s="79" t="s">
        <v>130</v>
      </c>
      <c r="F148" s="79" t="s">
        <v>130</v>
      </c>
      <c r="G148" s="79"/>
      <c r="H148" s="79"/>
      <c r="I148" s="79"/>
      <c r="J148" s="80"/>
      <c r="K148" s="82" t="s">
        <v>135</v>
      </c>
      <c r="L148" s="81"/>
      <c r="M148" s="81"/>
      <c r="N148" s="81"/>
      <c r="O148" s="82"/>
      <c r="P148" s="82"/>
      <c r="Q148" s="118" t="s">
        <v>135</v>
      </c>
      <c r="R148" s="82"/>
      <c r="S148" s="82"/>
      <c r="T148" s="82" t="s">
        <v>135</v>
      </c>
      <c r="U148" s="82"/>
      <c r="V148" s="118"/>
      <c r="W148" s="84"/>
      <c r="X148" s="85" t="s">
        <v>2917</v>
      </c>
      <c r="Y148" s="86" t="s">
        <v>1063</v>
      </c>
      <c r="Z148" s="86" t="s">
        <v>284</v>
      </c>
      <c r="AA148" s="87"/>
      <c r="AB148" s="153" t="s">
        <v>2918</v>
      </c>
      <c r="AC148" s="89" t="s">
        <v>516</v>
      </c>
      <c r="AD148" s="90" t="s">
        <v>2919</v>
      </c>
      <c r="AE148" s="89" t="s">
        <v>1598</v>
      </c>
      <c r="AF148" s="89" t="s">
        <v>213</v>
      </c>
      <c r="AG148" s="89" t="s">
        <v>2920</v>
      </c>
      <c r="AH148" s="89" t="s">
        <v>147</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2921</v>
      </c>
      <c r="BE148" s="121" t="s">
        <v>521</v>
      </c>
      <c r="BF148" s="99" t="s">
        <v>2922</v>
      </c>
      <c r="BG148" s="98" t="s">
        <v>2923</v>
      </c>
      <c r="BH148" s="98" t="s">
        <v>180</v>
      </c>
      <c r="BI148" s="98" t="s">
        <v>2924</v>
      </c>
      <c r="BJ148" s="98" t="s">
        <v>376</v>
      </c>
      <c r="BK148" s="141"/>
      <c r="BL148" s="141"/>
      <c r="BM148" s="141"/>
      <c r="BN148" s="141"/>
      <c r="BO148" s="141"/>
      <c r="BP148" s="141"/>
      <c r="BQ148" s="80"/>
      <c r="BR148" s="101">
        <v>35.0</v>
      </c>
      <c r="BS148" s="101">
        <v>35.0</v>
      </c>
      <c r="BT148" s="101">
        <v>15.0</v>
      </c>
      <c r="BU148" s="101">
        <v>15.0</v>
      </c>
      <c r="BV148" s="102" t="s">
        <v>2925</v>
      </c>
      <c r="BW148" s="80"/>
      <c r="BX148" s="103" t="s">
        <v>151</v>
      </c>
      <c r="BY148" s="103" t="s">
        <v>152</v>
      </c>
      <c r="BZ148" s="103" t="s">
        <v>2926</v>
      </c>
      <c r="CA148" s="103" t="s">
        <v>572</v>
      </c>
      <c r="CB148" s="103" t="s">
        <v>2927</v>
      </c>
      <c r="CC148" s="103" t="s">
        <v>1157</v>
      </c>
      <c r="CD148" s="125"/>
      <c r="CE148" s="123" t="s">
        <v>2928</v>
      </c>
      <c r="CF148" s="123" t="s">
        <v>2929</v>
      </c>
      <c r="CG148" s="106" t="s">
        <v>2930</v>
      </c>
      <c r="CH148" s="106" t="s">
        <v>189</v>
      </c>
      <c r="CI148" s="107"/>
      <c r="CJ148" s="80"/>
      <c r="CK148" s="108"/>
      <c r="CL148" s="109"/>
      <c r="CM148" s="109"/>
      <c r="CN148" s="109"/>
      <c r="CO148" s="110"/>
      <c r="CP148" s="111" t="s">
        <v>2931</v>
      </c>
      <c r="CQ148" s="112" t="s">
        <v>384</v>
      </c>
      <c r="CR148" s="112">
        <v>7.0</v>
      </c>
      <c r="CS148" s="112">
        <v>2.0</v>
      </c>
      <c r="CT148" s="112">
        <v>3.0</v>
      </c>
      <c r="CU148" s="113" t="s">
        <v>2932</v>
      </c>
      <c r="CV148" s="114">
        <v>0.0</v>
      </c>
      <c r="CW148" s="115"/>
    </row>
    <row r="149">
      <c r="A149" s="76" t="s">
        <v>878</v>
      </c>
      <c r="B149" s="66" t="s">
        <v>158</v>
      </c>
      <c r="C149" s="77" t="s">
        <v>2933</v>
      </c>
      <c r="D149" s="78" t="s">
        <v>2934</v>
      </c>
      <c r="E149" s="79" t="s">
        <v>130</v>
      </c>
      <c r="F149" s="79" t="s">
        <v>130</v>
      </c>
      <c r="G149" s="79"/>
      <c r="H149" s="79"/>
      <c r="I149" s="79"/>
      <c r="J149" s="80"/>
      <c r="K149" s="81"/>
      <c r="L149" s="127" t="s">
        <v>135</v>
      </c>
      <c r="M149" s="81"/>
      <c r="N149" s="81"/>
      <c r="O149" s="82"/>
      <c r="P149" s="81"/>
      <c r="Q149" s="118"/>
      <c r="R149" s="82" t="s">
        <v>135</v>
      </c>
      <c r="S149" s="82" t="s">
        <v>135</v>
      </c>
      <c r="T149" s="82"/>
      <c r="U149" s="82"/>
      <c r="V149" s="118"/>
      <c r="W149" s="84"/>
      <c r="X149" s="85" t="s">
        <v>269</v>
      </c>
      <c r="Y149" s="131" t="s">
        <v>869</v>
      </c>
      <c r="Z149" s="86" t="s">
        <v>559</v>
      </c>
      <c r="AA149" s="87"/>
      <c r="AB149" s="153" t="s">
        <v>2935</v>
      </c>
      <c r="AC149" s="89" t="s">
        <v>912</v>
      </c>
      <c r="AD149" s="90" t="s">
        <v>2936</v>
      </c>
      <c r="AE149" s="89" t="s">
        <v>2937</v>
      </c>
      <c r="AF149" s="89" t="s">
        <v>308</v>
      </c>
      <c r="AG149" s="89" t="s">
        <v>463</v>
      </c>
      <c r="AH149" s="89" t="s">
        <v>313</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148</v>
      </c>
      <c r="BE149" s="98" t="s">
        <v>675</v>
      </c>
      <c r="BF149" s="99" t="s">
        <v>993</v>
      </c>
      <c r="BG149" s="98" t="s">
        <v>2938</v>
      </c>
      <c r="BH149" s="98" t="s">
        <v>275</v>
      </c>
      <c r="BI149" s="98" t="s">
        <v>276</v>
      </c>
      <c r="BJ149" s="98" t="s">
        <v>590</v>
      </c>
      <c r="BK149" s="100"/>
      <c r="BL149" s="100"/>
      <c r="BM149" s="100"/>
      <c r="BN149" s="100"/>
      <c r="BO149" s="100"/>
      <c r="BP149" s="100"/>
      <c r="BQ149" s="80"/>
      <c r="BR149" s="101">
        <v>30.0</v>
      </c>
      <c r="BS149" s="101">
        <v>40.0</v>
      </c>
      <c r="BT149" s="101">
        <v>15.0</v>
      </c>
      <c r="BU149" s="101">
        <v>15.0</v>
      </c>
      <c r="BV149" s="102" t="s">
        <v>2939</v>
      </c>
      <c r="BW149" s="80"/>
      <c r="BX149" s="103" t="s">
        <v>182</v>
      </c>
      <c r="BY149" s="103" t="s">
        <v>2275</v>
      </c>
      <c r="BZ149" s="103" t="s">
        <v>2940</v>
      </c>
      <c r="CA149" s="103" t="s">
        <v>2014</v>
      </c>
      <c r="CB149" s="103" t="s">
        <v>2941</v>
      </c>
      <c r="CC149" s="103" t="s">
        <v>289</v>
      </c>
      <c r="CD149" s="125"/>
      <c r="CE149" s="123" t="s">
        <v>2942</v>
      </c>
      <c r="CF149" s="123" t="s">
        <v>2943</v>
      </c>
      <c r="CG149" s="106"/>
      <c r="CH149" s="106"/>
      <c r="CI149" s="107"/>
      <c r="CJ149" s="80"/>
      <c r="CK149" s="108"/>
      <c r="CL149" s="109"/>
      <c r="CM149" s="109"/>
      <c r="CN149" s="109"/>
      <c r="CO149" s="110"/>
      <c r="CP149" s="111" t="s">
        <v>2944</v>
      </c>
      <c r="CQ149" s="112" t="s">
        <v>384</v>
      </c>
      <c r="CR149" s="112">
        <v>4.0</v>
      </c>
      <c r="CS149" s="112">
        <v>2.0</v>
      </c>
      <c r="CT149" s="112" t="s">
        <v>229</v>
      </c>
      <c r="CU149" s="113" t="s">
        <v>2945</v>
      </c>
      <c r="CV149" s="114">
        <v>1.0</v>
      </c>
      <c r="CW149" s="115"/>
    </row>
    <row r="150">
      <c r="A150" s="76" t="s">
        <v>1368</v>
      </c>
      <c r="B150" s="66" t="s">
        <v>158</v>
      </c>
      <c r="C150" s="77" t="s">
        <v>2946</v>
      </c>
      <c r="D150" s="78" t="s">
        <v>2947</v>
      </c>
      <c r="E150" s="79" t="s">
        <v>130</v>
      </c>
      <c r="F150" s="79" t="s">
        <v>130</v>
      </c>
      <c r="G150" s="79" t="s">
        <v>2948</v>
      </c>
      <c r="H150" s="79" t="s">
        <v>2949</v>
      </c>
      <c r="I150" s="79" t="s">
        <v>2950</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2951</v>
      </c>
      <c r="AC150" s="89" t="s">
        <v>1267</v>
      </c>
      <c r="AD150" s="90" t="s">
        <v>2946</v>
      </c>
      <c r="AE150" s="89" t="s">
        <v>2952</v>
      </c>
      <c r="AF150" s="89" t="s">
        <v>211</v>
      </c>
      <c r="AG150" s="89" t="s">
        <v>2953</v>
      </c>
      <c r="AH150" s="89" t="s">
        <v>248</v>
      </c>
      <c r="AI150" s="98"/>
      <c r="AJ150" s="98"/>
      <c r="AK150" s="98"/>
      <c r="AL150" s="98"/>
      <c r="AM150" s="98"/>
      <c r="AN150" s="98"/>
      <c r="AO150" s="92"/>
      <c r="AP150" s="93" t="s">
        <v>404</v>
      </c>
      <c r="AQ150" s="94" t="s">
        <v>434</v>
      </c>
      <c r="AR150" s="95" t="s">
        <v>614</v>
      </c>
      <c r="AS150" s="94" t="s">
        <v>459</v>
      </c>
      <c r="AT150" s="94" t="s">
        <v>147</v>
      </c>
      <c r="AU150" s="94" t="s">
        <v>1892</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2954</v>
      </c>
      <c r="BW150" s="80"/>
      <c r="BX150" s="103" t="s">
        <v>250</v>
      </c>
      <c r="BY150" s="103" t="s">
        <v>152</v>
      </c>
      <c r="BZ150" s="103" t="s">
        <v>2955</v>
      </c>
      <c r="CA150" s="103" t="s">
        <v>2099</v>
      </c>
      <c r="CB150" s="103" t="s">
        <v>2956</v>
      </c>
      <c r="CC150" s="103" t="s">
        <v>657</v>
      </c>
      <c r="CD150" s="125"/>
      <c r="CE150" s="123" t="s">
        <v>2957</v>
      </c>
      <c r="CF150" s="123" t="s">
        <v>2958</v>
      </c>
      <c r="CG150" s="106"/>
      <c r="CH150" s="106"/>
      <c r="CI150" s="107"/>
      <c r="CJ150" s="80"/>
      <c r="CK150" s="108" t="s">
        <v>2959</v>
      </c>
      <c r="CL150" s="109" t="s">
        <v>223</v>
      </c>
      <c r="CM150" s="109" t="s">
        <v>419</v>
      </c>
      <c r="CN150" s="109" t="s">
        <v>224</v>
      </c>
      <c r="CO150" s="110" t="s">
        <v>2960</v>
      </c>
      <c r="CP150" s="111" t="s">
        <v>2961</v>
      </c>
      <c r="CQ150" s="112" t="s">
        <v>191</v>
      </c>
      <c r="CR150" s="112" t="s">
        <v>130</v>
      </c>
      <c r="CS150" s="112" t="s">
        <v>130</v>
      </c>
      <c r="CT150" s="112" t="s">
        <v>130</v>
      </c>
      <c r="CU150" s="113" t="s">
        <v>2962</v>
      </c>
      <c r="CV150" s="114">
        <v>0.0</v>
      </c>
      <c r="CW150" s="115"/>
    </row>
    <row r="151">
      <c r="A151" s="76" t="s">
        <v>2560</v>
      </c>
      <c r="B151" s="66" t="s">
        <v>158</v>
      </c>
      <c r="C151" s="77" t="s">
        <v>2963</v>
      </c>
      <c r="D151" s="78" t="s">
        <v>2964</v>
      </c>
      <c r="E151" s="79" t="s">
        <v>130</v>
      </c>
      <c r="F151" s="79" t="s">
        <v>130</v>
      </c>
      <c r="G151" s="79" t="s">
        <v>2965</v>
      </c>
      <c r="H151" s="79" t="s">
        <v>2966</v>
      </c>
      <c r="I151" s="79" t="s">
        <v>2967</v>
      </c>
      <c r="J151" s="80"/>
      <c r="K151" s="81"/>
      <c r="L151" s="81"/>
      <c r="M151" s="81"/>
      <c r="N151" s="81"/>
      <c r="O151" s="82"/>
      <c r="P151" s="82" t="s">
        <v>135</v>
      </c>
      <c r="Q151" s="118"/>
      <c r="R151" s="82"/>
      <c r="S151" s="82" t="s">
        <v>135</v>
      </c>
      <c r="T151" s="82"/>
      <c r="U151" s="82"/>
      <c r="V151" s="118"/>
      <c r="W151" s="84"/>
      <c r="X151" s="85" t="s">
        <v>1170</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1171</v>
      </c>
      <c r="AQ151" s="94" t="s">
        <v>337</v>
      </c>
      <c r="AR151" s="95" t="s">
        <v>1172</v>
      </c>
      <c r="AS151" s="94" t="s">
        <v>278</v>
      </c>
      <c r="AT151" s="94" t="s">
        <v>334</v>
      </c>
      <c r="AU151" s="120" t="s">
        <v>2968</v>
      </c>
      <c r="AV151" s="94" t="s">
        <v>345</v>
      </c>
      <c r="AW151" s="91">
        <v>2645.0</v>
      </c>
      <c r="AX151" s="91">
        <v>284.0</v>
      </c>
      <c r="AY151" s="91">
        <v>502.0</v>
      </c>
      <c r="AZ151" s="91">
        <v>210.0</v>
      </c>
      <c r="BA151" s="91">
        <v>283.0</v>
      </c>
      <c r="BB151" s="91">
        <v>79.0</v>
      </c>
      <c r="BC151" s="96"/>
      <c r="BD151" s="97" t="s">
        <v>346</v>
      </c>
      <c r="BE151" s="121" t="s">
        <v>2969</v>
      </c>
      <c r="BF151" s="99" t="s">
        <v>1917</v>
      </c>
      <c r="BG151" s="98" t="s">
        <v>271</v>
      </c>
      <c r="BH151" s="98" t="s">
        <v>178</v>
      </c>
      <c r="BI151" s="98" t="s">
        <v>487</v>
      </c>
      <c r="BJ151" s="98" t="s">
        <v>2026</v>
      </c>
      <c r="BK151" s="141">
        <v>2526.0</v>
      </c>
      <c r="BL151" s="141">
        <v>284.0</v>
      </c>
      <c r="BM151" s="141">
        <v>464.0</v>
      </c>
      <c r="BN151" s="141">
        <v>195.0</v>
      </c>
      <c r="BO151" s="141">
        <v>290.0</v>
      </c>
      <c r="BP151" s="141">
        <v>79.0</v>
      </c>
      <c r="BQ151" s="80"/>
      <c r="BR151" s="101">
        <v>40.0</v>
      </c>
      <c r="BS151" s="101">
        <v>15.0</v>
      </c>
      <c r="BT151" s="101">
        <v>25.0</v>
      </c>
      <c r="BU151" s="101">
        <v>35.0</v>
      </c>
      <c r="BV151" s="102" t="s">
        <v>2970</v>
      </c>
      <c r="BW151" s="80"/>
      <c r="BX151" s="103" t="s">
        <v>151</v>
      </c>
      <c r="BY151" s="103" t="s">
        <v>2971</v>
      </c>
      <c r="BZ151" s="103" t="s">
        <v>2972</v>
      </c>
      <c r="CA151" s="103" t="s">
        <v>2549</v>
      </c>
      <c r="CB151" s="103" t="s">
        <v>2973</v>
      </c>
      <c r="CC151" s="103" t="s">
        <v>1691</v>
      </c>
      <c r="CD151" s="122" t="s">
        <v>2974</v>
      </c>
      <c r="CE151" s="123" t="s">
        <v>2975</v>
      </c>
      <c r="CF151" s="123" t="s">
        <v>2976</v>
      </c>
      <c r="CG151" s="106" t="s">
        <v>353</v>
      </c>
      <c r="CH151" s="106" t="s">
        <v>416</v>
      </c>
      <c r="CI151" s="107"/>
      <c r="CJ151" s="80"/>
      <c r="CK151" s="108" t="s">
        <v>2977</v>
      </c>
      <c r="CL151" s="109" t="s">
        <v>418</v>
      </c>
      <c r="CM151" s="109" t="s">
        <v>504</v>
      </c>
      <c r="CN151" s="109" t="s">
        <v>505</v>
      </c>
      <c r="CO151" s="110" t="s">
        <v>2978</v>
      </c>
      <c r="CP151" s="111" t="s">
        <v>2979</v>
      </c>
      <c r="CQ151" s="112" t="s">
        <v>361</v>
      </c>
      <c r="CR151" s="112">
        <v>15.0</v>
      </c>
      <c r="CS151" s="112" t="s">
        <v>259</v>
      </c>
      <c r="CT151" s="112" t="s">
        <v>229</v>
      </c>
      <c r="CU151" s="113" t="s">
        <v>2980</v>
      </c>
      <c r="CV151" s="114">
        <v>0.0</v>
      </c>
      <c r="CW151" s="115"/>
    </row>
    <row r="152">
      <c r="A152" s="124" t="s">
        <v>1045</v>
      </c>
      <c r="B152" s="133" t="s">
        <v>158</v>
      </c>
      <c r="C152" s="77" t="s">
        <v>2981</v>
      </c>
      <c r="D152" s="78" t="s">
        <v>2982</v>
      </c>
      <c r="E152" s="79" t="s">
        <v>130</v>
      </c>
      <c r="F152" s="79" t="s">
        <v>130</v>
      </c>
      <c r="G152" s="79" t="s">
        <v>2983</v>
      </c>
      <c r="H152" s="79" t="s">
        <v>2984</v>
      </c>
      <c r="I152" s="79" t="s">
        <v>2985</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2986</v>
      </c>
      <c r="AT152" s="94" t="s">
        <v>334</v>
      </c>
      <c r="AU152" s="120" t="s">
        <v>2987</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2988</v>
      </c>
      <c r="BW152" s="80"/>
      <c r="BX152" s="103" t="s">
        <v>250</v>
      </c>
      <c r="BY152" s="103" t="s">
        <v>152</v>
      </c>
      <c r="BZ152" s="103" t="s">
        <v>962</v>
      </c>
      <c r="CA152" s="103" t="s">
        <v>963</v>
      </c>
      <c r="CB152" s="103" t="s">
        <v>2989</v>
      </c>
      <c r="CC152" s="103" t="s">
        <v>1000</v>
      </c>
      <c r="CD152" s="122" t="s">
        <v>2990</v>
      </c>
      <c r="CE152" s="123" t="s">
        <v>2991</v>
      </c>
      <c r="CF152" s="123" t="s">
        <v>2992</v>
      </c>
      <c r="CG152" s="106" t="s">
        <v>353</v>
      </c>
      <c r="CH152" s="106" t="s">
        <v>354</v>
      </c>
      <c r="CI152" s="107"/>
      <c r="CJ152" s="80"/>
      <c r="CK152" s="108" t="s">
        <v>2993</v>
      </c>
      <c r="CL152" s="109" t="s">
        <v>418</v>
      </c>
      <c r="CM152" s="109" t="s">
        <v>504</v>
      </c>
      <c r="CN152" s="109" t="s">
        <v>505</v>
      </c>
      <c r="CO152" s="110" t="s">
        <v>2994</v>
      </c>
      <c r="CP152" s="111" t="s">
        <v>2995</v>
      </c>
      <c r="CQ152" s="112" t="s">
        <v>904</v>
      </c>
      <c r="CR152" s="112">
        <v>5.0</v>
      </c>
      <c r="CS152" s="112">
        <v>3.0</v>
      </c>
      <c r="CT152" s="112">
        <v>4.0</v>
      </c>
      <c r="CU152" s="113" t="s">
        <v>2996</v>
      </c>
      <c r="CV152" s="114">
        <v>0.0</v>
      </c>
      <c r="CW152" s="115"/>
    </row>
    <row r="153">
      <c r="A153" s="76" t="s">
        <v>2997</v>
      </c>
      <c r="B153" s="66" t="s">
        <v>158</v>
      </c>
      <c r="C153" s="77" t="s">
        <v>2998</v>
      </c>
      <c r="D153" s="78" t="s">
        <v>2999</v>
      </c>
      <c r="E153" s="79" t="s">
        <v>130</v>
      </c>
      <c r="F153" s="79" t="s">
        <v>130</v>
      </c>
      <c r="G153" s="79" t="s">
        <v>3000</v>
      </c>
      <c r="H153" s="79" t="s">
        <v>3001</v>
      </c>
      <c r="I153" s="79" t="s">
        <v>3002</v>
      </c>
      <c r="J153" s="80"/>
      <c r="K153" s="81"/>
      <c r="L153" s="82" t="s">
        <v>135</v>
      </c>
      <c r="M153" s="81"/>
      <c r="N153" s="82" t="s">
        <v>135</v>
      </c>
      <c r="O153" s="82"/>
      <c r="P153" s="81"/>
      <c r="Q153" s="118"/>
      <c r="R153" s="82"/>
      <c r="S153" s="82"/>
      <c r="T153" s="82" t="s">
        <v>135</v>
      </c>
      <c r="U153" s="82"/>
      <c r="V153" s="118"/>
      <c r="W153" s="84"/>
      <c r="X153" s="85" t="s">
        <v>3003</v>
      </c>
      <c r="Y153" s="86" t="s">
        <v>777</v>
      </c>
      <c r="Z153" s="86" t="s">
        <v>843</v>
      </c>
      <c r="AA153" s="87"/>
      <c r="AB153" s="88" t="s">
        <v>3004</v>
      </c>
      <c r="AC153" s="89" t="s">
        <v>138</v>
      </c>
      <c r="AD153" s="90" t="s">
        <v>3005</v>
      </c>
      <c r="AE153" s="89" t="s">
        <v>1039</v>
      </c>
      <c r="AF153" s="89" t="s">
        <v>275</v>
      </c>
      <c r="AG153" s="119" t="s">
        <v>3006</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3007</v>
      </c>
      <c r="BE153" s="98" t="s">
        <v>779</v>
      </c>
      <c r="BF153" s="99" t="s">
        <v>3008</v>
      </c>
      <c r="BG153" s="98" t="s">
        <v>405</v>
      </c>
      <c r="BH153" s="98" t="s">
        <v>489</v>
      </c>
      <c r="BI153" s="121" t="s">
        <v>3009</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3010</v>
      </c>
      <c r="BW153" s="80"/>
      <c r="BX153" s="103" t="s">
        <v>250</v>
      </c>
      <c r="BY153" s="103" t="s">
        <v>3011</v>
      </c>
      <c r="BZ153" s="103" t="s">
        <v>962</v>
      </c>
      <c r="CA153" s="103" t="s">
        <v>963</v>
      </c>
      <c r="CB153" s="103" t="s">
        <v>3012</v>
      </c>
      <c r="CC153" s="103" t="s">
        <v>1157</v>
      </c>
      <c r="CD153" s="122" t="s">
        <v>412</v>
      </c>
      <c r="CE153" s="123" t="s">
        <v>3013</v>
      </c>
      <c r="CF153" s="123" t="s">
        <v>3014</v>
      </c>
      <c r="CG153" s="106" t="s">
        <v>353</v>
      </c>
      <c r="CH153" s="106" t="s">
        <v>416</v>
      </c>
      <c r="CI153" s="107"/>
      <c r="CJ153" s="80"/>
      <c r="CK153" s="108" t="s">
        <v>3015</v>
      </c>
      <c r="CL153" s="109" t="s">
        <v>638</v>
      </c>
      <c r="CM153" s="109" t="s">
        <v>357</v>
      </c>
      <c r="CN153" s="109" t="s">
        <v>718</v>
      </c>
      <c r="CO153" s="110" t="s">
        <v>3016</v>
      </c>
      <c r="CP153" s="111" t="s">
        <v>3017</v>
      </c>
      <c r="CQ153" s="112" t="s">
        <v>446</v>
      </c>
      <c r="CR153" s="112">
        <v>4.0</v>
      </c>
      <c r="CS153" s="112">
        <v>2.0</v>
      </c>
      <c r="CT153" s="112" t="s">
        <v>229</v>
      </c>
      <c r="CU153" s="113" t="s">
        <v>3018</v>
      </c>
      <c r="CV153" s="114">
        <v>0.0</v>
      </c>
      <c r="CW153" s="115"/>
    </row>
    <row r="154">
      <c r="A154" s="76" t="s">
        <v>3019</v>
      </c>
      <c r="B154" s="66" t="s">
        <v>158</v>
      </c>
      <c r="C154" s="77" t="s">
        <v>3020</v>
      </c>
      <c r="D154" s="78" t="s">
        <v>3021</v>
      </c>
      <c r="E154" s="79" t="s">
        <v>130</v>
      </c>
      <c r="F154" s="79" t="s">
        <v>130</v>
      </c>
      <c r="G154" s="79" t="s">
        <v>3022</v>
      </c>
      <c r="H154" s="79" t="s">
        <v>3023</v>
      </c>
      <c r="I154" s="79" t="s">
        <v>3024</v>
      </c>
      <c r="J154" s="80"/>
      <c r="K154" s="82" t="s">
        <v>135</v>
      </c>
      <c r="L154" s="82"/>
      <c r="M154" s="81"/>
      <c r="N154" s="82"/>
      <c r="O154" s="82"/>
      <c r="P154" s="81"/>
      <c r="Q154" s="118"/>
      <c r="R154" s="82"/>
      <c r="S154" s="82"/>
      <c r="T154" s="82" t="s">
        <v>135</v>
      </c>
      <c r="U154" s="82"/>
      <c r="V154" s="118" t="s">
        <v>392</v>
      </c>
      <c r="W154" s="84"/>
      <c r="X154" s="85" t="s">
        <v>1578</v>
      </c>
      <c r="Y154" s="131" t="s">
        <v>3025</v>
      </c>
      <c r="Z154" s="86" t="s">
        <v>3026</v>
      </c>
      <c r="AA154" s="87"/>
      <c r="AB154" s="153" t="s">
        <v>3027</v>
      </c>
      <c r="AC154" s="89" t="s">
        <v>680</v>
      </c>
      <c r="AD154" s="90" t="s">
        <v>3028</v>
      </c>
      <c r="AE154" s="89" t="s">
        <v>594</v>
      </c>
      <c r="AF154" s="89" t="s">
        <v>489</v>
      </c>
      <c r="AG154" s="89" t="s">
        <v>1878</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3029</v>
      </c>
      <c r="BE154" s="121" t="s">
        <v>3030</v>
      </c>
      <c r="BF154" s="99" t="s">
        <v>3031</v>
      </c>
      <c r="BG154" s="98" t="s">
        <v>3032</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3033</v>
      </c>
      <c r="BW154" s="80"/>
      <c r="BX154" s="103" t="s">
        <v>182</v>
      </c>
      <c r="BY154" s="103" t="s">
        <v>152</v>
      </c>
      <c r="BZ154" s="103" t="s">
        <v>3034</v>
      </c>
      <c r="CA154" s="103" t="s">
        <v>130</v>
      </c>
      <c r="CB154" s="103" t="s">
        <v>3035</v>
      </c>
      <c r="CC154" s="103" t="s">
        <v>130</v>
      </c>
      <c r="CD154" s="122" t="s">
        <v>3036</v>
      </c>
      <c r="CE154" s="123" t="s">
        <v>3037</v>
      </c>
      <c r="CF154" s="123" t="s">
        <v>3038</v>
      </c>
      <c r="CG154" s="106" t="s">
        <v>3039</v>
      </c>
      <c r="CH154" s="106" t="s">
        <v>189</v>
      </c>
      <c r="CI154" s="107"/>
      <c r="CJ154" s="80"/>
      <c r="CK154" s="108"/>
      <c r="CL154" s="109"/>
      <c r="CM154" s="109"/>
      <c r="CN154" s="109"/>
      <c r="CO154" s="110"/>
      <c r="CP154" s="111" t="s">
        <v>3040</v>
      </c>
      <c r="CQ154" s="112" t="s">
        <v>423</v>
      </c>
      <c r="CR154" s="112">
        <v>4.0</v>
      </c>
      <c r="CS154" s="112">
        <v>2.0</v>
      </c>
      <c r="CT154" s="112" t="s">
        <v>229</v>
      </c>
      <c r="CU154" s="113" t="s">
        <v>3041</v>
      </c>
      <c r="CV154" s="114">
        <v>0.0</v>
      </c>
      <c r="CW154" s="115"/>
    </row>
    <row r="155">
      <c r="A155" s="76" t="s">
        <v>1157</v>
      </c>
      <c r="B155" s="66" t="s">
        <v>158</v>
      </c>
      <c r="C155" s="77" t="s">
        <v>3042</v>
      </c>
      <c r="D155" s="78" t="s">
        <v>3043</v>
      </c>
      <c r="E155" s="79" t="s">
        <v>130</v>
      </c>
      <c r="F155" s="79" t="s">
        <v>130</v>
      </c>
      <c r="G155" s="79" t="s">
        <v>3044</v>
      </c>
      <c r="H155" s="79" t="s">
        <v>3045</v>
      </c>
      <c r="I155" s="79" t="s">
        <v>3046</v>
      </c>
      <c r="J155" s="80"/>
      <c r="K155" s="81"/>
      <c r="L155" s="81"/>
      <c r="M155" s="81"/>
      <c r="N155" s="81"/>
      <c r="O155" s="82"/>
      <c r="P155" s="81"/>
      <c r="Q155" s="118" t="s">
        <v>135</v>
      </c>
      <c r="R155" s="82" t="s">
        <v>392</v>
      </c>
      <c r="S155" s="82"/>
      <c r="T155" s="82" t="s">
        <v>135</v>
      </c>
      <c r="U155" s="82"/>
      <c r="V155" s="118"/>
      <c r="W155" s="84"/>
      <c r="X155" s="85" t="s">
        <v>308</v>
      </c>
      <c r="Y155" s="131" t="s">
        <v>3047</v>
      </c>
      <c r="Z155" s="86" t="s">
        <v>1878</v>
      </c>
      <c r="AA155" s="87"/>
      <c r="AB155" s="88" t="s">
        <v>1145</v>
      </c>
      <c r="AC155" s="89" t="s">
        <v>1350</v>
      </c>
      <c r="AD155" s="90" t="s">
        <v>1514</v>
      </c>
      <c r="AE155" s="89" t="s">
        <v>755</v>
      </c>
      <c r="AF155" s="89" t="s">
        <v>308</v>
      </c>
      <c r="AG155" s="89" t="s">
        <v>1146</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3048</v>
      </c>
      <c r="BE155" s="98" t="s">
        <v>756</v>
      </c>
      <c r="BF155" s="99" t="s">
        <v>3049</v>
      </c>
      <c r="BG155" s="121" t="s">
        <v>3050</v>
      </c>
      <c r="BH155" s="98" t="s">
        <v>1240</v>
      </c>
      <c r="BI155" s="121" t="s">
        <v>3051</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3052</v>
      </c>
      <c r="BW155" s="80"/>
      <c r="BX155" s="103" t="s">
        <v>182</v>
      </c>
      <c r="BY155" s="103" t="s">
        <v>152</v>
      </c>
      <c r="BZ155" s="103" t="s">
        <v>1517</v>
      </c>
      <c r="CA155" s="103" t="s">
        <v>130</v>
      </c>
      <c r="CB155" s="103" t="s">
        <v>3053</v>
      </c>
      <c r="CC155" s="103" t="s">
        <v>130</v>
      </c>
      <c r="CD155" s="122" t="s">
        <v>573</v>
      </c>
      <c r="CE155" s="123" t="s">
        <v>3054</v>
      </c>
      <c r="CF155" s="123" t="s">
        <v>3055</v>
      </c>
      <c r="CG155" s="106" t="s">
        <v>473</v>
      </c>
      <c r="CH155" s="106" t="s">
        <v>354</v>
      </c>
      <c r="CI155" s="107"/>
      <c r="CJ155" s="80"/>
      <c r="CK155" s="108" t="s">
        <v>3056</v>
      </c>
      <c r="CL155" s="109" t="s">
        <v>418</v>
      </c>
      <c r="CM155" s="109" t="s">
        <v>419</v>
      </c>
      <c r="CN155" s="109" t="s">
        <v>420</v>
      </c>
      <c r="CO155" s="110" t="s">
        <v>3057</v>
      </c>
      <c r="CP155" s="111" t="s">
        <v>3058</v>
      </c>
      <c r="CQ155" s="112" t="s">
        <v>191</v>
      </c>
      <c r="CR155" s="112" t="s">
        <v>130</v>
      </c>
      <c r="CS155" s="112" t="s">
        <v>259</v>
      </c>
      <c r="CT155" s="112" t="s">
        <v>229</v>
      </c>
      <c r="CU155" s="113" t="s">
        <v>3059</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7: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3060</v>
      </c>
      <c r="S1" s="26" t="s">
        <v>3061</v>
      </c>
      <c r="T1" s="20"/>
      <c r="U1" s="20"/>
      <c r="V1" s="21"/>
      <c r="W1" s="37" t="s">
        <v>67</v>
      </c>
      <c r="X1" s="24"/>
      <c r="Y1" s="24"/>
      <c r="Z1" s="24"/>
      <c r="AA1" s="24"/>
      <c r="AB1" s="9"/>
      <c r="AC1" s="38" t="s">
        <v>74</v>
      </c>
      <c r="AD1" s="24"/>
      <c r="AE1" s="24"/>
      <c r="AF1" s="9"/>
      <c r="AG1" s="41" t="s">
        <v>3062</v>
      </c>
      <c r="AH1" s="9"/>
      <c r="AI1" s="22" t="s">
        <v>3063</v>
      </c>
      <c r="AJ1" s="318" t="s">
        <v>3064</v>
      </c>
      <c r="AK1" s="319" t="s">
        <v>3065</v>
      </c>
      <c r="AL1" s="24"/>
      <c r="AM1" s="24"/>
      <c r="AN1" s="24"/>
      <c r="AO1" s="24"/>
      <c r="AP1" s="24"/>
      <c r="AQ1" s="24"/>
      <c r="AR1" s="24"/>
      <c r="AS1" s="24"/>
      <c r="AT1" s="24"/>
      <c r="AU1" s="24"/>
      <c r="AV1" s="24"/>
      <c r="AW1" s="24"/>
      <c r="AX1" s="9"/>
      <c r="AY1" s="320" t="s">
        <v>3066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3067</v>
      </c>
      <c r="U2" s="54" t="s">
        <v>3068</v>
      </c>
      <c r="V2" s="54" t="s">
        <v>3069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3070</v>
      </c>
      <c r="AL2" s="322"/>
      <c r="AM2" s="321" t="s">
        <v>3071</v>
      </c>
      <c r="AN2" s="322"/>
      <c r="AO2" s="321" t="s">
        <v>3072</v>
      </c>
      <c r="AP2" s="322"/>
      <c r="AQ2" s="323" t="s">
        <v>3073</v>
      </c>
      <c r="AR2" s="322"/>
      <c r="AS2" s="323" t="s">
        <v>3074</v>
      </c>
      <c r="AT2" s="322"/>
      <c r="AU2" s="323" t="s">
        <v>3075</v>
      </c>
      <c r="AV2" s="322"/>
      <c r="AW2" s="323" t="s">
        <v>3076</v>
      </c>
      <c r="AX2" s="322"/>
      <c r="AY2" s="324" t="s">
        <v>3070</v>
      </c>
      <c r="AZ2" s="322"/>
      <c r="BA2" s="324" t="s">
        <v>3071</v>
      </c>
      <c r="BB2" s="322"/>
      <c r="BC2" s="324" t="s">
        <v>3072</v>
      </c>
      <c r="BD2" s="322"/>
      <c r="BE2" s="325" t="s">
        <v>3073</v>
      </c>
      <c r="BF2" s="322"/>
      <c r="BG2" s="325" t="s">
        <v>3074</v>
      </c>
      <c r="BH2" s="322"/>
      <c r="BI2" s="325" t="s">
        <v>3075</v>
      </c>
      <c r="BJ2" s="322"/>
      <c r="BK2" s="325" t="s">
        <v>3076</v>
      </c>
      <c r="BL2" s="322"/>
    </row>
    <row r="3">
      <c r="A3" s="76" t="s">
        <v>386</v>
      </c>
      <c r="B3" s="326" t="s">
        <v>3077</v>
      </c>
      <c r="C3" s="327" t="s">
        <v>3078</v>
      </c>
      <c r="D3" s="328" t="s">
        <v>3079</v>
      </c>
      <c r="E3" s="80"/>
      <c r="F3" s="82"/>
      <c r="G3" s="82"/>
      <c r="H3" s="81"/>
      <c r="I3" s="81"/>
      <c r="J3" s="127" t="s">
        <v>135</v>
      </c>
      <c r="K3" s="127" t="s">
        <v>135</v>
      </c>
      <c r="L3" s="126" t="s">
        <v>135</v>
      </c>
      <c r="M3" s="81"/>
      <c r="N3" s="81"/>
      <c r="O3" s="81"/>
      <c r="P3" s="81"/>
      <c r="Q3" s="83"/>
      <c r="R3" s="84"/>
      <c r="S3" s="329" t="s">
        <v>3080</v>
      </c>
      <c r="T3" s="330" t="s">
        <v>3081</v>
      </c>
      <c r="U3" s="330" t="s">
        <v>3082</v>
      </c>
      <c r="V3" s="330" t="s">
        <v>3083</v>
      </c>
      <c r="W3" s="100"/>
      <c r="X3" s="100"/>
      <c r="Y3" s="100"/>
      <c r="Z3" s="100"/>
      <c r="AA3" s="100"/>
      <c r="AB3" s="100"/>
      <c r="AC3" s="101">
        <v>40.0</v>
      </c>
      <c r="AD3" s="101">
        <v>40.0</v>
      </c>
      <c r="AE3" s="101">
        <v>10.0</v>
      </c>
      <c r="AF3" s="101">
        <v>10.0</v>
      </c>
      <c r="AG3" s="123" t="s">
        <v>3084</v>
      </c>
      <c r="AH3" s="123" t="s">
        <v>3085</v>
      </c>
      <c r="AI3" s="80"/>
      <c r="AJ3" s="103" t="s">
        <v>3086</v>
      </c>
      <c r="AK3" s="331" t="s">
        <v>3087</v>
      </c>
      <c r="AL3" s="332" t="s">
        <v>3088</v>
      </c>
      <c r="AM3" s="331" t="s">
        <v>3089</v>
      </c>
      <c r="AN3" s="333" t="s">
        <v>3090</v>
      </c>
      <c r="AO3" s="331" t="s">
        <v>3091</v>
      </c>
      <c r="AP3" s="332" t="s">
        <v>3092</v>
      </c>
      <c r="AQ3" s="331" t="s">
        <v>3093</v>
      </c>
      <c r="AR3" s="333" t="s">
        <v>3094</v>
      </c>
      <c r="AS3" s="331" t="s">
        <v>3095</v>
      </c>
      <c r="AT3" s="332" t="s">
        <v>3096</v>
      </c>
      <c r="AU3" s="331" t="s">
        <v>3097</v>
      </c>
      <c r="AV3" s="333" t="s">
        <v>3098</v>
      </c>
      <c r="AW3" s="331" t="s">
        <v>3099</v>
      </c>
      <c r="AX3" s="332" t="s">
        <v>3100</v>
      </c>
      <c r="AY3" s="334" t="s">
        <v>3101</v>
      </c>
      <c r="AZ3" s="335" t="s">
        <v>3102</v>
      </c>
      <c r="BA3" s="334" t="s">
        <v>3103</v>
      </c>
      <c r="BB3" s="336" t="s">
        <v>3104</v>
      </c>
      <c r="BC3" s="334" t="s">
        <v>3105</v>
      </c>
      <c r="BD3" s="335" t="s">
        <v>3106</v>
      </c>
      <c r="BE3" s="334" t="s">
        <v>3107</v>
      </c>
      <c r="BF3" s="336" t="s">
        <v>3108</v>
      </c>
      <c r="BG3" s="334" t="s">
        <v>3109</v>
      </c>
      <c r="BH3" s="335" t="s">
        <v>3110</v>
      </c>
      <c r="BI3" s="334" t="s">
        <v>3111</v>
      </c>
      <c r="BJ3" s="336" t="s">
        <v>3112</v>
      </c>
      <c r="BK3" s="334" t="s">
        <v>3113</v>
      </c>
      <c r="BL3" s="335" t="s">
        <v>3114</v>
      </c>
    </row>
    <row r="4">
      <c r="A4" s="76" t="s">
        <v>154</v>
      </c>
      <c r="B4" s="326" t="s">
        <v>3077</v>
      </c>
      <c r="C4" s="327" t="s">
        <v>3115</v>
      </c>
      <c r="D4" s="328" t="s">
        <v>3116</v>
      </c>
      <c r="E4" s="80"/>
      <c r="F4" s="82"/>
      <c r="G4" s="82" t="s">
        <v>135</v>
      </c>
      <c r="H4" s="81"/>
      <c r="I4" s="127" t="s">
        <v>135</v>
      </c>
      <c r="J4" s="127"/>
      <c r="K4" s="127"/>
      <c r="L4" s="126"/>
      <c r="M4" s="127" t="s">
        <v>135</v>
      </c>
      <c r="N4" s="81"/>
      <c r="O4" s="81"/>
      <c r="P4" s="81"/>
      <c r="Q4" s="83"/>
      <c r="R4" s="84"/>
      <c r="S4" s="329" t="s">
        <v>783</v>
      </c>
      <c r="T4" s="330" t="s">
        <v>3117</v>
      </c>
      <c r="U4" s="330" t="s">
        <v>3118</v>
      </c>
      <c r="V4" s="330" t="s">
        <v>3119</v>
      </c>
      <c r="W4" s="100"/>
      <c r="X4" s="100"/>
      <c r="Y4" s="100"/>
      <c r="Z4" s="100"/>
      <c r="AA4" s="100"/>
      <c r="AB4" s="100"/>
      <c r="AC4" s="101">
        <v>15.0</v>
      </c>
      <c r="AD4" s="101">
        <v>30.0</v>
      </c>
      <c r="AE4" s="101">
        <v>30.0</v>
      </c>
      <c r="AF4" s="101">
        <v>25.0</v>
      </c>
      <c r="AG4" s="123" t="s">
        <v>3120</v>
      </c>
      <c r="AH4" s="123" t="s">
        <v>3121</v>
      </c>
      <c r="AI4" s="80"/>
      <c r="AJ4" s="103" t="s">
        <v>3086</v>
      </c>
      <c r="AK4" s="331" t="s">
        <v>3122</v>
      </c>
      <c r="AL4" s="332" t="s">
        <v>3123</v>
      </c>
      <c r="AM4" s="331" t="s">
        <v>3124</v>
      </c>
      <c r="AN4" s="333" t="s">
        <v>3125</v>
      </c>
      <c r="AO4" s="331" t="s">
        <v>3126</v>
      </c>
      <c r="AP4" s="332" t="s">
        <v>3092</v>
      </c>
      <c r="AQ4" s="331" t="s">
        <v>3127</v>
      </c>
      <c r="AR4" s="333" t="s">
        <v>3128</v>
      </c>
      <c r="AS4" s="331" t="s">
        <v>3129</v>
      </c>
      <c r="AT4" s="332" t="s">
        <v>3096</v>
      </c>
      <c r="AU4" s="331" t="s">
        <v>3130</v>
      </c>
      <c r="AV4" s="333" t="s">
        <v>3131</v>
      </c>
      <c r="AW4" s="331" t="s">
        <v>3132</v>
      </c>
      <c r="AX4" s="332" t="s">
        <v>3100</v>
      </c>
      <c r="AY4" s="334" t="s">
        <v>3133</v>
      </c>
      <c r="AZ4" s="335" t="s">
        <v>3134</v>
      </c>
      <c r="BA4" s="334" t="s">
        <v>3135</v>
      </c>
      <c r="BB4" s="336" t="s">
        <v>3136</v>
      </c>
      <c r="BC4" s="334" t="s">
        <v>3137</v>
      </c>
      <c r="BD4" s="335" t="s">
        <v>3106</v>
      </c>
      <c r="BE4" s="334" t="s">
        <v>3138</v>
      </c>
      <c r="BF4" s="336" t="s">
        <v>3139</v>
      </c>
      <c r="BG4" s="334" t="s">
        <v>3140</v>
      </c>
      <c r="BH4" s="335" t="s">
        <v>3141</v>
      </c>
      <c r="BI4" s="334" t="s">
        <v>3142</v>
      </c>
      <c r="BJ4" s="336" t="s">
        <v>3143</v>
      </c>
      <c r="BK4" s="334" t="s">
        <v>3144</v>
      </c>
      <c r="BL4" s="335" t="s">
        <v>3145</v>
      </c>
    </row>
    <row r="5">
      <c r="A5" s="76" t="s">
        <v>906</v>
      </c>
      <c r="B5" s="326" t="s">
        <v>3077</v>
      </c>
      <c r="C5" s="327" t="s">
        <v>3146</v>
      </c>
      <c r="D5" s="328" t="s">
        <v>3147</v>
      </c>
      <c r="E5" s="80"/>
      <c r="F5" s="82" t="s">
        <v>135</v>
      </c>
      <c r="G5" s="82"/>
      <c r="H5" s="127" t="s">
        <v>135</v>
      </c>
      <c r="I5" s="127"/>
      <c r="J5" s="127"/>
      <c r="K5" s="127"/>
      <c r="L5" s="126"/>
      <c r="M5" s="127" t="s">
        <v>135</v>
      </c>
      <c r="N5" s="81"/>
      <c r="O5" s="81"/>
      <c r="P5" s="81"/>
      <c r="Q5" s="83"/>
      <c r="R5" s="84"/>
      <c r="S5" s="329" t="s">
        <v>3148</v>
      </c>
      <c r="T5" s="330" t="s">
        <v>3149</v>
      </c>
      <c r="U5" s="330" t="s">
        <v>3150</v>
      </c>
      <c r="V5" s="330" t="s">
        <v>3151</v>
      </c>
      <c r="W5" s="100"/>
      <c r="X5" s="100"/>
      <c r="Y5" s="100"/>
      <c r="Z5" s="100"/>
      <c r="AA5" s="100"/>
      <c r="AB5" s="100"/>
      <c r="AC5" s="101">
        <v>30.0</v>
      </c>
      <c r="AD5" s="101">
        <v>35.0</v>
      </c>
      <c r="AE5" s="101">
        <v>25.0</v>
      </c>
      <c r="AF5" s="101">
        <v>10.0</v>
      </c>
      <c r="AG5" s="123" t="s">
        <v>3152</v>
      </c>
      <c r="AH5" s="123" t="s">
        <v>3153</v>
      </c>
      <c r="AI5" s="80"/>
      <c r="AJ5" s="103" t="s">
        <v>3086</v>
      </c>
      <c r="AK5" s="331" t="s">
        <v>3154</v>
      </c>
      <c r="AL5" s="332" t="s">
        <v>3155</v>
      </c>
      <c r="AM5" s="331" t="s">
        <v>3156</v>
      </c>
      <c r="AN5" s="333" t="s">
        <v>3157</v>
      </c>
      <c r="AO5" s="331" t="s">
        <v>3158</v>
      </c>
      <c r="AP5" s="332" t="s">
        <v>3092</v>
      </c>
      <c r="AQ5" s="331" t="s">
        <v>3159</v>
      </c>
      <c r="AR5" s="333" t="s">
        <v>3160</v>
      </c>
      <c r="AS5" s="331" t="s">
        <v>3161</v>
      </c>
      <c r="AT5" s="332" t="s">
        <v>3096</v>
      </c>
      <c r="AU5" s="331" t="s">
        <v>3162</v>
      </c>
      <c r="AV5" s="333" t="s">
        <v>3163</v>
      </c>
      <c r="AW5" s="331" t="s">
        <v>3164</v>
      </c>
      <c r="AX5" s="332" t="s">
        <v>3100</v>
      </c>
      <c r="AY5" s="334" t="s">
        <v>3165</v>
      </c>
      <c r="AZ5" s="335" t="s">
        <v>3134</v>
      </c>
      <c r="BA5" s="334" t="s">
        <v>3166</v>
      </c>
      <c r="BB5" s="336" t="s">
        <v>3167</v>
      </c>
      <c r="BC5" s="334" t="s">
        <v>3168</v>
      </c>
      <c r="BD5" s="335" t="s">
        <v>3106</v>
      </c>
      <c r="BE5" s="334" t="s">
        <v>3169</v>
      </c>
      <c r="BF5" s="336" t="s">
        <v>3170</v>
      </c>
      <c r="BG5" s="334" t="s">
        <v>3171</v>
      </c>
      <c r="BH5" s="335" t="s">
        <v>3172</v>
      </c>
      <c r="BI5" s="334" t="s">
        <v>3173</v>
      </c>
      <c r="BJ5" s="336" t="s">
        <v>3174</v>
      </c>
      <c r="BK5" s="334" t="s">
        <v>3175</v>
      </c>
      <c r="BL5" s="335" t="s">
        <v>3114</v>
      </c>
    </row>
    <row r="6">
      <c r="A6" s="76" t="s">
        <v>987</v>
      </c>
      <c r="B6" s="326" t="s">
        <v>3077</v>
      </c>
      <c r="C6" s="116" t="s">
        <v>3176</v>
      </c>
      <c r="D6" s="78" t="s">
        <v>3177</v>
      </c>
      <c r="E6" s="80"/>
      <c r="F6" s="82" t="s">
        <v>135</v>
      </c>
      <c r="G6" s="82" t="s">
        <v>135</v>
      </c>
      <c r="H6" s="81"/>
      <c r="I6" s="81"/>
      <c r="J6" s="127" t="s">
        <v>135</v>
      </c>
      <c r="K6" s="81"/>
      <c r="L6" s="83"/>
      <c r="M6" s="81"/>
      <c r="N6" s="81"/>
      <c r="O6" s="81"/>
      <c r="P6" s="81"/>
      <c r="Q6" s="83"/>
      <c r="R6" s="84"/>
      <c r="S6" s="85" t="s">
        <v>3178</v>
      </c>
      <c r="T6" s="86" t="s">
        <v>3179</v>
      </c>
      <c r="U6" s="86" t="s">
        <v>3180</v>
      </c>
      <c r="V6" s="86" t="s">
        <v>3119</v>
      </c>
      <c r="W6" s="100"/>
      <c r="X6" s="100"/>
      <c r="Y6" s="100"/>
      <c r="Z6" s="100"/>
      <c r="AA6" s="100"/>
      <c r="AB6" s="100"/>
      <c r="AC6" s="101">
        <v>15.0</v>
      </c>
      <c r="AD6" s="101">
        <v>35.0</v>
      </c>
      <c r="AE6" s="101">
        <v>35.0</v>
      </c>
      <c r="AF6" s="101">
        <v>15.0</v>
      </c>
      <c r="AG6" s="123" t="s">
        <v>3181</v>
      </c>
      <c r="AH6" s="123" t="s">
        <v>3182</v>
      </c>
      <c r="AI6" s="80"/>
      <c r="AJ6" s="103" t="s">
        <v>3086</v>
      </c>
      <c r="AK6" s="337" t="s">
        <v>3183</v>
      </c>
      <c r="AL6" s="332" t="s">
        <v>3184</v>
      </c>
      <c r="AM6" s="337" t="s">
        <v>3185</v>
      </c>
      <c r="AN6" s="332" t="s">
        <v>3186</v>
      </c>
      <c r="AO6" s="337" t="s">
        <v>3187</v>
      </c>
      <c r="AP6" s="332" t="s">
        <v>3092</v>
      </c>
      <c r="AQ6" s="337" t="s">
        <v>3188</v>
      </c>
      <c r="AR6" s="332" t="s">
        <v>3189</v>
      </c>
      <c r="AS6" s="337" t="s">
        <v>3176</v>
      </c>
      <c r="AT6" s="332" t="s">
        <v>3096</v>
      </c>
      <c r="AU6" s="337" t="s">
        <v>3190</v>
      </c>
      <c r="AV6" s="332" t="s">
        <v>3191</v>
      </c>
      <c r="AW6" s="337" t="s">
        <v>3192</v>
      </c>
      <c r="AX6" s="332" t="s">
        <v>3100</v>
      </c>
      <c r="AY6" s="338" t="s">
        <v>3193</v>
      </c>
      <c r="AZ6" s="335" t="s">
        <v>3194</v>
      </c>
      <c r="BA6" s="338" t="s">
        <v>3195</v>
      </c>
      <c r="BB6" s="335" t="s">
        <v>3196</v>
      </c>
      <c r="BC6" s="338" t="s">
        <v>3197</v>
      </c>
      <c r="BD6" s="335" t="s">
        <v>3106</v>
      </c>
      <c r="BE6" s="338" t="s">
        <v>3198</v>
      </c>
      <c r="BF6" s="335" t="s">
        <v>3199</v>
      </c>
      <c r="BG6" s="338" t="s">
        <v>3200</v>
      </c>
      <c r="BH6" s="335" t="s">
        <v>3110</v>
      </c>
      <c r="BI6" s="338" t="s">
        <v>3201</v>
      </c>
      <c r="BJ6" s="335" t="s">
        <v>3202</v>
      </c>
      <c r="BK6" s="338" t="s">
        <v>3203</v>
      </c>
      <c r="BL6" s="335" t="s">
        <v>3114</v>
      </c>
    </row>
    <row r="7">
      <c r="A7" s="76" t="s">
        <v>1187</v>
      </c>
      <c r="B7" s="326" t="s">
        <v>3077</v>
      </c>
      <c r="C7" s="116" t="s">
        <v>3204</v>
      </c>
      <c r="D7" s="78" t="s">
        <v>3205</v>
      </c>
      <c r="E7" s="80"/>
      <c r="F7" s="82"/>
      <c r="G7" s="82"/>
      <c r="H7" s="127" t="s">
        <v>135</v>
      </c>
      <c r="I7" s="127" t="s">
        <v>135</v>
      </c>
      <c r="J7" s="127"/>
      <c r="K7" s="81"/>
      <c r="L7" s="83"/>
      <c r="M7" s="81"/>
      <c r="N7" s="81"/>
      <c r="O7" s="81"/>
      <c r="P7" s="81"/>
      <c r="Q7" s="83"/>
      <c r="R7" s="84"/>
      <c r="S7" s="85" t="s">
        <v>3206</v>
      </c>
      <c r="T7" s="86" t="s">
        <v>3207</v>
      </c>
      <c r="U7" s="86" t="s">
        <v>3208</v>
      </c>
      <c r="V7" s="86" t="s">
        <v>3209</v>
      </c>
      <c r="W7" s="100"/>
      <c r="X7" s="100"/>
      <c r="Y7" s="100"/>
      <c r="Z7" s="100"/>
      <c r="AA7" s="100"/>
      <c r="AB7" s="100"/>
      <c r="AC7" s="101">
        <v>35.0</v>
      </c>
      <c r="AD7" s="101">
        <v>10.0</v>
      </c>
      <c r="AE7" s="101">
        <v>35.0</v>
      </c>
      <c r="AF7" s="101">
        <v>20.0</v>
      </c>
      <c r="AG7" s="123" t="s">
        <v>3210</v>
      </c>
      <c r="AH7" s="123" t="s">
        <v>3211</v>
      </c>
      <c r="AI7" s="80"/>
      <c r="AJ7" s="103" t="s">
        <v>3212</v>
      </c>
      <c r="AK7" s="337" t="s">
        <v>3213</v>
      </c>
      <c r="AL7" s="332" t="s">
        <v>3214</v>
      </c>
      <c r="AM7" s="337" t="s">
        <v>3215</v>
      </c>
      <c r="AN7" s="332" t="s">
        <v>3216</v>
      </c>
      <c r="AO7" s="337" t="s">
        <v>3217</v>
      </c>
      <c r="AP7" s="332" t="s">
        <v>3092</v>
      </c>
      <c r="AQ7" s="337" t="s">
        <v>3218</v>
      </c>
      <c r="AR7" s="332" t="s">
        <v>3219</v>
      </c>
      <c r="AS7" s="337" t="s">
        <v>3220</v>
      </c>
      <c r="AT7" s="332" t="s">
        <v>3096</v>
      </c>
      <c r="AU7" s="337" t="s">
        <v>3221</v>
      </c>
      <c r="AV7" s="332" t="s">
        <v>3222</v>
      </c>
      <c r="AW7" s="337" t="s">
        <v>3223</v>
      </c>
      <c r="AX7" s="332" t="s">
        <v>3100</v>
      </c>
      <c r="AY7" s="338" t="s">
        <v>3224</v>
      </c>
      <c r="AZ7" s="335" t="s">
        <v>3225</v>
      </c>
      <c r="BA7" s="338" t="s">
        <v>3226</v>
      </c>
      <c r="BB7" s="335" t="s">
        <v>3227</v>
      </c>
      <c r="BC7" s="338" t="s">
        <v>3228</v>
      </c>
      <c r="BD7" s="335" t="s">
        <v>3106</v>
      </c>
      <c r="BE7" s="338" t="s">
        <v>3229</v>
      </c>
      <c r="BF7" s="335" t="s">
        <v>3230</v>
      </c>
      <c r="BG7" s="338" t="s">
        <v>3231</v>
      </c>
      <c r="BH7" s="335" t="s">
        <v>3141</v>
      </c>
      <c r="BI7" s="338" t="s">
        <v>3232</v>
      </c>
      <c r="BJ7" s="335" t="s">
        <v>3233</v>
      </c>
      <c r="BK7" s="338" t="s">
        <v>3234</v>
      </c>
      <c r="BL7" s="335" t="s">
        <v>3235</v>
      </c>
    </row>
    <row r="8">
      <c r="A8" s="76" t="s">
        <v>1258</v>
      </c>
      <c r="B8" s="326" t="s">
        <v>3077</v>
      </c>
      <c r="C8" s="116" t="s">
        <v>3236</v>
      </c>
      <c r="D8" s="78" t="s">
        <v>3237</v>
      </c>
      <c r="E8" s="80"/>
      <c r="F8" s="82"/>
      <c r="G8" s="82" t="s">
        <v>135</v>
      </c>
      <c r="H8" s="127"/>
      <c r="I8" s="127"/>
      <c r="J8" s="127"/>
      <c r="K8" s="81"/>
      <c r="L8" s="83"/>
      <c r="M8" s="81"/>
      <c r="N8" s="81"/>
      <c r="O8" s="81"/>
      <c r="P8" s="81"/>
      <c r="Q8" s="83"/>
      <c r="R8" s="84"/>
      <c r="S8" s="85" t="s">
        <v>3238</v>
      </c>
      <c r="T8" s="86" t="s">
        <v>3239</v>
      </c>
      <c r="U8" s="86" t="s">
        <v>3240</v>
      </c>
      <c r="V8" s="86" t="s">
        <v>3241</v>
      </c>
      <c r="W8" s="100"/>
      <c r="X8" s="100"/>
      <c r="Y8" s="100"/>
      <c r="Z8" s="100"/>
      <c r="AA8" s="100"/>
      <c r="AB8" s="100"/>
      <c r="AC8" s="101">
        <v>25.0</v>
      </c>
      <c r="AD8" s="101">
        <v>35.0</v>
      </c>
      <c r="AE8" s="101">
        <v>30.0</v>
      </c>
      <c r="AF8" s="101">
        <v>10.0</v>
      </c>
      <c r="AG8" s="123" t="s">
        <v>3242</v>
      </c>
      <c r="AH8" s="123" t="s">
        <v>3243</v>
      </c>
      <c r="AI8" s="80"/>
      <c r="AJ8" s="103" t="s">
        <v>3244</v>
      </c>
      <c r="AK8" s="337" t="s">
        <v>3245</v>
      </c>
      <c r="AL8" s="332" t="s">
        <v>3246</v>
      </c>
      <c r="AM8" s="337" t="s">
        <v>3247</v>
      </c>
      <c r="AN8" s="332" t="s">
        <v>3248</v>
      </c>
      <c r="AO8" s="337" t="s">
        <v>3249</v>
      </c>
      <c r="AP8" s="332" t="s">
        <v>3092</v>
      </c>
      <c r="AQ8" s="337" t="s">
        <v>3250</v>
      </c>
      <c r="AR8" s="332" t="s">
        <v>3251</v>
      </c>
      <c r="AS8" s="337" t="s">
        <v>3252</v>
      </c>
      <c r="AT8" s="332" t="s">
        <v>3096</v>
      </c>
      <c r="AU8" s="337" t="s">
        <v>3253</v>
      </c>
      <c r="AV8" s="332" t="s">
        <v>3254</v>
      </c>
      <c r="AW8" s="337" t="s">
        <v>3255</v>
      </c>
      <c r="AX8" s="332" t="s">
        <v>3100</v>
      </c>
      <c r="AY8" s="338" t="s">
        <v>3256</v>
      </c>
      <c r="AZ8" s="335" t="s">
        <v>3225</v>
      </c>
      <c r="BA8" s="338" t="s">
        <v>3257</v>
      </c>
      <c r="BB8" s="335" t="s">
        <v>3258</v>
      </c>
      <c r="BC8" s="338" t="s">
        <v>3259</v>
      </c>
      <c r="BD8" s="335" t="s">
        <v>3106</v>
      </c>
      <c r="BE8" s="338" t="s">
        <v>3260</v>
      </c>
      <c r="BF8" s="335" t="s">
        <v>3261</v>
      </c>
      <c r="BG8" s="338" t="s">
        <v>3262</v>
      </c>
      <c r="BH8" s="335" t="s">
        <v>3263</v>
      </c>
      <c r="BI8" s="338" t="s">
        <v>3264</v>
      </c>
      <c r="BJ8" s="335" t="s">
        <v>3265</v>
      </c>
      <c r="BK8" s="338" t="s">
        <v>3266</v>
      </c>
      <c r="BL8" s="335" t="s">
        <v>3114</v>
      </c>
    </row>
    <row r="9">
      <c r="A9" s="76" t="s">
        <v>500</v>
      </c>
      <c r="B9" s="326" t="s">
        <v>3077</v>
      </c>
      <c r="C9" s="116" t="s">
        <v>3267</v>
      </c>
      <c r="D9" s="78" t="s">
        <v>3268</v>
      </c>
      <c r="E9" s="80"/>
      <c r="F9" s="82"/>
      <c r="G9" s="82" t="s">
        <v>135</v>
      </c>
      <c r="H9" s="127"/>
      <c r="I9" s="127"/>
      <c r="J9" s="127" t="s">
        <v>135</v>
      </c>
      <c r="K9" s="81"/>
      <c r="L9" s="83"/>
      <c r="M9" s="81"/>
      <c r="N9" s="81"/>
      <c r="O9" s="81"/>
      <c r="P9" s="81"/>
      <c r="Q9" s="83"/>
      <c r="R9" s="84"/>
      <c r="S9" s="85" t="s">
        <v>3269</v>
      </c>
      <c r="T9" s="86" t="s">
        <v>3270</v>
      </c>
      <c r="U9" s="86" t="s">
        <v>3271</v>
      </c>
      <c r="V9" s="86" t="s">
        <v>439</v>
      </c>
      <c r="W9" s="100"/>
      <c r="X9" s="100"/>
      <c r="Y9" s="100"/>
      <c r="Z9" s="100"/>
      <c r="AA9" s="100"/>
      <c r="AB9" s="100"/>
      <c r="AC9" s="101">
        <v>15.0</v>
      </c>
      <c r="AD9" s="101">
        <v>40.0</v>
      </c>
      <c r="AE9" s="101">
        <v>10.0</v>
      </c>
      <c r="AF9" s="101">
        <v>40.0</v>
      </c>
      <c r="AG9" s="123" t="s">
        <v>3272</v>
      </c>
      <c r="AH9" s="123" t="s">
        <v>3273</v>
      </c>
      <c r="AI9" s="80"/>
      <c r="AJ9" s="103" t="s">
        <v>3274</v>
      </c>
      <c r="AK9" s="337" t="s">
        <v>3275</v>
      </c>
      <c r="AL9" s="332" t="s">
        <v>3276</v>
      </c>
      <c r="AM9" s="337" t="s">
        <v>3277</v>
      </c>
      <c r="AN9" s="332" t="s">
        <v>3278</v>
      </c>
      <c r="AO9" s="337" t="s">
        <v>3279</v>
      </c>
      <c r="AP9" s="332" t="s">
        <v>3092</v>
      </c>
      <c r="AQ9" s="337" t="s">
        <v>3280</v>
      </c>
      <c r="AR9" s="332" t="s">
        <v>3281</v>
      </c>
      <c r="AS9" s="337" t="s">
        <v>3282</v>
      </c>
      <c r="AT9" s="332" t="s">
        <v>3096</v>
      </c>
      <c r="AU9" s="337" t="s">
        <v>3283</v>
      </c>
      <c r="AV9" s="332" t="s">
        <v>3284</v>
      </c>
      <c r="AW9" s="337" t="s">
        <v>3285</v>
      </c>
      <c r="AX9" s="332" t="s">
        <v>3100</v>
      </c>
      <c r="AY9" s="338" t="s">
        <v>3286</v>
      </c>
      <c r="AZ9" s="335" t="s">
        <v>3287</v>
      </c>
      <c r="BA9" s="338" t="s">
        <v>3288</v>
      </c>
      <c r="BB9" s="335" t="s">
        <v>3289</v>
      </c>
      <c r="BC9" s="338" t="s">
        <v>3290</v>
      </c>
      <c r="BD9" s="335" t="s">
        <v>3106</v>
      </c>
      <c r="BE9" s="338" t="s">
        <v>3291</v>
      </c>
      <c r="BF9" s="335" t="s">
        <v>3292</v>
      </c>
      <c r="BG9" s="338" t="s">
        <v>3293</v>
      </c>
      <c r="BH9" s="335" t="s">
        <v>3294</v>
      </c>
      <c r="BI9" s="338" t="s">
        <v>3295</v>
      </c>
      <c r="BJ9" s="335" t="s">
        <v>3296</v>
      </c>
      <c r="BK9" s="338" t="s">
        <v>3297</v>
      </c>
      <c r="BL9" s="335" t="s">
        <v>3235</v>
      </c>
    </row>
    <row r="10">
      <c r="A10" s="76" t="s">
        <v>1753</v>
      </c>
      <c r="B10" s="326" t="s">
        <v>3077</v>
      </c>
      <c r="C10" s="116" t="s">
        <v>3298</v>
      </c>
      <c r="D10" s="78" t="s">
        <v>3299</v>
      </c>
      <c r="E10" s="80"/>
      <c r="F10" s="82"/>
      <c r="G10" s="82"/>
      <c r="H10" s="127"/>
      <c r="I10" s="127" t="s">
        <v>135</v>
      </c>
      <c r="J10" s="127"/>
      <c r="K10" s="81"/>
      <c r="L10" s="126" t="s">
        <v>135</v>
      </c>
      <c r="M10" s="81"/>
      <c r="N10" s="81"/>
      <c r="O10" s="81"/>
      <c r="P10" s="81"/>
      <c r="Q10" s="83"/>
      <c r="R10" s="84"/>
      <c r="S10" s="85" t="s">
        <v>3300</v>
      </c>
      <c r="T10" s="86" t="s">
        <v>3301</v>
      </c>
      <c r="U10" s="86" t="s">
        <v>3302</v>
      </c>
      <c r="V10" s="86" t="s">
        <v>3209</v>
      </c>
      <c r="W10" s="100"/>
      <c r="X10" s="100"/>
      <c r="Y10" s="100"/>
      <c r="Z10" s="100"/>
      <c r="AA10" s="100"/>
      <c r="AB10" s="100"/>
      <c r="AC10" s="101">
        <v>20.0</v>
      </c>
      <c r="AD10" s="101">
        <v>40.0</v>
      </c>
      <c r="AE10" s="101">
        <v>15.0</v>
      </c>
      <c r="AF10" s="101">
        <v>25.0</v>
      </c>
      <c r="AG10" s="123" t="s">
        <v>3303</v>
      </c>
      <c r="AH10" s="123" t="s">
        <v>3085</v>
      </c>
      <c r="AI10" s="80"/>
      <c r="AJ10" s="103" t="s">
        <v>3086</v>
      </c>
      <c r="AK10" s="337" t="s">
        <v>3304</v>
      </c>
      <c r="AL10" s="332" t="s">
        <v>3305</v>
      </c>
      <c r="AM10" s="337" t="s">
        <v>3306</v>
      </c>
      <c r="AN10" s="332" t="s">
        <v>3307</v>
      </c>
      <c r="AO10" s="337" t="s">
        <v>3308</v>
      </c>
      <c r="AP10" s="332" t="s">
        <v>3092</v>
      </c>
      <c r="AQ10" s="337" t="s">
        <v>3309</v>
      </c>
      <c r="AR10" s="332" t="s">
        <v>3310</v>
      </c>
      <c r="AS10" s="337" t="s">
        <v>3311</v>
      </c>
      <c r="AT10" s="332" t="s">
        <v>3096</v>
      </c>
      <c r="AU10" s="337" t="s">
        <v>3312</v>
      </c>
      <c r="AV10" s="332" t="s">
        <v>3313</v>
      </c>
      <c r="AW10" s="337" t="s">
        <v>3314</v>
      </c>
      <c r="AX10" s="332" t="s">
        <v>3100</v>
      </c>
      <c r="AY10" s="338" t="s">
        <v>3315</v>
      </c>
      <c r="AZ10" s="335" t="s">
        <v>3225</v>
      </c>
      <c r="BA10" s="338" t="s">
        <v>3316</v>
      </c>
      <c r="BB10" s="335" t="s">
        <v>3317</v>
      </c>
      <c r="BC10" s="338" t="s">
        <v>3318</v>
      </c>
      <c r="BD10" s="335" t="s">
        <v>3106</v>
      </c>
      <c r="BE10" s="338" t="s">
        <v>594</v>
      </c>
      <c r="BF10" s="335" t="s">
        <v>3319</v>
      </c>
      <c r="BG10" s="338" t="s">
        <v>3320</v>
      </c>
      <c r="BH10" s="335" t="s">
        <v>3321</v>
      </c>
      <c r="BI10" s="338" t="s">
        <v>3322</v>
      </c>
      <c r="BJ10" s="335" t="s">
        <v>3323</v>
      </c>
      <c r="BK10" s="338" t="s">
        <v>3324</v>
      </c>
      <c r="BL10" s="335" t="s">
        <v>3235</v>
      </c>
    </row>
    <row r="11">
      <c r="A11" s="76" t="s">
        <v>1649</v>
      </c>
      <c r="B11" s="326" t="s">
        <v>3077</v>
      </c>
      <c r="C11" s="116" t="s">
        <v>3325</v>
      </c>
      <c r="D11" s="78" t="s">
        <v>3326</v>
      </c>
      <c r="E11" s="80"/>
      <c r="F11" s="82"/>
      <c r="G11" s="82"/>
      <c r="H11" s="127" t="s">
        <v>135</v>
      </c>
      <c r="I11" s="127"/>
      <c r="J11" s="127"/>
      <c r="K11" s="81"/>
      <c r="L11" s="83"/>
      <c r="M11" s="127"/>
      <c r="N11" s="81"/>
      <c r="O11" s="81"/>
      <c r="P11" s="81"/>
      <c r="Q11" s="83"/>
      <c r="R11" s="84"/>
      <c r="S11" s="85" t="s">
        <v>3327</v>
      </c>
      <c r="T11" s="86" t="s">
        <v>3328</v>
      </c>
      <c r="U11" s="86" t="s">
        <v>3329</v>
      </c>
      <c r="V11" s="86" t="s">
        <v>3330</v>
      </c>
      <c r="W11" s="100"/>
      <c r="X11" s="100"/>
      <c r="Y11" s="100"/>
      <c r="Z11" s="100"/>
      <c r="AA11" s="100"/>
      <c r="AB11" s="100"/>
      <c r="AC11" s="101">
        <v>20.0</v>
      </c>
      <c r="AD11" s="101">
        <v>30.0</v>
      </c>
      <c r="AE11" s="101">
        <v>25.0</v>
      </c>
      <c r="AF11" s="101">
        <v>25.0</v>
      </c>
      <c r="AG11" s="123" t="s">
        <v>3120</v>
      </c>
      <c r="AH11" s="123" t="s">
        <v>3331</v>
      </c>
      <c r="AI11" s="80"/>
      <c r="AJ11" s="103" t="s">
        <v>3332</v>
      </c>
      <c r="AK11" s="337" t="s">
        <v>1897</v>
      </c>
      <c r="AL11" s="332" t="s">
        <v>3333</v>
      </c>
      <c r="AM11" s="337" t="s">
        <v>3334</v>
      </c>
      <c r="AN11" s="332" t="s">
        <v>3335</v>
      </c>
      <c r="AO11" s="337" t="s">
        <v>3336</v>
      </c>
      <c r="AP11" s="332" t="s">
        <v>3092</v>
      </c>
      <c r="AQ11" s="337" t="s">
        <v>3337</v>
      </c>
      <c r="AR11" s="332" t="s">
        <v>3338</v>
      </c>
      <c r="AS11" s="337" t="s">
        <v>3339</v>
      </c>
      <c r="AT11" s="332" t="s">
        <v>3096</v>
      </c>
      <c r="AU11" s="337" t="s">
        <v>3340</v>
      </c>
      <c r="AV11" s="332" t="s">
        <v>3341</v>
      </c>
      <c r="AW11" s="337" t="s">
        <v>3342</v>
      </c>
      <c r="AX11" s="332" t="s">
        <v>3100</v>
      </c>
      <c r="AY11" s="338" t="s">
        <v>3343</v>
      </c>
      <c r="AZ11" s="335" t="s">
        <v>3102</v>
      </c>
      <c r="BA11" s="338" t="s">
        <v>3344</v>
      </c>
      <c r="BB11" s="335" t="s">
        <v>3345</v>
      </c>
      <c r="BC11" s="338" t="s">
        <v>3346</v>
      </c>
      <c r="BD11" s="335" t="s">
        <v>3106</v>
      </c>
      <c r="BE11" s="338" t="s">
        <v>3347</v>
      </c>
      <c r="BF11" s="335" t="s">
        <v>3348</v>
      </c>
      <c r="BG11" s="338" t="s">
        <v>3349</v>
      </c>
      <c r="BH11" s="335" t="s">
        <v>3350</v>
      </c>
      <c r="BI11" s="338" t="s">
        <v>3351</v>
      </c>
      <c r="BJ11" s="336" t="s">
        <v>3352</v>
      </c>
      <c r="BK11" s="338" t="s">
        <v>3353</v>
      </c>
      <c r="BL11" s="335" t="s">
        <v>3114</v>
      </c>
    </row>
    <row r="12">
      <c r="A12" s="76" t="s">
        <v>1776</v>
      </c>
      <c r="B12" s="326" t="s">
        <v>3077</v>
      </c>
      <c r="C12" s="116" t="s">
        <v>3354</v>
      </c>
      <c r="D12" s="78" t="s">
        <v>3355</v>
      </c>
      <c r="E12" s="80"/>
      <c r="F12" s="82"/>
      <c r="G12" s="82" t="s">
        <v>135</v>
      </c>
      <c r="H12" s="127"/>
      <c r="I12" s="127" t="s">
        <v>135</v>
      </c>
      <c r="J12" s="127"/>
      <c r="K12" s="81"/>
      <c r="L12" s="83"/>
      <c r="M12" s="127" t="s">
        <v>135</v>
      </c>
      <c r="N12" s="81"/>
      <c r="O12" s="81"/>
      <c r="P12" s="81"/>
      <c r="Q12" s="83"/>
      <c r="R12" s="84"/>
      <c r="S12" s="85" t="s">
        <v>3356</v>
      </c>
      <c r="T12" s="86" t="s">
        <v>3357</v>
      </c>
      <c r="U12" s="86" t="s">
        <v>3358</v>
      </c>
      <c r="V12" s="86" t="s">
        <v>3359</v>
      </c>
      <c r="W12" s="100"/>
      <c r="X12" s="100"/>
      <c r="Y12" s="100"/>
      <c r="Z12" s="100"/>
      <c r="AA12" s="100"/>
      <c r="AB12" s="100"/>
      <c r="AC12" s="101">
        <v>10.0</v>
      </c>
      <c r="AD12" s="101">
        <v>40.0</v>
      </c>
      <c r="AE12" s="101">
        <v>25.0</v>
      </c>
      <c r="AF12" s="101">
        <v>25.0</v>
      </c>
      <c r="AG12" s="123" t="s">
        <v>3360</v>
      </c>
      <c r="AH12" s="123" t="s">
        <v>3361</v>
      </c>
      <c r="AI12" s="80"/>
      <c r="AJ12" s="103" t="s">
        <v>3362</v>
      </c>
      <c r="AK12" s="337" t="s">
        <v>3363</v>
      </c>
      <c r="AL12" s="332" t="s">
        <v>3364</v>
      </c>
      <c r="AM12" s="337" t="s">
        <v>3365</v>
      </c>
      <c r="AN12" s="332" t="s">
        <v>3366</v>
      </c>
      <c r="AO12" s="337" t="s">
        <v>3367</v>
      </c>
      <c r="AP12" s="332" t="s">
        <v>3092</v>
      </c>
      <c r="AQ12" s="337" t="s">
        <v>3368</v>
      </c>
      <c r="AR12" s="332" t="s">
        <v>3369</v>
      </c>
      <c r="AS12" s="337" t="s">
        <v>3370</v>
      </c>
      <c r="AT12" s="332" t="s">
        <v>3096</v>
      </c>
      <c r="AU12" s="337" t="s">
        <v>3371</v>
      </c>
      <c r="AV12" s="332" t="s">
        <v>3372</v>
      </c>
      <c r="AW12" s="337" t="s">
        <v>3373</v>
      </c>
      <c r="AX12" s="332" t="s">
        <v>3100</v>
      </c>
      <c r="AY12" s="338" t="s">
        <v>3374</v>
      </c>
      <c r="AZ12" s="335" t="s">
        <v>3102</v>
      </c>
      <c r="BA12" s="338" t="s">
        <v>3375</v>
      </c>
      <c r="BB12" s="335" t="s">
        <v>3376</v>
      </c>
      <c r="BC12" s="338" t="s">
        <v>3377</v>
      </c>
      <c r="BD12" s="335" t="s">
        <v>3106</v>
      </c>
      <c r="BE12" s="338" t="s">
        <v>3378</v>
      </c>
      <c r="BF12" s="335" t="s">
        <v>3379</v>
      </c>
      <c r="BG12" s="338" t="s">
        <v>3380</v>
      </c>
      <c r="BH12" s="335" t="s">
        <v>3381</v>
      </c>
      <c r="BI12" s="338" t="s">
        <v>3382</v>
      </c>
      <c r="BJ12" s="335" t="s">
        <v>3383</v>
      </c>
      <c r="BK12" s="338" t="s">
        <v>3354</v>
      </c>
      <c r="BL12" s="335" t="s">
        <v>3235</v>
      </c>
    </row>
    <row r="13">
      <c r="A13" s="76" t="s">
        <v>287</v>
      </c>
      <c r="B13" s="326" t="s">
        <v>3077</v>
      </c>
      <c r="C13" s="116" t="s">
        <v>3384</v>
      </c>
      <c r="D13" s="78" t="s">
        <v>3385</v>
      </c>
      <c r="E13" s="80"/>
      <c r="F13" s="82" t="s">
        <v>135</v>
      </c>
      <c r="G13" s="82"/>
      <c r="H13" s="127"/>
      <c r="I13" s="127"/>
      <c r="J13" s="127"/>
      <c r="K13" s="81"/>
      <c r="L13" s="83"/>
      <c r="M13" s="127" t="s">
        <v>135</v>
      </c>
      <c r="N13" s="127" t="s">
        <v>135</v>
      </c>
      <c r="O13" s="81"/>
      <c r="P13" s="81"/>
      <c r="Q13" s="83"/>
      <c r="R13" s="84"/>
      <c r="S13" s="85" t="s">
        <v>3386</v>
      </c>
      <c r="T13" s="86" t="s">
        <v>3387</v>
      </c>
      <c r="U13" s="86" t="s">
        <v>3388</v>
      </c>
      <c r="V13" s="86" t="s">
        <v>3389</v>
      </c>
      <c r="W13" s="100"/>
      <c r="X13" s="100"/>
      <c r="Y13" s="100"/>
      <c r="Z13" s="100"/>
      <c r="AA13" s="100"/>
      <c r="AB13" s="100"/>
      <c r="AC13" s="101">
        <v>30.0</v>
      </c>
      <c r="AD13" s="101">
        <v>40.0</v>
      </c>
      <c r="AE13" s="101">
        <v>10.0</v>
      </c>
      <c r="AF13" s="101">
        <v>20.0</v>
      </c>
      <c r="AG13" s="123" t="s">
        <v>3181</v>
      </c>
      <c r="AH13" s="123" t="s">
        <v>3273</v>
      </c>
      <c r="AI13" s="80"/>
      <c r="AJ13" s="103" t="s">
        <v>3086</v>
      </c>
      <c r="AK13" s="337" t="s">
        <v>3390</v>
      </c>
      <c r="AL13" s="332" t="s">
        <v>3364</v>
      </c>
      <c r="AM13" s="337" t="s">
        <v>3391</v>
      </c>
      <c r="AN13" s="332" t="s">
        <v>3392</v>
      </c>
      <c r="AO13" s="337" t="s">
        <v>3393</v>
      </c>
      <c r="AP13" s="332" t="s">
        <v>3092</v>
      </c>
      <c r="AQ13" s="337" t="s">
        <v>3394</v>
      </c>
      <c r="AR13" s="332" t="s">
        <v>3395</v>
      </c>
      <c r="AS13" s="337" t="s">
        <v>1080</v>
      </c>
      <c r="AT13" s="332" t="s">
        <v>3096</v>
      </c>
      <c r="AU13" s="337" t="s">
        <v>3396</v>
      </c>
      <c r="AV13" s="332" t="s">
        <v>3397</v>
      </c>
      <c r="AW13" s="337" t="s">
        <v>3398</v>
      </c>
      <c r="AX13" s="332" t="s">
        <v>3100</v>
      </c>
      <c r="AY13" s="338" t="s">
        <v>3399</v>
      </c>
      <c r="AZ13" s="335" t="s">
        <v>3134</v>
      </c>
      <c r="BA13" s="338" t="s">
        <v>3056</v>
      </c>
      <c r="BB13" s="335" t="s">
        <v>3400</v>
      </c>
      <c r="BC13" s="338" t="s">
        <v>3401</v>
      </c>
      <c r="BD13" s="335" t="s">
        <v>3106</v>
      </c>
      <c r="BE13" s="338" t="s">
        <v>3402</v>
      </c>
      <c r="BF13" s="335" t="s">
        <v>3403</v>
      </c>
      <c r="BG13" s="338" t="s">
        <v>3404</v>
      </c>
      <c r="BH13" s="335" t="s">
        <v>3405</v>
      </c>
      <c r="BI13" s="338" t="s">
        <v>3406</v>
      </c>
      <c r="BJ13" s="335" t="s">
        <v>3407</v>
      </c>
      <c r="BK13" s="338" t="s">
        <v>3408</v>
      </c>
      <c r="BL13" s="335" t="s">
        <v>3409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3410</v>
      </c>
      <c r="C1" s="340" t="s">
        <v>100</v>
      </c>
      <c r="D1" s="341" t="s">
        <v>101</v>
      </c>
      <c r="E1" s="342" t="s">
        <v>102</v>
      </c>
      <c r="F1" s="343" t="s">
        <v>103</v>
      </c>
      <c r="G1" s="344" t="s">
        <v>104</v>
      </c>
      <c r="H1" s="345" t="s">
        <v>105</v>
      </c>
      <c r="I1" s="346" t="s">
        <v>3411</v>
      </c>
      <c r="J1" s="346" t="s">
        <v>3412</v>
      </c>
      <c r="K1" s="346" t="s">
        <v>3413</v>
      </c>
      <c r="L1" s="346" t="s">
        <v>3414</v>
      </c>
      <c r="M1" s="347" t="s">
        <v>3415</v>
      </c>
      <c r="N1" s="347" t="s">
        <v>3416</v>
      </c>
      <c r="O1" s="347" t="s">
        <v>3417</v>
      </c>
      <c r="P1" s="347" t="s">
        <v>3418</v>
      </c>
      <c r="Q1" s="347" t="s">
        <v>3419</v>
      </c>
      <c r="R1" s="347" t="s">
        <v>3420</v>
      </c>
      <c r="S1" s="347" t="s">
        <v>3421</v>
      </c>
      <c r="T1" s="347" t="s">
        <v>3422</v>
      </c>
      <c r="U1" s="347" t="s">
        <v>3423</v>
      </c>
      <c r="V1" s="347" t="s">
        <v>3424</v>
      </c>
      <c r="W1" s="347" t="s">
        <v>3425</v>
      </c>
      <c r="X1" s="348" t="s">
        <v>3426</v>
      </c>
      <c r="Y1" s="348" t="s">
        <v>3427</v>
      </c>
      <c r="Z1" s="348" t="s">
        <v>3428</v>
      </c>
      <c r="AA1" s="348" t="s">
        <v>3429</v>
      </c>
      <c r="AB1" s="348" t="s">
        <v>3430</v>
      </c>
      <c r="AC1" s="348" t="s">
        <v>3431</v>
      </c>
      <c r="AD1" s="349" t="s">
        <v>3432</v>
      </c>
      <c r="AE1" s="349" t="s">
        <v>3433</v>
      </c>
      <c r="AF1" s="349" t="s">
        <v>3434</v>
      </c>
      <c r="AG1" s="349" t="s">
        <v>3435</v>
      </c>
      <c r="AH1" s="349" t="s">
        <v>3436</v>
      </c>
      <c r="AI1" s="349" t="s">
        <v>3437</v>
      </c>
      <c r="AJ1" s="349" t="s">
        <v>3438</v>
      </c>
      <c r="AK1" s="349" t="s">
        <v>3439</v>
      </c>
      <c r="AL1" s="349" t="s">
        <v>3440</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3080</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3148</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3178</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3441</v>
      </c>
      <c r="N73" s="386" t="s">
        <v>3442</v>
      </c>
      <c r="O73" s="386" t="s">
        <v>3443</v>
      </c>
      <c r="P73" s="386" t="s">
        <v>3444</v>
      </c>
      <c r="Q73" s="386" t="s">
        <v>3445</v>
      </c>
      <c r="R73" s="386" t="s">
        <v>3446</v>
      </c>
      <c r="S73" s="386" t="s">
        <v>3447</v>
      </c>
      <c r="T73" s="386" t="s">
        <v>3448</v>
      </c>
      <c r="U73" s="386" t="s">
        <v>3449</v>
      </c>
      <c r="V73" s="386" t="s">
        <v>3450</v>
      </c>
      <c r="W73" s="386" t="s">
        <v>3451</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3452</v>
      </c>
      <c r="N74" s="386" t="s">
        <v>3453</v>
      </c>
      <c r="O74" s="386" t="s">
        <v>3443</v>
      </c>
      <c r="P74" s="386" t="s">
        <v>3444</v>
      </c>
      <c r="Q74" s="386" t="s">
        <v>3445</v>
      </c>
      <c r="R74" s="386" t="s">
        <v>3446</v>
      </c>
      <c r="S74" s="386" t="s">
        <v>3454</v>
      </c>
      <c r="T74" s="386" t="s">
        <v>3455</v>
      </c>
      <c r="U74" s="386" t="s">
        <v>3454</v>
      </c>
      <c r="V74" s="386" t="s">
        <v>3455</v>
      </c>
      <c r="W74" s="386" t="s">
        <v>3451</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1147</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1151</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1172</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1175</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1187</v>
      </c>
      <c r="B87" s="350" t="s">
        <v>1197</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1187</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1187</v>
      </c>
      <c r="B89" s="350" t="s">
        <v>3206</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1211</v>
      </c>
      <c r="B90" s="350" t="s">
        <v>1218</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1211</v>
      </c>
      <c r="B91" s="350" t="s">
        <v>1221</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1243</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1238</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1258</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1258</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1258</v>
      </c>
      <c r="B96" s="350" t="s">
        <v>3238</v>
      </c>
      <c r="C96" s="362">
        <v>4902.0</v>
      </c>
      <c r="D96" s="363">
        <v>502.0</v>
      </c>
      <c r="E96" s="364">
        <v>250.0</v>
      </c>
      <c r="F96" s="365">
        <v>360.0</v>
      </c>
      <c r="G96" s="366">
        <v>304.0</v>
      </c>
      <c r="H96" s="367">
        <v>180.0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1282</v>
      </c>
      <c r="B97" s="350" t="s">
        <v>1289</v>
      </c>
      <c r="C97" s="362">
        <v>4316.0</v>
      </c>
      <c r="D97" s="363">
        <v>263.0</v>
      </c>
      <c r="E97" s="364">
        <v>591.0</v>
      </c>
      <c r="F97" s="365">
        <v>268.0</v>
      </c>
      <c r="G97" s="366">
        <v>364.0</v>
      </c>
      <c r="H97" s="367">
        <v>130.0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1282</v>
      </c>
      <c r="B98" s="350" t="s">
        <v>178</v>
      </c>
      <c r="C98" s="362">
        <v>3826.0</v>
      </c>
      <c r="D98" s="363">
        <v>263.0</v>
      </c>
      <c r="E98" s="364">
        <v>563.0</v>
      </c>
      <c r="F98" s="365">
        <v>249.0</v>
      </c>
      <c r="G98" s="366">
        <v>364.0</v>
      </c>
      <c r="H98" s="367">
        <v>99.0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500</v>
      </c>
      <c r="B99" s="350" t="s">
        <v>342</v>
      </c>
      <c r="C99" s="351">
        <f t="shared" ref="C99:C100" si="96">(M99+N99*($I99-1)/10)*(1+X99/10000)*(1+(10+SWITCH($J99,0,0,1,1,2,2,3,3,4,4,5,5,6,7,7,9,8,11,9,13,10,15)+switch($L99,10,5,0))/100)+AD99+$L99*AJ99</f>
        <v>3301.36024</v>
      </c>
      <c r="D99" s="352">
        <f t="shared" ref="D99:D100" si="97">(O99+P99*($I99-1)/10)*(1+Y99/10000)*(1+(10+SWITCH($K99,0,0,1,1,2,2,3,3,4,4,5,5,6,7,7,9,8,11,9,13,10,15)+switch($L99,10,5,0))/100)+AE99</f>
        <v>310.217388</v>
      </c>
      <c r="E99" s="353">
        <f t="shared" ref="E99:E100" si="98">(Q99+R99*($I99-1)/10)*(1+Z99/10000)*(1+(10+SWITCH($K99,0,0,1,1,2,2,3,3,4,4,5,5,6,7,7,9,8,11,9,13,10,15)+switch($L99,10,5,0))/100)+AF99</f>
        <v>497.8272</v>
      </c>
      <c r="F99" s="354">
        <f t="shared" ref="F99:F100" si="99">(S99+T99*($I99-1)/10)*(1+AA99/10000)*(1+(10+SWITCH($J99,0,0,1,1,2,2,3,3,4,4,5,5,6,7,7,9,8,11,9,13,10,15)+switch($L99,10,5,0))/100)+AG99+$L99*AK99</f>
        <v>256.368168</v>
      </c>
      <c r="G99" s="355">
        <f t="shared" ref="G99:G100" si="100">(U99+V99*($I99-1)/10)*(1+AB99/10000)*(1+(10+SWITCH($J99,0,0,1,1,2,2,3,3,4,4,5,5,6,7,7,9,8,11,9,13,10,15)+switch($L99,10,5,0))/100)+AH99+$L99*AL99</f>
        <v>372.96021</v>
      </c>
      <c r="H99" s="356">
        <f t="shared" ref="H99:H100" si="101">W99*(1+AC99/10000)*(1+(10+SWITCH($K99,0,0,1,1,2,2,3,3,4,4,5,5,6,7,7,9,8,11,9,13,10,15)+switch($L99,10,5,0))/100)+AI99</f>
        <v>80.32271</v>
      </c>
      <c r="I99" s="357">
        <v>70.0</v>
      </c>
      <c r="J99" s="357">
        <v>10.0</v>
      </c>
      <c r="K99" s="357">
        <v>10.0</v>
      </c>
      <c r="L99" s="357">
        <v>10.0</v>
      </c>
      <c r="M99" s="358">
        <v>587.0</v>
      </c>
      <c r="N99" s="358">
        <v>90.0</v>
      </c>
      <c r="O99" s="358">
        <v>76.0</v>
      </c>
      <c r="P99" s="358">
        <v>12.0</v>
      </c>
      <c r="Q99" s="358">
        <v>89.0</v>
      </c>
      <c r="R99" s="358">
        <v>14.0</v>
      </c>
      <c r="S99" s="358">
        <v>48.0</v>
      </c>
      <c r="T99" s="358">
        <v>8.0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178</v>
      </c>
      <c r="C100" s="351">
        <f t="shared" si="96"/>
        <v>3153.977875</v>
      </c>
      <c r="D100" s="352">
        <f t="shared" si="97"/>
        <v>257.86332</v>
      </c>
      <c r="E100" s="353">
        <f t="shared" si="98"/>
        <v>527.007</v>
      </c>
      <c r="F100" s="354">
        <f t="shared" si="99"/>
        <v>236.846107</v>
      </c>
      <c r="G100" s="355">
        <f t="shared" si="100"/>
        <v>372.96021</v>
      </c>
      <c r="H100" s="356">
        <f t="shared" si="101"/>
        <v>80.32271</v>
      </c>
      <c r="I100" s="357">
        <v>70.0</v>
      </c>
      <c r="J100" s="357">
        <v>10.0</v>
      </c>
      <c r="K100" s="357">
        <v>10.0</v>
      </c>
      <c r="L100" s="357">
        <v>10.0</v>
      </c>
      <c r="M100" s="358">
        <v>551.0</v>
      </c>
      <c r="N100" s="358">
        <v>85.0</v>
      </c>
      <c r="O100" s="358">
        <v>63.0</v>
      </c>
      <c r="P100" s="358">
        <v>10.0</v>
      </c>
      <c r="Q100" s="358">
        <v>95.0</v>
      </c>
      <c r="R100" s="358">
        <v>15.0</v>
      </c>
      <c r="S100" s="358">
        <v>46.0</v>
      </c>
      <c r="T100" s="358">
        <v>7.0</v>
      </c>
      <c r="U100" s="358">
        <v>60.0</v>
      </c>
      <c r="V100" s="358">
        <v>10.0</v>
      </c>
      <c r="W100" s="358">
        <v>43.0</v>
      </c>
      <c r="X100" s="359">
        <v>6081.0</v>
      </c>
      <c r="Y100" s="359">
        <v>5027.0</v>
      </c>
      <c r="Z100" s="359">
        <v>7400.0</v>
      </c>
      <c r="AA100" s="359">
        <v>6873.0</v>
      </c>
      <c r="AB100" s="359">
        <v>6873.0</v>
      </c>
      <c r="AC100" s="359">
        <v>4369.0</v>
      </c>
      <c r="AD100" s="360">
        <v>276.0</v>
      </c>
      <c r="AE100" s="360">
        <v>0.0</v>
      </c>
      <c r="AF100" s="360">
        <v>78.0</v>
      </c>
      <c r="AG100" s="360">
        <v>0.0</v>
      </c>
      <c r="AH100" s="360">
        <v>40.0</v>
      </c>
      <c r="AI100" s="360">
        <v>0.0</v>
      </c>
      <c r="AJ100" s="361">
        <v>50.0</v>
      </c>
      <c r="AK100" s="361">
        <v>3.0</v>
      </c>
      <c r="AL100" s="361">
        <v>5.0</v>
      </c>
    </row>
    <row r="101">
      <c r="A101" s="339" t="s">
        <v>500</v>
      </c>
      <c r="B101" s="350" t="s">
        <v>3269</v>
      </c>
      <c r="C101" s="362">
        <v>3489.0</v>
      </c>
      <c r="D101" s="363">
        <v>258.0</v>
      </c>
      <c r="E101" s="364">
        <v>547.0</v>
      </c>
      <c r="F101" s="365">
        <v>240.0</v>
      </c>
      <c r="G101" s="366">
        <v>388.0</v>
      </c>
      <c r="H101" s="367">
        <v>87.0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1319</v>
      </c>
      <c r="B102" s="350" t="s">
        <v>1326</v>
      </c>
      <c r="C102" s="362">
        <v>4184.0</v>
      </c>
      <c r="D102" s="363">
        <v>609.0</v>
      </c>
      <c r="E102" s="364">
        <v>233.0</v>
      </c>
      <c r="F102" s="365">
        <v>275.0</v>
      </c>
      <c r="G102" s="366">
        <v>254.0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1319</v>
      </c>
      <c r="B103" s="350" t="s">
        <v>614</v>
      </c>
      <c r="C103" s="362">
        <v>4511.0</v>
      </c>
      <c r="D103" s="363">
        <v>578.0</v>
      </c>
      <c r="E103" s="364">
        <v>233.0</v>
      </c>
      <c r="F103" s="365">
        <v>287.0</v>
      </c>
      <c r="G103" s="366">
        <v>283.0</v>
      </c>
      <c r="H103" s="367">
        <v>113.0</v>
      </c>
      <c r="I103" s="357"/>
      <c r="J103" s="357"/>
      <c r="K103" s="357"/>
      <c r="L103" s="357"/>
      <c r="M103" s="358"/>
      <c r="N103" s="358"/>
      <c r="O103" s="358"/>
      <c r="P103" s="358"/>
      <c r="Q103" s="358"/>
      <c r="R103" s="358"/>
      <c r="S103" s="358"/>
      <c r="T103" s="358"/>
      <c r="U103" s="358"/>
      <c r="V103" s="358"/>
      <c r="W103" s="358"/>
      <c r="X103" s="359"/>
      <c r="Y103" s="359"/>
      <c r="Z103" s="359"/>
      <c r="AA103" s="359"/>
      <c r="AB103" s="359"/>
      <c r="AC103" s="359"/>
      <c r="AD103" s="360"/>
      <c r="AE103" s="360"/>
      <c r="AF103" s="360"/>
      <c r="AG103" s="360"/>
      <c r="AH103" s="360"/>
      <c r="AI103" s="360"/>
      <c r="AJ103" s="361"/>
      <c r="AK103" s="361"/>
      <c r="AL103" s="361"/>
    </row>
    <row r="104">
      <c r="A104" s="339" t="s">
        <v>1336</v>
      </c>
      <c r="B104" s="350" t="s">
        <v>1345</v>
      </c>
      <c r="C104" s="351">
        <f t="shared" ref="C104:C105" si="102">(M104+N104*($I104-1)/10)*(1+X104/10000)*(1+(10+SWITCH($J104,0,0,1,1,2,2,3,3,4,4,5,5,6,7,7,9,8,11,9,13,10,15)+switch($L104,10,5,0))/100)+AD104+$L104*AJ104</f>
        <v>3438.92401</v>
      </c>
      <c r="D104" s="352">
        <f t="shared" ref="D104:D105" si="103">(O104+P104*($I104-1)/10)*(1+Y104/10000)*(1+(10+SWITCH($K104,0,0,1,1,2,2,3,3,4,4,5,5,6,7,7,9,8,11,9,13,10,15)+switch($L104,10,5,0))/100)+AE104</f>
        <v>540.14769</v>
      </c>
      <c r="E104" s="353">
        <f t="shared" ref="E104:E105" si="104">(Q104+R104*($I104-1)/10)*(1+Z104/10000)*(1+(10+SWITCH($K104,0,0,1,1,2,2,3,3,4,4,5,5,6,7,7,9,8,11,9,13,10,15)+switch($L104,10,5,0))/100)+AF104</f>
        <v>239.77668</v>
      </c>
      <c r="F104" s="354">
        <f t="shared" ref="F104:F105" si="105">(S104+T104*($I104-1)/10)*(1+AA104/10000)*(1+(10+SWITCH($J104,0,0,1,1,2,2,3,3,4,4,5,5,6,7,7,9,8,11,9,13,10,15)+switch($L104,10,5,0))/100)+AG104+$L104*AK104</f>
        <v>298.4384</v>
      </c>
      <c r="G104" s="355">
        <f t="shared" ref="G104:G105" si="106">(U104+V104*($I104-1)/10)*(1+AB104/10000)*(1+(10+SWITCH($J104,0,0,1,1,2,2,3,3,4,4,5,5,6,7,7,9,8,11,9,13,10,15)+switch($L104,10,5,0))/100)+AH104+$L104*AL104</f>
        <v>280.767093</v>
      </c>
      <c r="H104" s="356">
        <f t="shared" ref="H104:H105" si="107">W104*(1+AC104/10000)*(1+(10+SWITCH($K104,0,0,1,1,2,2,3,3,4,4,5,5,6,7,7,9,8,11,9,13,10,15)+switch($L104,10,5,0))/100)+AI104</f>
        <v>321.72394</v>
      </c>
      <c r="I104" s="357">
        <v>70.0</v>
      </c>
      <c r="J104" s="357">
        <v>10.0</v>
      </c>
      <c r="K104" s="357">
        <v>10.0</v>
      </c>
      <c r="L104" s="357">
        <v>10.0</v>
      </c>
      <c r="M104" s="368">
        <v>551.0</v>
      </c>
      <c r="N104" s="368">
        <v>100.0</v>
      </c>
      <c r="O104" s="368">
        <v>95.0</v>
      </c>
      <c r="P104" s="368">
        <v>15.0</v>
      </c>
      <c r="Q104" s="368">
        <v>63.0</v>
      </c>
      <c r="R104" s="368">
        <v>10.0</v>
      </c>
      <c r="S104" s="368">
        <v>48.0</v>
      </c>
      <c r="T104" s="368">
        <v>8.0</v>
      </c>
      <c r="U104" s="368">
        <v>46.0</v>
      </c>
      <c r="V104" s="368">
        <v>7.0</v>
      </c>
      <c r="W104" s="368">
        <v>117.0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1336</v>
      </c>
      <c r="B105" s="350" t="s">
        <v>1349</v>
      </c>
      <c r="C105" s="351">
        <f t="shared" si="102"/>
        <v>3820.95488</v>
      </c>
      <c r="D105" s="352">
        <f t="shared" si="103"/>
        <v>568.392816</v>
      </c>
      <c r="E105" s="353">
        <f t="shared" si="104"/>
        <v>239.77668</v>
      </c>
      <c r="F105" s="354">
        <f t="shared" si="105"/>
        <v>334.4042</v>
      </c>
      <c r="G105" s="355">
        <f t="shared" si="106"/>
        <v>301.508632</v>
      </c>
      <c r="H105" s="356">
        <f t="shared" si="107"/>
        <v>197.48294</v>
      </c>
      <c r="I105" s="357">
        <v>70.0</v>
      </c>
      <c r="J105" s="357">
        <v>10.0</v>
      </c>
      <c r="K105" s="357">
        <v>10.0</v>
      </c>
      <c r="L105" s="357">
        <v>10.0</v>
      </c>
      <c r="M105" s="368">
        <v>649.0</v>
      </c>
      <c r="N105" s="368">
        <v>110.0</v>
      </c>
      <c r="O105" s="368">
        <v>100.0</v>
      </c>
      <c r="P105" s="368">
        <v>16.0</v>
      </c>
      <c r="Q105" s="368">
        <v>63.0</v>
      </c>
      <c r="R105" s="368">
        <v>10.0</v>
      </c>
      <c r="S105" s="368">
        <v>57.0</v>
      </c>
      <c r="T105" s="368">
        <v>9.0</v>
      </c>
      <c r="U105" s="368">
        <v>48.0</v>
      </c>
      <c r="V105" s="368">
        <v>8.0</v>
      </c>
      <c r="W105" s="368">
        <v>67.0</v>
      </c>
      <c r="X105" s="359">
        <v>7597.0</v>
      </c>
      <c r="Y105" s="359">
        <v>8258.0</v>
      </c>
      <c r="Z105" s="359">
        <v>3973.0</v>
      </c>
      <c r="AA105" s="359">
        <v>7400.0</v>
      </c>
      <c r="AB105" s="359">
        <v>7927.0</v>
      </c>
      <c r="AC105" s="359">
        <v>9114.0</v>
      </c>
      <c r="AD105" s="382"/>
      <c r="AE105" s="360">
        <v>69.0</v>
      </c>
      <c r="AF105" s="382"/>
      <c r="AG105" s="360">
        <v>15.0</v>
      </c>
      <c r="AH105" s="360">
        <v>21.0</v>
      </c>
      <c r="AI105" s="360">
        <v>31.0</v>
      </c>
      <c r="AJ105" s="383">
        <v>60.0</v>
      </c>
      <c r="AK105" s="383">
        <v>5.0</v>
      </c>
      <c r="AL105" s="383">
        <v>4.0</v>
      </c>
    </row>
    <row r="106">
      <c r="A106" s="339" t="s">
        <v>1356</v>
      </c>
      <c r="B106" s="350" t="s">
        <v>143</v>
      </c>
      <c r="C106" s="362">
        <v>5372.0</v>
      </c>
      <c r="D106" s="363">
        <v>548.0</v>
      </c>
      <c r="E106" s="364">
        <v>247.0</v>
      </c>
      <c r="F106" s="365">
        <v>357.0</v>
      </c>
      <c r="G106" s="366">
        <v>207.0</v>
      </c>
      <c r="H106" s="367">
        <v>106.0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1356</v>
      </c>
      <c r="B107" s="350" t="s">
        <v>614</v>
      </c>
      <c r="C107" s="362">
        <v>5057.0</v>
      </c>
      <c r="D107" s="363">
        <v>577.0</v>
      </c>
      <c r="E107" s="364">
        <v>247.0</v>
      </c>
      <c r="F107" s="365">
        <v>311.0</v>
      </c>
      <c r="G107" s="366">
        <v>260.0</v>
      </c>
      <c r="H107" s="367">
        <v>118.0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1372</v>
      </c>
      <c r="B108" s="350" t="s">
        <v>1380</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1372</v>
      </c>
      <c r="B109" s="350" t="s">
        <v>1385</v>
      </c>
      <c r="C109" s="362">
        <v>3838.0</v>
      </c>
      <c r="D109" s="363">
        <v>533.0</v>
      </c>
      <c r="E109" s="364">
        <v>242.0</v>
      </c>
      <c r="F109" s="365">
        <v>293.0</v>
      </c>
      <c r="G109" s="366">
        <v>263.0</v>
      </c>
      <c r="H109" s="367">
        <v>326.0</v>
      </c>
      <c r="I109" s="357"/>
      <c r="J109" s="357"/>
      <c r="K109" s="357"/>
      <c r="L109" s="357"/>
      <c r="M109" s="368"/>
      <c r="N109" s="368"/>
      <c r="O109" s="368"/>
      <c r="P109" s="368"/>
      <c r="Q109" s="368"/>
      <c r="R109" s="368"/>
      <c r="S109" s="368"/>
      <c r="T109" s="368"/>
      <c r="U109" s="368"/>
      <c r="V109" s="368"/>
      <c r="W109" s="368"/>
      <c r="X109" s="359"/>
      <c r="Y109" s="359"/>
      <c r="Z109" s="359"/>
      <c r="AA109" s="359"/>
      <c r="AB109" s="359"/>
      <c r="AC109" s="359"/>
      <c r="AD109" s="382"/>
      <c r="AE109" s="360"/>
      <c r="AF109" s="382"/>
      <c r="AG109" s="360"/>
      <c r="AH109" s="360"/>
      <c r="AI109" s="360"/>
      <c r="AJ109" s="383"/>
      <c r="AK109" s="383"/>
      <c r="AL109" s="383"/>
    </row>
    <row r="110">
      <c r="A110" s="339" t="s">
        <v>1392</v>
      </c>
      <c r="B110" s="350" t="s">
        <v>1197</v>
      </c>
      <c r="C110" s="362">
        <v>5372.0</v>
      </c>
      <c r="D110" s="363">
        <v>448.0</v>
      </c>
      <c r="E110" s="364">
        <v>247.0</v>
      </c>
      <c r="F110" s="365">
        <v>403.0</v>
      </c>
      <c r="G110" s="366">
        <v>212.0</v>
      </c>
      <c r="H110" s="367">
        <v>88.0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1392</v>
      </c>
      <c r="B111" s="350" t="s">
        <v>279</v>
      </c>
      <c r="C111" s="362">
        <v>4717.0</v>
      </c>
      <c r="D111" s="363">
        <v>504.0</v>
      </c>
      <c r="E111" s="364">
        <v>247.0</v>
      </c>
      <c r="F111" s="365">
        <v>371.0</v>
      </c>
      <c r="G111" s="366">
        <v>267.0</v>
      </c>
      <c r="H111" s="367">
        <v>103.0</v>
      </c>
      <c r="I111" s="357"/>
      <c r="J111" s="357"/>
      <c r="K111" s="357"/>
      <c r="L111" s="357"/>
      <c r="M111" s="358"/>
      <c r="N111" s="358"/>
      <c r="O111" s="358"/>
      <c r="P111" s="358"/>
      <c r="Q111" s="358"/>
      <c r="R111" s="358"/>
      <c r="S111" s="358"/>
      <c r="T111" s="358"/>
      <c r="U111" s="358"/>
      <c r="V111" s="358"/>
      <c r="W111" s="358"/>
      <c r="X111" s="359"/>
      <c r="Y111" s="359"/>
      <c r="Z111" s="359"/>
      <c r="AA111" s="359"/>
      <c r="AB111" s="359"/>
      <c r="AC111" s="359"/>
      <c r="AD111" s="360"/>
      <c r="AE111" s="360"/>
      <c r="AF111" s="360"/>
      <c r="AG111" s="360"/>
      <c r="AH111" s="360"/>
      <c r="AI111" s="360"/>
      <c r="AJ111" s="361"/>
      <c r="AK111" s="361"/>
      <c r="AL111" s="361"/>
    </row>
    <row r="112">
      <c r="A112" s="339" t="s">
        <v>1415</v>
      </c>
      <c r="B112" s="350" t="s">
        <v>336</v>
      </c>
      <c r="C112" s="351">
        <f t="shared" ref="C112:C115" si="108">(M112+N112*($I112-1)/10)*(1+X112/10000)*(1+(10+SWITCH($J112,0,0,1,1,2,2,3,3,4,4,5,5,6,7,7,9,8,11,9,13,10,15)+switch($L112,10,5,0))/100)+AD112+$L112*AJ112</f>
        <v>3240.133875</v>
      </c>
      <c r="D112" s="352">
        <f t="shared" ref="D112:D115" si="109">(O112+P112*($I112-1)/10)*(1+Y112/10000)*(1+(10+SWITCH($K112,0,0,1,1,2,2,3,3,4,4,5,5,6,7,7,9,8,11,9,13,10,15)+switch($L112,10,5,0))/100)+AE112</f>
        <v>340.171832</v>
      </c>
      <c r="E112" s="353">
        <f t="shared" ref="E112:E115" si="110">(Q112+R112*($I112-1)/10)*(1+Z112/10000)*(1+(10+SWITCH($K112,0,0,1,1,2,2,3,3,4,4,5,5,6,7,7,9,8,11,9,13,10,15)+switch($L112,10,5,0))/100)+AF112</f>
        <v>439.059357</v>
      </c>
      <c r="F112" s="354">
        <f t="shared" ref="F112:F115" si="111">(S112+T112*($I112-1)/10)*(1+AA112/10000)*(1+(10+SWITCH($J112,0,0,1,1,2,2,3,3,4,4,5,5,6,7,7,9,8,11,9,13,10,15)+switch($L112,10,5,0))/100)+AG112+$L112*AK112</f>
        <v>243.3066</v>
      </c>
      <c r="G112" s="355">
        <f t="shared" ref="G112:G115" si="112">(U112+V112*($I112-1)/10)*(1+AB112/10000)*(1+(10+SWITCH($J112,0,0,1,1,2,2,3,3,4,4,5,5,6,7,7,9,8,11,9,13,10,15)+switch($L112,10,5,0))/100)+AH112+$L112*AL112</f>
        <v>371.47593</v>
      </c>
      <c r="H112" s="356">
        <f t="shared" ref="H112:H115" si="113">W112*(1+AC112/10000)*(1+(10+SWITCH($K112,0,0,1,1,2,2,3,3,4,4,5,5,6,7,7,9,8,11,9,13,10,15)+switch($L112,10,5,0))/100)+AI112</f>
        <v>80.89543</v>
      </c>
      <c r="I112" s="357">
        <v>70.0</v>
      </c>
      <c r="J112" s="357">
        <v>10.0</v>
      </c>
      <c r="K112" s="357">
        <v>10.0</v>
      </c>
      <c r="L112" s="357">
        <v>10.0</v>
      </c>
      <c r="M112" s="358">
        <v>551.0</v>
      </c>
      <c r="N112" s="358">
        <v>85.0</v>
      </c>
      <c r="O112" s="358">
        <v>76.0</v>
      </c>
      <c r="P112" s="358">
        <v>12.0</v>
      </c>
      <c r="Q112" s="358">
        <v>80.0</v>
      </c>
      <c r="R112" s="358">
        <v>13.0</v>
      </c>
      <c r="S112" s="358">
        <v>46.0</v>
      </c>
      <c r="T112" s="358">
        <v>7.0</v>
      </c>
      <c r="U112" s="358">
        <v>64.0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92" t="s">
        <v>1415</v>
      </c>
      <c r="B113" s="350" t="s">
        <v>1424</v>
      </c>
      <c r="C113" s="351">
        <f t="shared" si="108"/>
        <v>3240.133875</v>
      </c>
      <c r="D113" s="352">
        <f t="shared" si="109"/>
        <v>282.76248</v>
      </c>
      <c r="E113" s="353">
        <f t="shared" si="110"/>
        <v>503.220285</v>
      </c>
      <c r="F113" s="354">
        <f t="shared" si="111"/>
        <v>243.3066</v>
      </c>
      <c r="G113" s="355">
        <f t="shared" si="112"/>
        <v>363.25109</v>
      </c>
      <c r="H113" s="356">
        <f t="shared" si="113"/>
        <v>80.89543</v>
      </c>
      <c r="I113" s="357">
        <v>70.0</v>
      </c>
      <c r="J113" s="357">
        <v>10.0</v>
      </c>
      <c r="K113" s="357">
        <v>10.0</v>
      </c>
      <c r="L113" s="357">
        <v>10.0</v>
      </c>
      <c r="M113" s="358">
        <v>551.0</v>
      </c>
      <c r="N113" s="358">
        <v>85.0</v>
      </c>
      <c r="O113" s="358">
        <v>63.0</v>
      </c>
      <c r="P113" s="358">
        <v>10.0</v>
      </c>
      <c r="Q113" s="358">
        <v>95.0</v>
      </c>
      <c r="R113" s="358">
        <v>15.0</v>
      </c>
      <c r="S113" s="358">
        <v>46.0</v>
      </c>
      <c r="T113" s="358">
        <v>7.0</v>
      </c>
      <c r="U113" s="358">
        <v>60.0</v>
      </c>
      <c r="V113" s="358">
        <v>10.0</v>
      </c>
      <c r="W113" s="358">
        <v>43.0</v>
      </c>
      <c r="X113" s="359">
        <v>7137.0</v>
      </c>
      <c r="Y113" s="359">
        <v>6478.0</v>
      </c>
      <c r="Z113" s="359">
        <v>7137.0</v>
      </c>
      <c r="AA113" s="359">
        <v>7400.0</v>
      </c>
      <c r="AB113" s="359">
        <v>5817.0</v>
      </c>
      <c r="AC113" s="359">
        <v>3577.0</v>
      </c>
      <c r="AD113" s="360">
        <v>356.0</v>
      </c>
      <c r="AE113" s="360">
        <v>0.0</v>
      </c>
      <c r="AF113" s="360">
        <v>61.0</v>
      </c>
      <c r="AG113" s="360">
        <v>0.0</v>
      </c>
      <c r="AH113" s="360">
        <v>38.0</v>
      </c>
      <c r="AI113" s="360">
        <v>5.0</v>
      </c>
      <c r="AJ113" s="361">
        <v>35.0</v>
      </c>
      <c r="AK113" s="361">
        <v>3.0</v>
      </c>
      <c r="AL113" s="361">
        <v>6.0</v>
      </c>
    </row>
    <row r="114">
      <c r="A114" s="339" t="s">
        <v>1434</v>
      </c>
      <c r="B114" s="350" t="s">
        <v>1443</v>
      </c>
      <c r="C114" s="351">
        <f t="shared" si="108"/>
        <v>3083.094875</v>
      </c>
      <c r="D114" s="352">
        <f t="shared" si="109"/>
        <v>312.921752</v>
      </c>
      <c r="E114" s="353">
        <f t="shared" si="110"/>
        <v>440.8614</v>
      </c>
      <c r="F114" s="354">
        <f t="shared" si="111"/>
        <v>246.846107</v>
      </c>
      <c r="G114" s="355">
        <f t="shared" si="112"/>
        <v>377.60505</v>
      </c>
      <c r="H114" s="356">
        <f t="shared" si="113"/>
        <v>84.73322</v>
      </c>
      <c r="I114" s="357">
        <v>70.0</v>
      </c>
      <c r="J114" s="357">
        <v>10.0</v>
      </c>
      <c r="K114" s="357">
        <v>10.0</v>
      </c>
      <c r="L114" s="357">
        <v>10.0</v>
      </c>
      <c r="M114" s="384">
        <v>551.0</v>
      </c>
      <c r="N114" s="384">
        <v>85.0</v>
      </c>
      <c r="O114" s="384">
        <v>76.0</v>
      </c>
      <c r="P114" s="384">
        <v>12.0</v>
      </c>
      <c r="Q114" s="384">
        <v>80.0</v>
      </c>
      <c r="R114" s="384">
        <v>13.0</v>
      </c>
      <c r="S114" s="384">
        <v>46.0</v>
      </c>
      <c r="T114" s="384">
        <v>7.0</v>
      </c>
      <c r="U114" s="384">
        <v>64.0</v>
      </c>
      <c r="V114" s="384">
        <v>10.0</v>
      </c>
      <c r="W114" s="384">
        <v>43.0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1434</v>
      </c>
      <c r="B115" s="350" t="s">
        <v>1445</v>
      </c>
      <c r="C115" s="351">
        <f t="shared" si="108"/>
        <v>3525.08311</v>
      </c>
      <c r="D115" s="352">
        <f t="shared" si="109"/>
        <v>287.501786</v>
      </c>
      <c r="E115" s="353">
        <f t="shared" si="110"/>
        <v>476.8272</v>
      </c>
      <c r="F115" s="354">
        <f t="shared" si="111"/>
        <v>277.335618</v>
      </c>
      <c r="G115" s="355">
        <f t="shared" si="112"/>
        <v>314.28452</v>
      </c>
      <c r="H115" s="356">
        <f t="shared" si="113"/>
        <v>110.35024</v>
      </c>
      <c r="I115" s="357">
        <v>70.0</v>
      </c>
      <c r="J115" s="357">
        <v>10.0</v>
      </c>
      <c r="K115" s="357">
        <v>10.0</v>
      </c>
      <c r="L115" s="357">
        <v>10.0</v>
      </c>
      <c r="M115" s="384">
        <v>649.0</v>
      </c>
      <c r="N115" s="384">
        <v>100.0</v>
      </c>
      <c r="O115" s="384">
        <v>70.0</v>
      </c>
      <c r="P115" s="384">
        <v>11.0</v>
      </c>
      <c r="Q115" s="384">
        <v>89.0</v>
      </c>
      <c r="R115" s="384">
        <v>14.0</v>
      </c>
      <c r="S115" s="384">
        <v>53.0</v>
      </c>
      <c r="T115" s="384">
        <v>8.0</v>
      </c>
      <c r="U115" s="384">
        <v>48.0</v>
      </c>
      <c r="V115" s="384">
        <v>8.0</v>
      </c>
      <c r="W115" s="384">
        <v>56.0</v>
      </c>
      <c r="X115" s="359">
        <v>6873.0</v>
      </c>
      <c r="Y115" s="359">
        <v>5158.0</v>
      </c>
      <c r="Z115" s="359">
        <v>7400.0</v>
      </c>
      <c r="AA115" s="359">
        <v>6873.0</v>
      </c>
      <c r="AB115" s="359">
        <v>6345.0</v>
      </c>
      <c r="AC115" s="359">
        <v>5158.0</v>
      </c>
      <c r="AD115" s="360">
        <v>138.0</v>
      </c>
      <c r="AE115" s="382"/>
      <c r="AF115" s="360">
        <v>57.0</v>
      </c>
      <c r="AG115" s="360">
        <v>10.0</v>
      </c>
      <c r="AH115" s="360">
        <v>45.0</v>
      </c>
      <c r="AI115" s="382"/>
      <c r="AJ115" s="383">
        <v>45.0</v>
      </c>
      <c r="AK115" s="383">
        <v>3.0</v>
      </c>
      <c r="AL115" s="383">
        <v>5.0</v>
      </c>
    </row>
    <row r="116">
      <c r="A116" s="339" t="s">
        <v>1455</v>
      </c>
      <c r="B116" s="350" t="s">
        <v>1460</v>
      </c>
      <c r="C116" s="362">
        <v>3998.0</v>
      </c>
      <c r="D116" s="363">
        <v>267.0</v>
      </c>
      <c r="E116" s="364">
        <v>585.0</v>
      </c>
      <c r="F116" s="365">
        <v>299.0</v>
      </c>
      <c r="G116" s="366">
        <v>313.0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1455</v>
      </c>
      <c r="B117" s="350" t="s">
        <v>1463</v>
      </c>
      <c r="C117" s="362">
        <v>3695.0</v>
      </c>
      <c r="D117" s="363">
        <v>295.0</v>
      </c>
      <c r="E117" s="364">
        <v>585.0</v>
      </c>
      <c r="F117" s="365">
        <v>265.0</v>
      </c>
      <c r="G117" s="366">
        <v>324.0</v>
      </c>
      <c r="H117" s="367">
        <v>172.0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1472</v>
      </c>
      <c r="B118" s="350" t="s">
        <v>1477</v>
      </c>
      <c r="C118" s="362">
        <v>3727.0</v>
      </c>
      <c r="D118" s="363">
        <v>496.0</v>
      </c>
      <c r="E118" s="364">
        <v>249.0</v>
      </c>
      <c r="F118" s="365">
        <v>258.0</v>
      </c>
      <c r="G118" s="366">
        <v>298.0</v>
      </c>
      <c r="H118" s="367">
        <v>201.0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1472</v>
      </c>
      <c r="B119" s="350" t="s">
        <v>1480</v>
      </c>
      <c r="C119" s="362">
        <v>4537.0</v>
      </c>
      <c r="D119" s="363">
        <v>523.0</v>
      </c>
      <c r="E119" s="364">
        <v>226.0</v>
      </c>
      <c r="F119" s="365">
        <v>288.0</v>
      </c>
      <c r="G119" s="366">
        <v>265.0</v>
      </c>
      <c r="H119" s="367">
        <v>131.0</v>
      </c>
      <c r="I119" s="357"/>
      <c r="J119" s="357"/>
      <c r="K119" s="357"/>
      <c r="L119" s="357"/>
      <c r="M119" s="384"/>
      <c r="N119" s="384"/>
      <c r="O119" s="384"/>
      <c r="P119" s="384"/>
      <c r="Q119" s="384"/>
      <c r="R119" s="384"/>
      <c r="S119" s="384"/>
      <c r="T119" s="384"/>
      <c r="U119" s="384"/>
      <c r="V119" s="384"/>
      <c r="W119" s="384"/>
      <c r="X119" s="359"/>
      <c r="Y119" s="359"/>
      <c r="Z119" s="359"/>
      <c r="AA119" s="359"/>
      <c r="AB119" s="359"/>
      <c r="AC119" s="359"/>
      <c r="AD119" s="360"/>
      <c r="AE119" s="382"/>
      <c r="AF119" s="360"/>
      <c r="AG119" s="360"/>
      <c r="AH119" s="360"/>
      <c r="AI119" s="382"/>
      <c r="AJ119" s="383"/>
      <c r="AK119" s="383"/>
      <c r="AL119" s="383"/>
    </row>
    <row r="120">
      <c r="A120" s="339" t="s">
        <v>963</v>
      </c>
      <c r="B120" s="350" t="s">
        <v>178</v>
      </c>
      <c r="C120" s="351">
        <f t="shared" ref="C120:C125" si="114">(M120+N120*($I120-1)/10)*(1+X120/10000)*(1+(10+SWITCH($J120,0,0,1,1,2,2,3,3,4,4,5,5,6,7,7,9,8,11,9,13,10,15)+switch($L120,10,5,0))/100)+AD120+$L120*AJ120</f>
        <v>2931.497375</v>
      </c>
      <c r="D120" s="352">
        <f t="shared" ref="D120:D125" si="115">(O120+P120*($I120-1)/10)*(1+Y120/10000)*(1+(10+SWITCH($K120,0,0,1,1,2,2,3,3,4,4,5,5,6,7,7,9,8,11,9,13,10,15)+switch($L120,10,5,0))/100)+AE120</f>
        <v>242.0418</v>
      </c>
      <c r="E120" s="353">
        <f t="shared" ref="E120:E125" si="116">(Q120+R120*($I120-1)/10)*(1+Z120/10000)*(1+(10+SWITCH($K120,0,0,1,1,2,2,3,3,4,4,5,5,6,7,7,9,8,11,9,13,10,15)+switch($L120,10,5,0))/100)+AF120</f>
        <v>471.21479</v>
      </c>
      <c r="F120" s="354">
        <f t="shared" ref="F120:F125" si="117">(S120+T120*($I120-1)/10)*(1+AA120/10000)*(1+(10+SWITCH($J120,0,0,1,1,2,2,3,3,4,4,5,5,6,7,7,9,8,11,9,13,10,15)+switch($L120,10,5,0))/100)+AG120+$L120*AK120</f>
        <v>219.046039</v>
      </c>
      <c r="G120" s="355">
        <f t="shared" ref="G120:G125" si="118">(U120+V120*($I120-1)/10)*(1+AB120/10000)*(1+(10+SWITCH($J120,0,0,1,1,2,2,3,3,4,4,5,5,6,7,7,9,8,11,9,13,10,15)+switch($L120,10,5,0))/100)+AH120+$L120*AL120</f>
        <v>368.5497</v>
      </c>
      <c r="H120" s="356">
        <f t="shared" ref="H120:H125" si="119">W120*(1+AC120/10000)*(1+(10+SWITCH($K120,0,0,1,1,2,2,3,3,4,4,5,5,6,7,7,9,8,11,9,13,10,15)+switch($L120,10,5,0))/100)+AI120</f>
        <v>76.63331</v>
      </c>
      <c r="I120" s="357">
        <v>70.0</v>
      </c>
      <c r="J120" s="357">
        <v>10.0</v>
      </c>
      <c r="K120" s="357">
        <v>10.0</v>
      </c>
      <c r="L120" s="357">
        <v>10.0</v>
      </c>
      <c r="M120" s="358">
        <v>551.0</v>
      </c>
      <c r="N120" s="358">
        <v>85.0</v>
      </c>
      <c r="O120" s="358">
        <v>63.0</v>
      </c>
      <c r="P120" s="358">
        <v>10.0</v>
      </c>
      <c r="Q120" s="358">
        <v>95.0</v>
      </c>
      <c r="R120" s="358">
        <v>15.0</v>
      </c>
      <c r="S120" s="358">
        <v>46.0</v>
      </c>
      <c r="T120" s="358">
        <v>7.0</v>
      </c>
      <c r="U120" s="358">
        <v>60.0</v>
      </c>
      <c r="V120" s="358">
        <v>10.0</v>
      </c>
      <c r="W120" s="358">
        <v>43.0</v>
      </c>
      <c r="X120" s="359">
        <v>6213.0</v>
      </c>
      <c r="Y120" s="359">
        <v>4105.0</v>
      </c>
      <c r="Z120" s="359">
        <v>6478.0</v>
      </c>
      <c r="AA120" s="359">
        <v>5421.0</v>
      </c>
      <c r="AB120" s="359">
        <v>6610.0</v>
      </c>
      <c r="AC120" s="359">
        <v>3709.0</v>
      </c>
      <c r="AD120" s="360">
        <v>234.0</v>
      </c>
      <c r="AE120" s="360">
        <v>0.0</v>
      </c>
      <c r="AF120" s="360">
        <v>46.0</v>
      </c>
      <c r="AG120" s="360">
        <v>0.0</v>
      </c>
      <c r="AH120" s="360">
        <v>30.0</v>
      </c>
      <c r="AI120" s="360">
        <v>0.0</v>
      </c>
      <c r="AJ120" s="361">
        <v>30.0</v>
      </c>
      <c r="AK120" s="361">
        <v>3.0</v>
      </c>
      <c r="AL120" s="361">
        <v>6.0</v>
      </c>
    </row>
    <row r="121">
      <c r="A121" s="339" t="s">
        <v>1500</v>
      </c>
      <c r="B121" s="350" t="s">
        <v>1510</v>
      </c>
      <c r="C121" s="351">
        <f t="shared" si="114"/>
        <v>3818.818</v>
      </c>
      <c r="D121" s="352">
        <f t="shared" si="115"/>
        <v>568.78116</v>
      </c>
      <c r="E121" s="353">
        <f t="shared" si="116"/>
        <v>239.77668</v>
      </c>
      <c r="F121" s="354">
        <f t="shared" si="117"/>
        <v>294.7484</v>
      </c>
      <c r="G121" s="355">
        <f t="shared" si="118"/>
        <v>280.508632</v>
      </c>
      <c r="H121" s="356">
        <f t="shared" si="119"/>
        <v>231.3615</v>
      </c>
      <c r="I121" s="357">
        <v>70.0</v>
      </c>
      <c r="J121" s="357">
        <v>10.0</v>
      </c>
      <c r="K121" s="357">
        <v>10.0</v>
      </c>
      <c r="L121" s="357">
        <v>10.0</v>
      </c>
      <c r="M121" s="358">
        <v>649.0</v>
      </c>
      <c r="N121" s="358">
        <v>100.0</v>
      </c>
      <c r="O121" s="358">
        <v>100.0</v>
      </c>
      <c r="P121" s="358">
        <v>16.0</v>
      </c>
      <c r="Q121" s="358">
        <v>63.0</v>
      </c>
      <c r="R121" s="358">
        <v>10.0</v>
      </c>
      <c r="S121" s="358">
        <v>53.0</v>
      </c>
      <c r="T121" s="358">
        <v>8.0</v>
      </c>
      <c r="U121" s="358">
        <v>48.0</v>
      </c>
      <c r="V121" s="358">
        <v>8.0</v>
      </c>
      <c r="W121" s="358">
        <v>75.0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1500</v>
      </c>
      <c r="B122" s="350" t="s">
        <v>1514</v>
      </c>
      <c r="C122" s="351">
        <f t="shared" si="114"/>
        <v>3818.818</v>
      </c>
      <c r="D122" s="352">
        <f t="shared" si="115"/>
        <v>540.231275</v>
      </c>
      <c r="E122" s="353">
        <f t="shared" si="116"/>
        <v>239.77668</v>
      </c>
      <c r="F122" s="354">
        <f t="shared" si="117"/>
        <v>283.4384</v>
      </c>
      <c r="G122" s="355">
        <f t="shared" si="118"/>
        <v>259.767093</v>
      </c>
      <c r="H122" s="356">
        <f t="shared" si="119"/>
        <v>335.72394</v>
      </c>
      <c r="I122" s="357">
        <v>70.0</v>
      </c>
      <c r="J122" s="357">
        <v>10.0</v>
      </c>
      <c r="K122" s="357">
        <v>10.0</v>
      </c>
      <c r="L122" s="357">
        <v>10.0</v>
      </c>
      <c r="M122" s="358">
        <v>649.0</v>
      </c>
      <c r="N122" s="358">
        <v>100.0</v>
      </c>
      <c r="O122" s="358">
        <v>95.0</v>
      </c>
      <c r="P122" s="358">
        <v>15.0</v>
      </c>
      <c r="Q122" s="358">
        <v>63.0</v>
      </c>
      <c r="R122" s="358">
        <v>10.0</v>
      </c>
      <c r="S122" s="358">
        <v>48.0</v>
      </c>
      <c r="T122" s="358">
        <v>8.0</v>
      </c>
      <c r="U122" s="358">
        <v>46.0</v>
      </c>
      <c r="V122" s="358">
        <v>7.0</v>
      </c>
      <c r="W122" s="358">
        <v>117.0</v>
      </c>
      <c r="X122" s="359">
        <v>7400.0</v>
      </c>
      <c r="Y122" s="359">
        <v>8455.0</v>
      </c>
      <c r="Z122" s="359">
        <v>3973.0</v>
      </c>
      <c r="AA122" s="359">
        <v>7400.0</v>
      </c>
      <c r="AB122" s="359">
        <v>7927.0</v>
      </c>
      <c r="AC122" s="359">
        <v>9114.0</v>
      </c>
      <c r="AD122" s="360">
        <v>90.0</v>
      </c>
      <c r="AE122" s="360">
        <v>64.0</v>
      </c>
      <c r="AF122" s="369"/>
      <c r="AG122" s="360">
        <v>10.0</v>
      </c>
      <c r="AH122" s="369"/>
      <c r="AI122" s="360">
        <v>45.0</v>
      </c>
      <c r="AJ122" s="361">
        <v>70.0</v>
      </c>
      <c r="AK122" s="361">
        <v>4.0</v>
      </c>
      <c r="AL122" s="361">
        <v>4.0</v>
      </c>
    </row>
    <row r="123">
      <c r="A123" s="339" t="s">
        <v>1523</v>
      </c>
      <c r="B123" s="350" t="s">
        <v>1539</v>
      </c>
      <c r="C123" s="351">
        <f t="shared" si="114"/>
        <v>5442.19525</v>
      </c>
      <c r="D123" s="352">
        <f t="shared" si="115"/>
        <v>412.059357</v>
      </c>
      <c r="E123" s="353">
        <f t="shared" si="116"/>
        <v>326.526148</v>
      </c>
      <c r="F123" s="354">
        <f t="shared" si="117"/>
        <v>282.368168</v>
      </c>
      <c r="G123" s="355">
        <f t="shared" si="118"/>
        <v>371.38749</v>
      </c>
      <c r="H123" s="356">
        <f t="shared" si="119"/>
        <v>123.8105</v>
      </c>
      <c r="I123" s="357">
        <v>70.0</v>
      </c>
      <c r="J123" s="357">
        <v>10.0</v>
      </c>
      <c r="K123" s="357">
        <v>10.0</v>
      </c>
      <c r="L123" s="357">
        <v>10.0</v>
      </c>
      <c r="M123" s="358">
        <v>779.0</v>
      </c>
      <c r="N123" s="358">
        <v>120.0</v>
      </c>
      <c r="O123" s="358">
        <v>80.0</v>
      </c>
      <c r="P123" s="358">
        <v>13.0</v>
      </c>
      <c r="Q123" s="358">
        <v>76.0</v>
      </c>
      <c r="R123" s="358">
        <v>12.0</v>
      </c>
      <c r="S123" s="358">
        <v>48.0</v>
      </c>
      <c r="T123" s="358">
        <v>8.0</v>
      </c>
      <c r="U123" s="358">
        <v>60.0</v>
      </c>
      <c r="V123" s="358">
        <v>10.0</v>
      </c>
      <c r="W123" s="358">
        <v>50.0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1523</v>
      </c>
      <c r="B124" s="350" t="s">
        <v>1532</v>
      </c>
      <c r="C124" s="351">
        <f t="shared" si="114"/>
        <v>5804.671</v>
      </c>
      <c r="D124" s="352">
        <f t="shared" si="115"/>
        <v>502.731224</v>
      </c>
      <c r="E124" s="353">
        <f t="shared" si="116"/>
        <v>271.41972</v>
      </c>
      <c r="F124" s="354">
        <f t="shared" si="117"/>
        <v>293.335618</v>
      </c>
      <c r="G124" s="355">
        <f t="shared" si="118"/>
        <v>325.049042</v>
      </c>
      <c r="H124" s="356">
        <f t="shared" si="119"/>
        <v>109.41703</v>
      </c>
      <c r="I124" s="357">
        <v>70.0</v>
      </c>
      <c r="J124" s="357">
        <v>10.0</v>
      </c>
      <c r="K124" s="357">
        <v>10.0</v>
      </c>
      <c r="L124" s="357">
        <v>10.0</v>
      </c>
      <c r="M124" s="358">
        <v>851.0</v>
      </c>
      <c r="N124" s="358">
        <v>130.0</v>
      </c>
      <c r="O124" s="358">
        <v>100.0</v>
      </c>
      <c r="P124" s="358">
        <v>16.0</v>
      </c>
      <c r="Q124" s="358">
        <v>63.0</v>
      </c>
      <c r="R124" s="358">
        <v>10.0</v>
      </c>
      <c r="S124" s="358">
        <v>53.0</v>
      </c>
      <c r="T124" s="358">
        <v>8.0</v>
      </c>
      <c r="U124" s="358">
        <v>53.0</v>
      </c>
      <c r="V124" s="358">
        <v>8.0</v>
      </c>
      <c r="W124" s="358">
        <v>43.0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1523</v>
      </c>
      <c r="B125" s="350" t="s">
        <v>1536</v>
      </c>
      <c r="C125" s="351">
        <f t="shared" si="114"/>
        <v>5442.19525</v>
      </c>
      <c r="D125" s="352">
        <f t="shared" si="115"/>
        <v>412.059357</v>
      </c>
      <c r="E125" s="353">
        <f t="shared" si="116"/>
        <v>246.950821</v>
      </c>
      <c r="F125" s="354">
        <f t="shared" si="117"/>
        <v>317.244659</v>
      </c>
      <c r="G125" s="355">
        <f t="shared" si="118"/>
        <v>285.171243</v>
      </c>
      <c r="H125" s="356">
        <f t="shared" si="119"/>
        <v>123.8105</v>
      </c>
      <c r="I125" s="357">
        <v>70.0</v>
      </c>
      <c r="J125" s="357">
        <v>10.0</v>
      </c>
      <c r="K125" s="357">
        <v>10.0</v>
      </c>
      <c r="L125" s="357">
        <v>10.0</v>
      </c>
      <c r="M125" s="358">
        <v>779.0</v>
      </c>
      <c r="N125" s="358">
        <v>120.0</v>
      </c>
      <c r="O125" s="358">
        <v>80.0</v>
      </c>
      <c r="P125" s="358">
        <v>13.0</v>
      </c>
      <c r="Q125" s="358">
        <v>58.0</v>
      </c>
      <c r="R125" s="358">
        <v>9.0</v>
      </c>
      <c r="S125" s="358">
        <v>57.0</v>
      </c>
      <c r="T125" s="358">
        <v>9.0</v>
      </c>
      <c r="U125" s="358">
        <v>42.0</v>
      </c>
      <c r="V125" s="358">
        <v>7.0</v>
      </c>
      <c r="W125" s="358">
        <v>50.0</v>
      </c>
      <c r="X125" s="359">
        <v>9775.0</v>
      </c>
      <c r="Y125" s="359">
        <v>7137.0</v>
      </c>
      <c r="Z125" s="359">
        <v>5817.0</v>
      </c>
      <c r="AA125" s="359">
        <v>6873.0</v>
      </c>
      <c r="AB125" s="359">
        <v>7137.0</v>
      </c>
      <c r="AC125" s="359">
        <v>5817.0</v>
      </c>
      <c r="AD125" s="360">
        <v>311.0</v>
      </c>
      <c r="AE125" s="360">
        <v>34.0</v>
      </c>
      <c r="AF125" s="369"/>
      <c r="AG125" s="360">
        <v>26.0</v>
      </c>
      <c r="AH125" s="360">
        <v>34.0</v>
      </c>
      <c r="AI125" s="360">
        <v>21.0</v>
      </c>
      <c r="AJ125" s="361">
        <v>100.0</v>
      </c>
      <c r="AK125" s="361">
        <v>3.0</v>
      </c>
      <c r="AL125" s="361">
        <v>5.0</v>
      </c>
    </row>
    <row r="126">
      <c r="A126" s="339" t="s">
        <v>1553</v>
      </c>
      <c r="B126" s="350" t="s">
        <v>1559</v>
      </c>
      <c r="C126" s="362">
        <v>3322.0</v>
      </c>
      <c r="D126" s="363">
        <v>262.0</v>
      </c>
      <c r="E126" s="364">
        <v>534.0</v>
      </c>
      <c r="F126" s="365">
        <v>227.0</v>
      </c>
      <c r="G126" s="366">
        <v>389.0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1553</v>
      </c>
      <c r="B127" s="350" t="s">
        <v>1563</v>
      </c>
      <c r="C127" s="362">
        <v>3322.0</v>
      </c>
      <c r="D127" s="363">
        <v>316.0</v>
      </c>
      <c r="E127" s="364">
        <v>503.0</v>
      </c>
      <c r="F127" s="365">
        <v>227.0</v>
      </c>
      <c r="G127" s="366">
        <v>399.0</v>
      </c>
      <c r="H127" s="367">
        <v>137.0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9"/>
      <c r="AG127" s="360"/>
      <c r="AH127" s="360"/>
      <c r="AI127" s="360"/>
      <c r="AJ127" s="361"/>
      <c r="AK127" s="361"/>
      <c r="AL127" s="361"/>
    </row>
    <row r="128">
      <c r="A128" s="339" t="s">
        <v>1571</v>
      </c>
      <c r="B128" s="350" t="s">
        <v>1581</v>
      </c>
      <c r="C128" s="351">
        <f t="shared" ref="C128:C130" si="120">(M128+N128*($I128-1)/10)*(1+X128/10000)*(1+(10+SWITCH($J128,0,0,1,1,2,2,3,3,4,4,5,5,6,7,7,9,8,11,9,13,10,15)+switch($L128,10,5,0))/100)+AD128+$L128*AJ128</f>
        <v>4254.1792</v>
      </c>
      <c r="D128" s="352">
        <f t="shared" ref="D128:D130" si="121">(O128+P128*($I128-1)/10)*(1+Y128/10000)*(1+(10+SWITCH($K128,0,0,1,1,2,2,3,3,4,4,5,5,6,7,7,9,8,11,9,13,10,15)+switch($L128,10,5,0))/100)+AE128</f>
        <v>535.507912</v>
      </c>
      <c r="E128" s="353">
        <f t="shared" ref="E128:E130" si="122">(Q128+R128*($I128-1)/10)*(1+Z128/10000)*(1+(10+SWITCH($K128,0,0,1,1,2,2,3,3,4,4,5,5,6,7,7,9,8,11,9,13,10,15)+switch($L128,10,5,0))/100)+AF128</f>
        <v>235.24644</v>
      </c>
      <c r="F128" s="354">
        <f t="shared" ref="F128:F130" si="123">(S128+T128*($I128-1)/10)*(1+AA128/10000)*(1+(10+SWITCH($J128,0,0,1,1,2,2,3,3,4,4,5,5,6,7,7,9,8,11,9,13,10,15)+switch($L128,10,5,0))/100)+AG128+$L128*AK128</f>
        <v>337.17263</v>
      </c>
      <c r="G128" s="355">
        <f t="shared" ref="G128:G130" si="124">(U128+V128*($I128-1)/10)*(1+AB128/10000)*(1+(10+SWITCH($J128,0,0,1,1,2,2,3,3,4,4,5,5,6,7,7,9,8,11,9,13,10,15)+switch($L128,10,5,0))/100)+AH128+$L128*AL128</f>
        <v>262.83976</v>
      </c>
      <c r="H128" s="356">
        <f t="shared" ref="H128:H130" si="125">W128*(1+AC128/10000)*(1+(10+SWITCH($K128,0,0,1,1,2,2,3,3,4,4,5,5,6,7,7,9,8,11,9,13,10,15)+switch($L128,10,5,0))/100)+AI128</f>
        <v>125.5464</v>
      </c>
      <c r="I128" s="357">
        <v>70.0</v>
      </c>
      <c r="J128" s="357">
        <v>10.0</v>
      </c>
      <c r="K128" s="357">
        <v>10.0</v>
      </c>
      <c r="L128" s="357">
        <v>10.0</v>
      </c>
      <c r="M128" s="368">
        <v>551.0</v>
      </c>
      <c r="N128" s="368">
        <v>110.0</v>
      </c>
      <c r="O128" s="368">
        <v>100.0</v>
      </c>
      <c r="P128" s="368">
        <v>16.0</v>
      </c>
      <c r="Q128" s="368">
        <v>63.0</v>
      </c>
      <c r="R128" s="368">
        <v>10.0</v>
      </c>
      <c r="S128" s="368">
        <v>57.0</v>
      </c>
      <c r="T128" s="368">
        <v>9.0</v>
      </c>
      <c r="U128" s="368">
        <v>48.0</v>
      </c>
      <c r="V128" s="368">
        <v>8.0</v>
      </c>
      <c r="W128" s="368">
        <v>67.0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1571</v>
      </c>
      <c r="B129" s="350" t="s">
        <v>1585</v>
      </c>
      <c r="C129" s="351">
        <f t="shared" si="120"/>
        <v>4637.66464</v>
      </c>
      <c r="D129" s="352">
        <f t="shared" si="121"/>
        <v>508.387455</v>
      </c>
      <c r="E129" s="353">
        <f t="shared" si="122"/>
        <v>214.038617</v>
      </c>
      <c r="F129" s="354">
        <f t="shared" si="123"/>
        <v>358.5497</v>
      </c>
      <c r="G129" s="355">
        <f t="shared" si="124"/>
        <v>211.44842</v>
      </c>
      <c r="H129" s="356">
        <f t="shared" si="125"/>
        <v>94.96</v>
      </c>
      <c r="I129" s="357">
        <v>70.0</v>
      </c>
      <c r="J129" s="357">
        <v>10.0</v>
      </c>
      <c r="K129" s="357">
        <v>10.0</v>
      </c>
      <c r="L129" s="357">
        <v>10.0</v>
      </c>
      <c r="M129" s="368">
        <v>649.0</v>
      </c>
      <c r="N129" s="368">
        <v>120.0</v>
      </c>
      <c r="O129" s="368">
        <v>95.0</v>
      </c>
      <c r="P129" s="368">
        <v>15.0</v>
      </c>
      <c r="Q129" s="368">
        <v>58.0</v>
      </c>
      <c r="R129" s="368">
        <v>9.0</v>
      </c>
      <c r="S129" s="368">
        <v>60.0</v>
      </c>
      <c r="T129" s="368">
        <v>10.0</v>
      </c>
      <c r="U129" s="368">
        <v>38.0</v>
      </c>
      <c r="V129" s="368">
        <v>6.0</v>
      </c>
      <c r="W129" s="368">
        <v>50.0</v>
      </c>
      <c r="X129" s="359">
        <v>7664.0</v>
      </c>
      <c r="Y129" s="359">
        <v>7531.0</v>
      </c>
      <c r="Z129" s="359">
        <v>3709.0</v>
      </c>
      <c r="AA129" s="359">
        <v>6610.0</v>
      </c>
      <c r="AB129" s="359">
        <v>6610.0</v>
      </c>
      <c r="AC129" s="359">
        <v>3840.0</v>
      </c>
      <c r="AD129" s="360">
        <v>346.0</v>
      </c>
      <c r="AE129" s="360">
        <v>56.0</v>
      </c>
      <c r="AF129" s="382"/>
      <c r="AG129" s="360">
        <v>20.0</v>
      </c>
      <c r="AH129" s="360">
        <v>10.0</v>
      </c>
      <c r="AI129" s="360">
        <v>5.0</v>
      </c>
      <c r="AJ129" s="383">
        <v>90.0</v>
      </c>
      <c r="AK129" s="383">
        <v>6.0</v>
      </c>
      <c r="AL129" s="383">
        <v>3.0</v>
      </c>
    </row>
    <row r="130">
      <c r="A130" s="339" t="s">
        <v>759</v>
      </c>
      <c r="B130" s="350" t="s">
        <v>400</v>
      </c>
      <c r="C130" s="351">
        <f t="shared" si="120"/>
        <v>3657.3027</v>
      </c>
      <c r="D130" s="352">
        <f t="shared" si="121"/>
        <v>486.021582</v>
      </c>
      <c r="E130" s="353">
        <f t="shared" si="122"/>
        <v>230.479106</v>
      </c>
      <c r="F130" s="354">
        <f t="shared" si="123"/>
        <v>263.052058</v>
      </c>
      <c r="G130" s="355">
        <f t="shared" si="124"/>
        <v>311.025879</v>
      </c>
      <c r="H130" s="356">
        <f t="shared" si="125"/>
        <v>152.09775</v>
      </c>
      <c r="I130" s="357">
        <v>70.0</v>
      </c>
      <c r="J130" s="357">
        <v>10.0</v>
      </c>
      <c r="K130" s="357">
        <v>10.0</v>
      </c>
      <c r="L130" s="357">
        <v>10.0</v>
      </c>
      <c r="M130" s="358">
        <v>649.0</v>
      </c>
      <c r="N130" s="358">
        <v>100.0</v>
      </c>
      <c r="O130" s="358">
        <v>106.0</v>
      </c>
      <c r="P130" s="358">
        <v>17.0</v>
      </c>
      <c r="Q130" s="358">
        <v>58.0</v>
      </c>
      <c r="R130" s="358">
        <v>9.0</v>
      </c>
      <c r="S130" s="358">
        <v>53.0</v>
      </c>
      <c r="T130" s="358">
        <v>8.0</v>
      </c>
      <c r="U130" s="358">
        <v>57.0</v>
      </c>
      <c r="V130" s="358">
        <v>9.0</v>
      </c>
      <c r="W130" s="358">
        <v>75.0</v>
      </c>
      <c r="X130" s="359">
        <v>6610.0</v>
      </c>
      <c r="Y130" s="359">
        <v>5158.0</v>
      </c>
      <c r="Z130" s="359">
        <v>4762.0</v>
      </c>
      <c r="AA130" s="359">
        <v>6213.0</v>
      </c>
      <c r="AB130" s="359">
        <v>6213.0</v>
      </c>
      <c r="AC130" s="359">
        <v>4369.0</v>
      </c>
      <c r="AD130" s="360">
        <v>266.0</v>
      </c>
      <c r="AE130" s="360">
        <v>46.0</v>
      </c>
      <c r="AF130" s="360">
        <v>0.0</v>
      </c>
      <c r="AG130" s="360">
        <v>5.0</v>
      </c>
      <c r="AH130" s="360">
        <v>10.0</v>
      </c>
      <c r="AI130" s="360">
        <v>12.0</v>
      </c>
      <c r="AJ130" s="361">
        <v>50.0</v>
      </c>
      <c r="AK130" s="361">
        <v>3.0</v>
      </c>
      <c r="AL130" s="361">
        <v>5.0</v>
      </c>
    </row>
    <row r="131">
      <c r="A131" s="339" t="s">
        <v>1600</v>
      </c>
      <c r="B131" s="350" t="s">
        <v>178</v>
      </c>
      <c r="C131" s="362">
        <v>3816.0</v>
      </c>
      <c r="D131" s="363">
        <v>269.0</v>
      </c>
      <c r="E131" s="364">
        <v>559.0</v>
      </c>
      <c r="F131" s="365">
        <v>250.0</v>
      </c>
      <c r="G131" s="366">
        <v>362.0</v>
      </c>
      <c r="H131" s="367">
        <v>86.0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1600</v>
      </c>
      <c r="B132" s="350" t="s">
        <v>1606</v>
      </c>
      <c r="C132" s="362">
        <v>4295.0</v>
      </c>
      <c r="D132" s="363">
        <v>269.0</v>
      </c>
      <c r="E132" s="364">
        <v>588.0</v>
      </c>
      <c r="F132" s="365">
        <v>270.0</v>
      </c>
      <c r="G132" s="366">
        <v>361.0</v>
      </c>
      <c r="H132" s="367">
        <v>112.0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1617</v>
      </c>
      <c r="B133" s="350" t="s">
        <v>1623</v>
      </c>
      <c r="C133" s="362">
        <v>3878.0</v>
      </c>
      <c r="D133" s="363">
        <v>267.0</v>
      </c>
      <c r="E133" s="364">
        <v>518.0</v>
      </c>
      <c r="F133" s="365">
        <v>319.0</v>
      </c>
      <c r="G133" s="366">
        <v>323.0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1617</v>
      </c>
      <c r="B134" s="350" t="s">
        <v>1626</v>
      </c>
      <c r="C134" s="362">
        <v>3878.0</v>
      </c>
      <c r="D134" s="363">
        <v>295.0</v>
      </c>
      <c r="E134" s="364">
        <v>518.0</v>
      </c>
      <c r="F134" s="365">
        <v>285.0</v>
      </c>
      <c r="G134" s="366">
        <v>335.0</v>
      </c>
      <c r="H134" s="367">
        <v>175.0</v>
      </c>
      <c r="I134" s="357"/>
      <c r="J134" s="357"/>
      <c r="K134" s="357"/>
      <c r="L134" s="357"/>
      <c r="M134" s="358"/>
      <c r="N134" s="358"/>
      <c r="O134" s="358"/>
      <c r="P134" s="358"/>
      <c r="Q134" s="358"/>
      <c r="R134" s="358"/>
      <c r="S134" s="358"/>
      <c r="T134" s="358"/>
      <c r="U134" s="358"/>
      <c r="V134" s="358"/>
      <c r="W134" s="358"/>
      <c r="X134" s="359"/>
      <c r="Y134" s="359"/>
      <c r="Z134" s="359"/>
      <c r="AA134" s="359"/>
      <c r="AB134" s="359"/>
      <c r="AC134" s="359"/>
      <c r="AD134" s="360"/>
      <c r="AE134" s="360"/>
      <c r="AF134" s="360"/>
      <c r="AG134" s="360"/>
      <c r="AH134" s="360"/>
      <c r="AI134" s="360"/>
      <c r="AJ134" s="361"/>
      <c r="AK134" s="361"/>
      <c r="AL134" s="361"/>
    </row>
    <row r="135">
      <c r="A135" s="339" t="s">
        <v>919</v>
      </c>
      <c r="B135" s="350" t="s">
        <v>1514</v>
      </c>
      <c r="C135" s="351">
        <f t="shared" ref="C135:C147" si="126">(M135+N135*($I135-1)/10)*(1+X135/10000)*(1+(10+SWITCH($J135,0,0,1,1,2,2,3,3,4,4,5,5,6,7,7,9,8,11,9,13,10,15)+switch($L135,10,5,0))/100)+AD135+$L135*AJ135</f>
        <v>3747.26519</v>
      </c>
      <c r="D135" s="352">
        <f t="shared" ref="D135:D147" si="127">(O135+P135*($I135-1)/10)*(1+Y135/10000)*(1+(10+SWITCH($K135,0,0,1,1,2,2,3,3,4,4,5,5,6,7,7,9,8,11,9,13,10,15)+switch($L135,10,5,0))/100)+AE135</f>
        <v>527.22578</v>
      </c>
      <c r="E135" s="353">
        <f t="shared" ref="E135:E147" si="128">(Q135+R135*($I135-1)/10)*(1+Z135/10000)*(1+(10+SWITCH($K135,0,0,1,1,2,2,3,3,4,4,5,5,6,7,7,9,8,11,9,13,10,15)+switch($L135,10,5,0))/100)+AF135</f>
        <v>244.28976</v>
      </c>
      <c r="F135" s="354">
        <f t="shared" ref="F135:F147" si="129">(S135+T135*($I135-1)/10)*(1+AA135/10000)*(1+(10+SWITCH($J135,0,0,1,1,2,2,3,3,4,4,5,5,6,7,7,9,8,11,9,13,10,15)+switch($L135,10,5,0))/100)+AG135+$L135*AK135</f>
        <v>266.888136</v>
      </c>
      <c r="G135" s="355">
        <f t="shared" ref="G135:G147" si="130">(U135+V135*($I135-1)/10)*(1+AB135/10000)*(1+(10+SWITCH($J135,0,0,1,1,2,2,3,3,4,4,5,5,6,7,7,9,8,11,9,13,10,15)+switch($L135,10,5,0))/100)+AH135+$L135*AL135</f>
        <v>243.62199</v>
      </c>
      <c r="H135" s="356">
        <f t="shared" ref="H135:H147" si="131">W135*(1+AC135/10000)*(1+(10+SWITCH($K135,0,0,1,1,2,2,3,3,4,4,5,5,6,7,7,9,8,11,9,13,10,15)+switch($L135,10,5,0))/100)+AI135</f>
        <v>289.65377</v>
      </c>
      <c r="I135" s="357">
        <v>70.0</v>
      </c>
      <c r="J135" s="357">
        <v>10.0</v>
      </c>
      <c r="K135" s="357">
        <v>10.0</v>
      </c>
      <c r="L135" s="357">
        <v>10.0</v>
      </c>
      <c r="M135" s="358">
        <v>649.0</v>
      </c>
      <c r="N135" s="358">
        <v>100.0</v>
      </c>
      <c r="O135" s="358">
        <v>95.0</v>
      </c>
      <c r="P135" s="358">
        <v>15.0</v>
      </c>
      <c r="Q135" s="358">
        <v>63.0</v>
      </c>
      <c r="R135" s="358">
        <v>10.0</v>
      </c>
      <c r="S135" s="358">
        <v>48.0</v>
      </c>
      <c r="T135" s="358">
        <v>8.0</v>
      </c>
      <c r="U135" s="358">
        <v>46.0</v>
      </c>
      <c r="V135" s="358">
        <v>7.0</v>
      </c>
      <c r="W135" s="358">
        <v>117.0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919</v>
      </c>
      <c r="B136" s="350" t="s">
        <v>1644</v>
      </c>
      <c r="C136" s="351">
        <f t="shared" si="126"/>
        <v>4026.90975</v>
      </c>
      <c r="D136" s="352">
        <f t="shared" si="127"/>
        <v>584.600084</v>
      </c>
      <c r="E136" s="353">
        <f t="shared" si="128"/>
        <v>244.28976</v>
      </c>
      <c r="F136" s="354">
        <f t="shared" si="129"/>
        <v>276.911786</v>
      </c>
      <c r="G136" s="355">
        <f t="shared" si="130"/>
        <v>262.83976</v>
      </c>
      <c r="H136" s="356">
        <f t="shared" si="131"/>
        <v>249.55319</v>
      </c>
      <c r="I136" s="357">
        <v>70.0</v>
      </c>
      <c r="J136" s="357">
        <v>10.0</v>
      </c>
      <c r="K136" s="357">
        <v>10.0</v>
      </c>
      <c r="L136" s="357">
        <v>10.0</v>
      </c>
      <c r="M136" s="358">
        <v>716.0</v>
      </c>
      <c r="N136" s="358">
        <v>110.0</v>
      </c>
      <c r="O136" s="358">
        <v>106.0</v>
      </c>
      <c r="P136" s="358">
        <v>17.0</v>
      </c>
      <c r="Q136" s="358">
        <v>63.0</v>
      </c>
      <c r="R136" s="358">
        <v>10.0</v>
      </c>
      <c r="S136" s="358">
        <v>53.0</v>
      </c>
      <c r="T136" s="358">
        <v>8.0</v>
      </c>
      <c r="U136" s="358">
        <v>48.0</v>
      </c>
      <c r="V136" s="358">
        <v>8.0</v>
      </c>
      <c r="W136" s="358">
        <v>99.0</v>
      </c>
      <c r="X136" s="359">
        <v>5817.0</v>
      </c>
      <c r="Y136" s="359">
        <v>7796.0</v>
      </c>
      <c r="Z136" s="359">
        <v>4236.0</v>
      </c>
      <c r="AA136" s="359">
        <v>5421.0</v>
      </c>
      <c r="AB136" s="359">
        <v>6610.0</v>
      </c>
      <c r="AC136" s="359">
        <v>7137.0</v>
      </c>
      <c r="AD136" s="360">
        <v>344.0</v>
      </c>
      <c r="AE136" s="360">
        <v>68.0</v>
      </c>
      <c r="AF136" s="360">
        <v>0.0</v>
      </c>
      <c r="AG136" s="360">
        <v>10.0</v>
      </c>
      <c r="AH136" s="360">
        <v>0.0</v>
      </c>
      <c r="AI136" s="360">
        <v>29.0</v>
      </c>
      <c r="AJ136" s="361">
        <v>65.0</v>
      </c>
      <c r="AK136" s="361">
        <v>5.0</v>
      </c>
      <c r="AL136" s="361">
        <v>4.0</v>
      </c>
    </row>
    <row r="137">
      <c r="A137" s="339" t="s">
        <v>1656</v>
      </c>
      <c r="B137" s="350" t="s">
        <v>1665</v>
      </c>
      <c r="C137" s="351">
        <f t="shared" si="126"/>
        <v>3700.19691</v>
      </c>
      <c r="D137" s="352">
        <f t="shared" si="127"/>
        <v>305.008327</v>
      </c>
      <c r="E137" s="353">
        <f t="shared" si="128"/>
        <v>548.093408</v>
      </c>
      <c r="F137" s="354">
        <f t="shared" si="129"/>
        <v>297.125664</v>
      </c>
      <c r="G137" s="355">
        <f t="shared" si="130"/>
        <v>302.877622</v>
      </c>
      <c r="H137" s="356">
        <f t="shared" si="131"/>
        <v>151.6515</v>
      </c>
      <c r="I137" s="357">
        <v>70.0</v>
      </c>
      <c r="J137" s="357">
        <v>10.0</v>
      </c>
      <c r="K137" s="357">
        <v>10.0</v>
      </c>
      <c r="L137" s="357">
        <v>10.0</v>
      </c>
      <c r="M137" s="358">
        <v>649.0</v>
      </c>
      <c r="N137" s="358">
        <v>100.0</v>
      </c>
      <c r="O137" s="358">
        <v>70.0</v>
      </c>
      <c r="P137" s="358">
        <v>11.0</v>
      </c>
      <c r="Q137" s="358">
        <v>100.0</v>
      </c>
      <c r="R137" s="358">
        <v>16.0</v>
      </c>
      <c r="S137" s="358">
        <v>48.0</v>
      </c>
      <c r="T137" s="358">
        <v>8.0</v>
      </c>
      <c r="U137" s="358">
        <v>53.0</v>
      </c>
      <c r="V137" s="358">
        <v>8.0</v>
      </c>
      <c r="W137" s="358">
        <v>75.0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1656</v>
      </c>
      <c r="B138" s="350" t="s">
        <v>780</v>
      </c>
      <c r="C138" s="351">
        <f t="shared" si="126"/>
        <v>3986.84275</v>
      </c>
      <c r="D138" s="352">
        <f t="shared" si="127"/>
        <v>305.008327</v>
      </c>
      <c r="E138" s="353">
        <f t="shared" si="128"/>
        <v>521.78822</v>
      </c>
      <c r="F138" s="354">
        <f t="shared" si="129"/>
        <v>308.178264</v>
      </c>
      <c r="G138" s="355">
        <f t="shared" si="130"/>
        <v>327.344961</v>
      </c>
      <c r="H138" s="356">
        <f t="shared" si="131"/>
        <v>101.101</v>
      </c>
      <c r="I138" s="357">
        <v>70.0</v>
      </c>
      <c r="J138" s="357">
        <v>10.0</v>
      </c>
      <c r="K138" s="357">
        <v>10.0</v>
      </c>
      <c r="L138" s="357">
        <v>10.0</v>
      </c>
      <c r="M138" s="358">
        <v>716.0</v>
      </c>
      <c r="N138" s="358">
        <v>110.0</v>
      </c>
      <c r="O138" s="358">
        <v>70.0</v>
      </c>
      <c r="P138" s="358">
        <v>11.0</v>
      </c>
      <c r="Q138" s="358">
        <v>95.0</v>
      </c>
      <c r="R138" s="358">
        <v>15.0</v>
      </c>
      <c r="S138" s="358">
        <v>53.0</v>
      </c>
      <c r="T138" s="358">
        <v>8.0</v>
      </c>
      <c r="U138" s="358">
        <v>57.0</v>
      </c>
      <c r="V138" s="358">
        <v>9.0</v>
      </c>
      <c r="W138" s="358">
        <v>50.0</v>
      </c>
      <c r="X138" s="359">
        <v>6213.0</v>
      </c>
      <c r="Y138" s="359">
        <v>6081.0</v>
      </c>
      <c r="Z138" s="359">
        <v>7004.0</v>
      </c>
      <c r="AA138" s="359">
        <v>7004.0</v>
      </c>
      <c r="AB138" s="359">
        <v>7267.0</v>
      </c>
      <c r="AC138" s="359">
        <v>5554.0</v>
      </c>
      <c r="AD138" s="360">
        <v>228.0</v>
      </c>
      <c r="AE138" s="369"/>
      <c r="AF138" s="360">
        <v>83.0</v>
      </c>
      <c r="AG138" s="360">
        <v>19.0</v>
      </c>
      <c r="AH138" s="360">
        <v>10.0</v>
      </c>
      <c r="AI138" s="369"/>
      <c r="AJ138" s="361">
        <v>65.0</v>
      </c>
      <c r="AK138" s="361">
        <v>5.0</v>
      </c>
      <c r="AL138" s="361">
        <v>5.0</v>
      </c>
    </row>
    <row r="139">
      <c r="A139" s="339" t="s">
        <v>1407</v>
      </c>
      <c r="B139" s="350" t="s">
        <v>1683</v>
      </c>
      <c r="C139" s="351">
        <f t="shared" si="126"/>
        <v>3762.46185</v>
      </c>
      <c r="D139" s="352">
        <f t="shared" si="127"/>
        <v>295.012718</v>
      </c>
      <c r="E139" s="353">
        <f t="shared" si="128"/>
        <v>558.507912</v>
      </c>
      <c r="F139" s="354">
        <f t="shared" si="129"/>
        <v>320.888672</v>
      </c>
      <c r="G139" s="355">
        <f t="shared" si="130"/>
        <v>286.721623</v>
      </c>
      <c r="H139" s="356">
        <f t="shared" si="131"/>
        <v>127.06968</v>
      </c>
      <c r="I139" s="357">
        <v>70.0</v>
      </c>
      <c r="J139" s="357">
        <v>10.0</v>
      </c>
      <c r="K139" s="357">
        <v>10.0</v>
      </c>
      <c r="L139" s="357">
        <v>10.0</v>
      </c>
      <c r="M139" s="393">
        <v>649.0</v>
      </c>
      <c r="N139" s="394">
        <v>100.0</v>
      </c>
      <c r="O139" s="394">
        <v>70.0</v>
      </c>
      <c r="P139" s="394">
        <v>11.0</v>
      </c>
      <c r="Q139" s="394">
        <v>100.0</v>
      </c>
      <c r="R139" s="394">
        <v>16.0</v>
      </c>
      <c r="S139" s="394">
        <v>53.0</v>
      </c>
      <c r="T139" s="394">
        <v>8.0</v>
      </c>
      <c r="U139" s="394">
        <v>46.0</v>
      </c>
      <c r="V139" s="394">
        <v>7.0</v>
      </c>
      <c r="W139" s="394">
        <v>56.0</v>
      </c>
      <c r="X139" s="395">
        <v>8455.0</v>
      </c>
      <c r="Y139" s="395">
        <v>5554.0</v>
      </c>
      <c r="Z139" s="395">
        <v>7531.0</v>
      </c>
      <c r="AA139" s="395">
        <v>8192.0</v>
      </c>
      <c r="AB139" s="395">
        <v>7597.0</v>
      </c>
      <c r="AC139" s="395">
        <v>6081.0</v>
      </c>
      <c r="AD139" s="396"/>
      <c r="AE139" s="396"/>
      <c r="AF139" s="397">
        <v>79.0</v>
      </c>
      <c r="AG139" s="397">
        <v>25.0</v>
      </c>
      <c r="AH139" s="397">
        <v>21.0</v>
      </c>
      <c r="AI139" s="397">
        <v>10.0</v>
      </c>
      <c r="AJ139" s="383">
        <v>55.0</v>
      </c>
      <c r="AK139" s="383">
        <v>4.0</v>
      </c>
      <c r="AL139" s="383">
        <v>5.0</v>
      </c>
    </row>
    <row r="140">
      <c r="A140" s="339" t="s">
        <v>1407</v>
      </c>
      <c r="B140" s="350" t="s">
        <v>1686</v>
      </c>
      <c r="C140" s="351">
        <f t="shared" si="126"/>
        <v>3762.46185</v>
      </c>
      <c r="D140" s="352">
        <f t="shared" si="127"/>
        <v>295.012718</v>
      </c>
      <c r="E140" s="353">
        <f t="shared" si="128"/>
        <v>501.987968</v>
      </c>
      <c r="F140" s="354">
        <f t="shared" si="129"/>
        <v>320.888672</v>
      </c>
      <c r="G140" s="355">
        <f t="shared" si="130"/>
        <v>307.081352</v>
      </c>
      <c r="H140" s="356">
        <f t="shared" si="131"/>
        <v>127.06968</v>
      </c>
      <c r="I140" s="357">
        <v>70.0</v>
      </c>
      <c r="J140" s="357">
        <v>10.0</v>
      </c>
      <c r="K140" s="357">
        <v>10.0</v>
      </c>
      <c r="L140" s="357">
        <v>10.0</v>
      </c>
      <c r="M140" s="398">
        <v>649.0</v>
      </c>
      <c r="N140" s="399">
        <v>100.0</v>
      </c>
      <c r="O140" s="399">
        <v>70.0</v>
      </c>
      <c r="P140" s="399">
        <v>11.0</v>
      </c>
      <c r="Q140" s="399">
        <v>89.0</v>
      </c>
      <c r="R140" s="399">
        <v>14.0</v>
      </c>
      <c r="S140" s="399">
        <v>53.0</v>
      </c>
      <c r="T140" s="399">
        <v>8.0</v>
      </c>
      <c r="U140" s="399">
        <v>48.0</v>
      </c>
      <c r="V140" s="399">
        <v>8.0</v>
      </c>
      <c r="W140" s="399">
        <v>56.0</v>
      </c>
      <c r="X140" s="400">
        <v>8455.0</v>
      </c>
      <c r="Y140" s="400">
        <v>5554.0</v>
      </c>
      <c r="Z140" s="400">
        <v>7531.0</v>
      </c>
      <c r="AA140" s="400">
        <v>8192.0</v>
      </c>
      <c r="AB140" s="400">
        <v>7597.0</v>
      </c>
      <c r="AC140" s="400">
        <v>6081.0</v>
      </c>
      <c r="AD140" s="401"/>
      <c r="AE140" s="401"/>
      <c r="AF140" s="402">
        <v>79.0</v>
      </c>
      <c r="AG140" s="402">
        <v>25.0</v>
      </c>
      <c r="AH140" s="402">
        <v>21.0</v>
      </c>
      <c r="AI140" s="402">
        <v>10.0</v>
      </c>
      <c r="AJ140" s="383">
        <v>55.0</v>
      </c>
      <c r="AK140" s="383">
        <v>4.0</v>
      </c>
      <c r="AL140" s="383">
        <v>5.0</v>
      </c>
    </row>
    <row r="141">
      <c r="A141" s="339" t="s">
        <v>1701</v>
      </c>
      <c r="B141" s="350" t="s">
        <v>1711</v>
      </c>
      <c r="C141" s="351">
        <f t="shared" si="126"/>
        <v>3502.10625</v>
      </c>
      <c r="D141" s="352">
        <f t="shared" si="127"/>
        <v>262.3764</v>
      </c>
      <c r="E141" s="353">
        <f t="shared" si="128"/>
        <v>578.755</v>
      </c>
      <c r="F141" s="354">
        <f t="shared" si="129"/>
        <v>292.29296</v>
      </c>
      <c r="G141" s="355">
        <f t="shared" si="130"/>
        <v>381.8662</v>
      </c>
      <c r="H141" s="356">
        <f t="shared" si="131"/>
        <v>115.14776</v>
      </c>
      <c r="I141" s="357">
        <v>70.0</v>
      </c>
      <c r="J141" s="357">
        <v>10.0</v>
      </c>
      <c r="K141" s="357">
        <v>10.0</v>
      </c>
      <c r="L141" s="357">
        <v>10.0</v>
      </c>
      <c r="M141" s="368">
        <v>551.0</v>
      </c>
      <c r="N141" s="368">
        <v>100.0</v>
      </c>
      <c r="O141" s="368">
        <v>63.0</v>
      </c>
      <c r="P141" s="368">
        <v>10.0</v>
      </c>
      <c r="Q141" s="368">
        <v>100.0</v>
      </c>
      <c r="R141" s="368">
        <v>16.0</v>
      </c>
      <c r="S141" s="368">
        <v>48.0</v>
      </c>
      <c r="T141" s="368">
        <v>8.0</v>
      </c>
      <c r="U141" s="368">
        <v>60.0</v>
      </c>
      <c r="V141" s="368">
        <v>10.0</v>
      </c>
      <c r="W141" s="368">
        <v>56.0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1701</v>
      </c>
      <c r="B142" s="350" t="s">
        <v>1713</v>
      </c>
      <c r="C142" s="351">
        <f t="shared" si="126"/>
        <v>3489.146875</v>
      </c>
      <c r="D142" s="352">
        <f t="shared" si="127"/>
        <v>262.3764</v>
      </c>
      <c r="E142" s="353">
        <f t="shared" si="128"/>
        <v>550.715625</v>
      </c>
      <c r="F142" s="354">
        <f t="shared" si="129"/>
        <v>271.39754</v>
      </c>
      <c r="G142" s="355">
        <f t="shared" si="130"/>
        <v>381.8662</v>
      </c>
      <c r="H142" s="356">
        <f t="shared" si="131"/>
        <v>88.41703</v>
      </c>
      <c r="I142" s="357">
        <v>70.0</v>
      </c>
      <c r="J142" s="357">
        <v>10.0</v>
      </c>
      <c r="K142" s="357">
        <v>10.0</v>
      </c>
      <c r="L142" s="357">
        <v>10.0</v>
      </c>
      <c r="M142" s="368">
        <v>649.0</v>
      </c>
      <c r="N142" s="368">
        <v>85.0</v>
      </c>
      <c r="O142" s="368">
        <v>63.0</v>
      </c>
      <c r="P142" s="368">
        <v>10.0</v>
      </c>
      <c r="Q142" s="368">
        <v>95.0</v>
      </c>
      <c r="R142" s="368">
        <v>15.0</v>
      </c>
      <c r="S142" s="368">
        <v>46.0</v>
      </c>
      <c r="T142" s="368">
        <v>7.0</v>
      </c>
      <c r="U142" s="368">
        <v>60.0</v>
      </c>
      <c r="V142" s="368">
        <v>10.0</v>
      </c>
      <c r="W142" s="368">
        <v>43.0</v>
      </c>
      <c r="X142" s="359">
        <v>8125.0</v>
      </c>
      <c r="Y142" s="359">
        <v>5290.0</v>
      </c>
      <c r="Z142" s="359">
        <v>8125.0</v>
      </c>
      <c r="AA142" s="359">
        <v>8060.0</v>
      </c>
      <c r="AB142" s="359">
        <v>8060.0</v>
      </c>
      <c r="AC142" s="359">
        <v>5817.0</v>
      </c>
      <c r="AD142" s="360">
        <v>228.0</v>
      </c>
      <c r="AE142" s="382"/>
      <c r="AF142" s="360">
        <v>83.0</v>
      </c>
      <c r="AG142" s="360">
        <v>10.0</v>
      </c>
      <c r="AH142" s="360">
        <v>19.0</v>
      </c>
      <c r="AI142" s="382"/>
      <c r="AJ142" s="383">
        <v>35.0</v>
      </c>
      <c r="AK142" s="383">
        <v>4.0</v>
      </c>
      <c r="AL142" s="383">
        <v>6.0</v>
      </c>
    </row>
    <row r="143">
      <c r="A143" s="339" t="s">
        <v>1720</v>
      </c>
      <c r="B143" s="350" t="s">
        <v>1014</v>
      </c>
      <c r="C143" s="351">
        <f t="shared" si="126"/>
        <v>3853.3027</v>
      </c>
      <c r="D143" s="352">
        <f t="shared" si="127"/>
        <v>476.457976</v>
      </c>
      <c r="E143" s="353">
        <f t="shared" si="128"/>
        <v>205.826179</v>
      </c>
      <c r="F143" s="354">
        <f t="shared" si="129"/>
        <v>268.782564</v>
      </c>
      <c r="G143" s="355">
        <f t="shared" si="130"/>
        <v>220.821922</v>
      </c>
      <c r="H143" s="356">
        <f t="shared" si="131"/>
        <v>109.39656</v>
      </c>
      <c r="I143" s="357">
        <v>70.0</v>
      </c>
      <c r="J143" s="357">
        <v>10.0</v>
      </c>
      <c r="K143" s="357">
        <v>10.0</v>
      </c>
      <c r="L143" s="357">
        <v>10.0</v>
      </c>
      <c r="M143" s="358">
        <v>649.0</v>
      </c>
      <c r="N143" s="358">
        <v>100.0</v>
      </c>
      <c r="O143" s="358">
        <v>100.0</v>
      </c>
      <c r="P143" s="358">
        <v>16.0</v>
      </c>
      <c r="Q143" s="358">
        <v>58.0</v>
      </c>
      <c r="R143" s="358">
        <v>9.0</v>
      </c>
      <c r="S143" s="358">
        <v>53.0</v>
      </c>
      <c r="T143" s="358">
        <v>8.0</v>
      </c>
      <c r="U143" s="358">
        <v>46.0</v>
      </c>
      <c r="V143" s="358">
        <v>7.0</v>
      </c>
      <c r="W143" s="358">
        <v>56.0</v>
      </c>
      <c r="X143" s="359">
        <v>6610.0</v>
      </c>
      <c r="Y143" s="359">
        <v>6213.0</v>
      </c>
      <c r="Z143" s="359">
        <v>3183.0</v>
      </c>
      <c r="AA143" s="359">
        <v>5554.0</v>
      </c>
      <c r="AB143" s="359">
        <v>5158.0</v>
      </c>
      <c r="AC143" s="359">
        <v>5027.0</v>
      </c>
      <c r="AD143" s="360">
        <v>362.0</v>
      </c>
      <c r="AE143" s="360">
        <v>33.0</v>
      </c>
      <c r="AF143" s="360">
        <v>0.0</v>
      </c>
      <c r="AG143" s="360">
        <v>10.0</v>
      </c>
      <c r="AH143" s="360">
        <v>15.0</v>
      </c>
      <c r="AI143" s="360">
        <v>0.0</v>
      </c>
      <c r="AJ143" s="361">
        <v>60.0</v>
      </c>
      <c r="AK143" s="361">
        <v>4.0</v>
      </c>
      <c r="AL143" s="361">
        <v>2.0</v>
      </c>
    </row>
    <row r="144">
      <c r="A144" s="339" t="s">
        <v>1249</v>
      </c>
      <c r="B144" s="350" t="s">
        <v>1737</v>
      </c>
      <c r="C144" s="351">
        <f t="shared" si="126"/>
        <v>3190.064</v>
      </c>
      <c r="D144" s="352">
        <f t="shared" si="127"/>
        <v>307.49238</v>
      </c>
      <c r="E144" s="353">
        <f t="shared" si="128"/>
        <v>551.0383</v>
      </c>
      <c r="F144" s="354">
        <f t="shared" si="129"/>
        <v>225.227919</v>
      </c>
      <c r="G144" s="355">
        <f t="shared" si="130"/>
        <v>393.695009</v>
      </c>
      <c r="H144" s="356">
        <f t="shared" si="131"/>
        <v>103.16345</v>
      </c>
      <c r="I144" s="357">
        <v>70.0</v>
      </c>
      <c r="J144" s="357">
        <v>10.0</v>
      </c>
      <c r="K144" s="357">
        <v>10.0</v>
      </c>
      <c r="L144" s="357">
        <v>10.0</v>
      </c>
      <c r="M144" s="358">
        <v>551.0</v>
      </c>
      <c r="N144" s="358">
        <v>85.0</v>
      </c>
      <c r="O144" s="358">
        <v>76.0</v>
      </c>
      <c r="P144" s="358">
        <v>12.0</v>
      </c>
      <c r="Q144" s="358">
        <v>95.0</v>
      </c>
      <c r="R144" s="358">
        <v>15.0</v>
      </c>
      <c r="S144" s="358">
        <v>46.0</v>
      </c>
      <c r="T144" s="358">
        <v>7.0</v>
      </c>
      <c r="U144" s="358">
        <v>57.0</v>
      </c>
      <c r="V144" s="358">
        <v>9.0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1249</v>
      </c>
      <c r="B145" s="350" t="s">
        <v>178</v>
      </c>
      <c r="C145" s="351">
        <f t="shared" si="126"/>
        <v>3190.064</v>
      </c>
      <c r="D145" s="352">
        <f t="shared" si="127"/>
        <v>255.5982</v>
      </c>
      <c r="E145" s="353">
        <f t="shared" si="128"/>
        <v>551.0383</v>
      </c>
      <c r="F145" s="354">
        <f t="shared" si="129"/>
        <v>225.227919</v>
      </c>
      <c r="G145" s="355">
        <f t="shared" si="130"/>
        <v>417.27671</v>
      </c>
      <c r="H145" s="356">
        <f t="shared" si="131"/>
        <v>103.16345</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7664.0</v>
      </c>
      <c r="Y145" s="359">
        <v>4895.0</v>
      </c>
      <c r="Z145" s="359">
        <v>8060.0</v>
      </c>
      <c r="AA145" s="359">
        <v>6741.0</v>
      </c>
      <c r="AB145" s="359">
        <v>8323.0</v>
      </c>
      <c r="AC145" s="359">
        <v>8455.0</v>
      </c>
      <c r="AD145" s="360">
        <v>228.0</v>
      </c>
      <c r="AE145" s="369"/>
      <c r="AF145" s="360">
        <v>85.0</v>
      </c>
      <c r="AG145" s="369"/>
      <c r="AH145" s="360">
        <v>40.0</v>
      </c>
      <c r="AI145" s="369"/>
      <c r="AJ145" s="361">
        <v>35.0</v>
      </c>
      <c r="AK145" s="361">
        <v>2.0</v>
      </c>
      <c r="AL145" s="361">
        <v>7.0</v>
      </c>
    </row>
    <row r="146">
      <c r="A146" s="339" t="s">
        <v>1753</v>
      </c>
      <c r="B146" s="350" t="s">
        <v>1760</v>
      </c>
      <c r="C146" s="351">
        <f t="shared" si="126"/>
        <v>3339.5835</v>
      </c>
      <c r="D146" s="352">
        <f t="shared" si="127"/>
        <v>262.3764</v>
      </c>
      <c r="E146" s="353">
        <f t="shared" si="128"/>
        <v>554.231275</v>
      </c>
      <c r="F146" s="354">
        <f t="shared" si="129"/>
        <v>245.082483</v>
      </c>
      <c r="G146" s="355">
        <f t="shared" si="130"/>
        <v>401.49035</v>
      </c>
      <c r="H146" s="356">
        <f t="shared" si="131"/>
        <v>95.79583</v>
      </c>
      <c r="I146" s="357">
        <v>70.0</v>
      </c>
      <c r="J146" s="357">
        <v>10.0</v>
      </c>
      <c r="K146" s="357">
        <v>10.0</v>
      </c>
      <c r="L146" s="357">
        <v>10.0</v>
      </c>
      <c r="M146" s="358">
        <v>551.0</v>
      </c>
      <c r="N146" s="358">
        <v>85.0</v>
      </c>
      <c r="O146" s="358">
        <v>63.0</v>
      </c>
      <c r="P146" s="358">
        <v>10.0</v>
      </c>
      <c r="Q146" s="358">
        <v>95.0</v>
      </c>
      <c r="R146" s="358">
        <v>15.0</v>
      </c>
      <c r="S146" s="358">
        <v>46.0</v>
      </c>
      <c r="T146" s="358">
        <v>7.0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1753</v>
      </c>
      <c r="B147" s="350" t="s">
        <v>342</v>
      </c>
      <c r="C147" s="351">
        <f t="shared" si="126"/>
        <v>3502.68384</v>
      </c>
      <c r="D147" s="352">
        <f t="shared" si="127"/>
        <v>315.64676</v>
      </c>
      <c r="E147" s="353">
        <f t="shared" si="128"/>
        <v>523.28224</v>
      </c>
      <c r="F147" s="354">
        <f t="shared" si="129"/>
        <v>264.909992</v>
      </c>
      <c r="G147" s="355">
        <f t="shared" si="130"/>
        <v>401.49035</v>
      </c>
      <c r="H147" s="356">
        <f t="shared" si="131"/>
        <v>95.79583</v>
      </c>
      <c r="I147" s="357">
        <v>70.0</v>
      </c>
      <c r="J147" s="357">
        <v>10.0</v>
      </c>
      <c r="K147" s="357">
        <v>10.0</v>
      </c>
      <c r="L147" s="357">
        <v>10.0</v>
      </c>
      <c r="M147" s="358">
        <v>587.0</v>
      </c>
      <c r="N147" s="358">
        <v>90.0</v>
      </c>
      <c r="O147" s="358">
        <v>76.0</v>
      </c>
      <c r="P147" s="358">
        <v>12.0</v>
      </c>
      <c r="Q147" s="358">
        <v>89.0</v>
      </c>
      <c r="R147" s="358">
        <v>14.0</v>
      </c>
      <c r="S147" s="358">
        <v>48.0</v>
      </c>
      <c r="T147" s="358">
        <v>8.0</v>
      </c>
      <c r="U147" s="358">
        <v>60.0</v>
      </c>
      <c r="V147" s="358">
        <v>10.0</v>
      </c>
      <c r="W147" s="358">
        <v>43.0</v>
      </c>
      <c r="X147" s="359">
        <v>7796.0</v>
      </c>
      <c r="Y147" s="359">
        <v>5290.0</v>
      </c>
      <c r="Z147" s="359">
        <v>8455.0</v>
      </c>
      <c r="AA147" s="359">
        <v>7137.0</v>
      </c>
      <c r="AB147" s="359">
        <v>8455.0</v>
      </c>
      <c r="AC147" s="359">
        <v>7137.0</v>
      </c>
      <c r="AD147" s="360">
        <v>308.0</v>
      </c>
      <c r="AE147" s="360">
        <v>0.0</v>
      </c>
      <c r="AF147" s="360">
        <v>78.0</v>
      </c>
      <c r="AG147" s="360">
        <v>5.0</v>
      </c>
      <c r="AH147" s="360">
        <v>32.0</v>
      </c>
      <c r="AI147" s="360">
        <v>0.0</v>
      </c>
      <c r="AJ147" s="361">
        <v>40.0</v>
      </c>
      <c r="AK147" s="361">
        <v>3.0</v>
      </c>
      <c r="AL147" s="361">
        <v>6.0</v>
      </c>
    </row>
    <row r="148">
      <c r="A148" s="339" t="s">
        <v>1753</v>
      </c>
      <c r="B148" s="350" t="s">
        <v>3300</v>
      </c>
      <c r="C148" s="362">
        <v>3925.0</v>
      </c>
      <c r="D148" s="363">
        <v>290.0</v>
      </c>
      <c r="E148" s="364">
        <v>590.0</v>
      </c>
      <c r="F148" s="365">
        <v>265.0</v>
      </c>
      <c r="G148" s="366">
        <v>362.0</v>
      </c>
      <c r="H148" s="367">
        <v>167.0</v>
      </c>
      <c r="I148" s="357"/>
      <c r="J148" s="357"/>
      <c r="K148" s="357"/>
      <c r="L148" s="357"/>
      <c r="M148" s="358"/>
      <c r="N148" s="358"/>
      <c r="O148" s="358"/>
      <c r="P148" s="358"/>
      <c r="Q148" s="358"/>
      <c r="R148" s="358"/>
      <c r="S148" s="358"/>
      <c r="T148" s="358"/>
      <c r="U148" s="358"/>
      <c r="V148" s="358"/>
      <c r="W148" s="358"/>
      <c r="X148" s="359"/>
      <c r="Y148" s="359"/>
      <c r="Z148" s="359"/>
      <c r="AA148" s="359"/>
      <c r="AB148" s="359"/>
      <c r="AC148" s="359"/>
      <c r="AD148" s="360"/>
      <c r="AE148" s="360"/>
      <c r="AF148" s="360"/>
      <c r="AG148" s="360"/>
      <c r="AH148" s="360"/>
      <c r="AI148" s="360"/>
      <c r="AJ148" s="361"/>
      <c r="AK148" s="361"/>
      <c r="AL148" s="361"/>
    </row>
    <row r="149">
      <c r="A149" s="339" t="s">
        <v>685</v>
      </c>
      <c r="B149" s="350" t="s">
        <v>400</v>
      </c>
      <c r="C149" s="351">
        <f t="shared" ref="C149:C165" si="132">(M149+N149*($I149-1)/10)*(1+X149/10000)*(1+(10+SWITCH($J149,0,0,1,1,2,2,3,3,4,4,5,5,6,7,7,9,8,11,9,13,10,15)+switch($L149,10,5,0))/100)+AD149+$L149*AJ149</f>
        <v>3884.32546</v>
      </c>
      <c r="D149" s="352">
        <f t="shared" ref="D149:D165" si="133">(O149+P149*($I149-1)/10)*(1+Y149/10000)*(1+(10+SWITCH($K149,0,0,1,1,2,2,3,3,4,4,5,5,6,7,7,9,8,11,9,13,10,15)+switch($L149,10,5,0))/100)+AE149</f>
        <v>550.806317</v>
      </c>
      <c r="E149" s="353">
        <f t="shared" ref="E149:E165" si="134">(Q149+R149*($I149-1)/10)*(1+Z149/10000)*(1+(10+SWITCH($K149,0,0,1,1,2,2,3,3,4,4,5,5,6,7,7,9,8,11,9,13,10,15)+switch($L149,10,5,0))/100)+AF149</f>
        <v>251.072653</v>
      </c>
      <c r="F149" s="354">
        <f t="shared" ref="F149:F165" si="135">(S149+T149*($I149-1)/10)*(1+AA149/10000)*(1+(10+SWITCH($J149,0,0,1,1,2,2,3,3,4,4,5,5,6,7,7,9,8,11,9,13,10,15)+switch($L149,10,5,0))/100)+AG149+$L149*AK149</f>
        <v>271.779548</v>
      </c>
      <c r="G149" s="355">
        <f t="shared" ref="G149:G165" si="136">(U149+V149*($I149-1)/10)*(1+AB149/10000)*(1+(10+SWITCH($J149,0,0,1,1,2,2,3,3,4,4,5,5,6,7,7,9,8,11,9,13,10,15)+switch($L149,10,5,0))/100)+AH149+$L149*AL149</f>
        <v>315.128874</v>
      </c>
      <c r="H149" s="356">
        <f t="shared" ref="H149:H165" si="137">W149*(1+AC149/10000)*(1+(10+SWITCH($K149,0,0,1,1,2,2,3,3,4,4,5,5,6,7,7,9,8,11,9,13,10,15)+switch($L149,10,5,0))/100)+AI149</f>
        <v>171.21575</v>
      </c>
      <c r="I149" s="357">
        <v>70.0</v>
      </c>
      <c r="J149" s="357">
        <v>10.0</v>
      </c>
      <c r="K149" s="357">
        <v>10.0</v>
      </c>
      <c r="L149" s="357">
        <v>10.0</v>
      </c>
      <c r="M149" s="358">
        <v>649.0</v>
      </c>
      <c r="N149" s="358">
        <v>100.0</v>
      </c>
      <c r="O149" s="358">
        <v>106.0</v>
      </c>
      <c r="P149" s="358">
        <v>17.0</v>
      </c>
      <c r="Q149" s="358">
        <v>58.0</v>
      </c>
      <c r="R149" s="358">
        <v>9.0</v>
      </c>
      <c r="S149" s="358">
        <v>53.0</v>
      </c>
      <c r="T149" s="358">
        <v>8.0</v>
      </c>
      <c r="U149" s="358">
        <v>57.0</v>
      </c>
      <c r="V149" s="358">
        <v>9.0</v>
      </c>
      <c r="W149" s="358">
        <v>75.0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685</v>
      </c>
      <c r="B150" s="350" t="s">
        <v>614</v>
      </c>
      <c r="C150" s="351">
        <f t="shared" si="132"/>
        <v>4175.6565</v>
      </c>
      <c r="D150" s="352">
        <f t="shared" si="133"/>
        <v>522.510296</v>
      </c>
      <c r="E150" s="353">
        <f t="shared" si="134"/>
        <v>251.072653</v>
      </c>
      <c r="F150" s="354">
        <f t="shared" si="135"/>
        <v>271.779548</v>
      </c>
      <c r="G150" s="355">
        <f t="shared" si="136"/>
        <v>281.068848</v>
      </c>
      <c r="H150" s="356">
        <f t="shared" si="137"/>
        <v>132.14776</v>
      </c>
      <c r="I150" s="357">
        <v>70.0</v>
      </c>
      <c r="J150" s="357">
        <v>10.0</v>
      </c>
      <c r="K150" s="357">
        <v>10.0</v>
      </c>
      <c r="L150" s="357">
        <v>10.0</v>
      </c>
      <c r="M150" s="358">
        <v>716.0</v>
      </c>
      <c r="N150" s="358">
        <v>110.0</v>
      </c>
      <c r="O150" s="358">
        <v>100.0</v>
      </c>
      <c r="P150" s="358">
        <v>16.0</v>
      </c>
      <c r="Q150" s="358">
        <v>58.0</v>
      </c>
      <c r="R150" s="358">
        <v>9.0</v>
      </c>
      <c r="S150" s="358">
        <v>53.0</v>
      </c>
      <c r="T150" s="358">
        <v>8.0</v>
      </c>
      <c r="U150" s="358">
        <v>48.0</v>
      </c>
      <c r="V150" s="358">
        <v>8.0</v>
      </c>
      <c r="W150" s="358">
        <v>56.0</v>
      </c>
      <c r="X150" s="359">
        <v>6478.0</v>
      </c>
      <c r="Y150" s="359">
        <v>6873.0</v>
      </c>
      <c r="Z150" s="359">
        <v>6081.0</v>
      </c>
      <c r="AA150" s="359">
        <v>6478.0</v>
      </c>
      <c r="AB150" s="359">
        <v>6478.0</v>
      </c>
      <c r="AC150" s="359">
        <v>5817.0</v>
      </c>
      <c r="AD150" s="360">
        <v>416.0</v>
      </c>
      <c r="AE150" s="360">
        <v>61.0</v>
      </c>
      <c r="AF150" s="360">
        <v>0.0</v>
      </c>
      <c r="AG150" s="360">
        <v>10.0</v>
      </c>
      <c r="AH150" s="360">
        <v>10.0</v>
      </c>
      <c r="AI150" s="360">
        <v>17.0</v>
      </c>
      <c r="AJ150" s="361">
        <v>60.0</v>
      </c>
      <c r="AK150" s="361">
        <v>3.0</v>
      </c>
      <c r="AL150" s="361">
        <v>5.0</v>
      </c>
    </row>
    <row r="151">
      <c r="A151" s="339" t="s">
        <v>1693</v>
      </c>
      <c r="B151" s="350" t="s">
        <v>143</v>
      </c>
      <c r="C151" s="351">
        <f t="shared" si="132"/>
        <v>5344.49072</v>
      </c>
      <c r="D151" s="352">
        <f t="shared" si="133"/>
        <v>534.231275</v>
      </c>
      <c r="E151" s="353">
        <f t="shared" si="134"/>
        <v>246.950821</v>
      </c>
      <c r="F151" s="354">
        <f t="shared" si="135"/>
        <v>340.74657</v>
      </c>
      <c r="G151" s="355">
        <f t="shared" si="136"/>
        <v>210.954982</v>
      </c>
      <c r="H151" s="356">
        <f t="shared" si="137"/>
        <v>118.1</v>
      </c>
      <c r="I151" s="357">
        <v>70.0</v>
      </c>
      <c r="J151" s="357">
        <v>10.0</v>
      </c>
      <c r="K151" s="357">
        <v>10.0</v>
      </c>
      <c r="L151" s="357">
        <v>10.0</v>
      </c>
      <c r="M151" s="358">
        <v>779.0</v>
      </c>
      <c r="N151" s="358">
        <v>120.0</v>
      </c>
      <c r="O151" s="358">
        <v>95.0</v>
      </c>
      <c r="P151" s="358">
        <v>15.0</v>
      </c>
      <c r="Q151" s="358">
        <v>58.0</v>
      </c>
      <c r="R151" s="358">
        <v>9.0</v>
      </c>
      <c r="S151" s="358">
        <v>60.0</v>
      </c>
      <c r="T151" s="358">
        <v>10.0</v>
      </c>
      <c r="U151" s="358">
        <v>38.0</v>
      </c>
      <c r="V151" s="358">
        <v>6.0</v>
      </c>
      <c r="W151" s="358">
        <v>50.0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1693</v>
      </c>
      <c r="B152" s="350" t="s">
        <v>614</v>
      </c>
      <c r="C152" s="351">
        <f t="shared" si="132"/>
        <v>5032.316</v>
      </c>
      <c r="D152" s="352">
        <f t="shared" si="133"/>
        <v>562.78116</v>
      </c>
      <c r="E152" s="353">
        <f t="shared" si="134"/>
        <v>246.950821</v>
      </c>
      <c r="F152" s="354">
        <f t="shared" si="135"/>
        <v>295.478906</v>
      </c>
      <c r="G152" s="355">
        <f t="shared" si="136"/>
        <v>265.195896</v>
      </c>
      <c r="H152" s="356">
        <f t="shared" si="137"/>
        <v>131.672</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8455.0</v>
      </c>
      <c r="Z152" s="359">
        <v>5817.0</v>
      </c>
      <c r="AA152" s="359">
        <v>6741.0</v>
      </c>
      <c r="AB152" s="359">
        <v>7531.0</v>
      </c>
      <c r="AC152" s="359">
        <v>7400.0</v>
      </c>
      <c r="AD152" s="360">
        <v>544.0</v>
      </c>
      <c r="AE152" s="360">
        <v>58.0</v>
      </c>
      <c r="AF152" s="360">
        <v>0.0</v>
      </c>
      <c r="AG152" s="360">
        <v>20.0</v>
      </c>
      <c r="AH152" s="360">
        <v>0.0</v>
      </c>
      <c r="AI152" s="360">
        <v>5.0</v>
      </c>
      <c r="AJ152" s="361">
        <v>100.0</v>
      </c>
      <c r="AK152" s="361">
        <v>4.0</v>
      </c>
      <c r="AL152" s="361">
        <v>3.0</v>
      </c>
    </row>
    <row r="153">
      <c r="A153" s="339" t="s">
        <v>1691</v>
      </c>
      <c r="B153" s="350" t="s">
        <v>1014</v>
      </c>
      <c r="C153" s="351">
        <f t="shared" si="132"/>
        <v>4690.74625</v>
      </c>
      <c r="D153" s="352">
        <f t="shared" si="133"/>
        <v>550.78116</v>
      </c>
      <c r="E153" s="353">
        <f t="shared" si="134"/>
        <v>246.950821</v>
      </c>
      <c r="F153" s="354">
        <f t="shared" si="135"/>
        <v>307.335618</v>
      </c>
      <c r="G153" s="355">
        <f t="shared" si="136"/>
        <v>276.368168</v>
      </c>
      <c r="H153" s="356">
        <f t="shared" si="137"/>
        <v>147.3524</v>
      </c>
      <c r="I153" s="357">
        <v>70.0</v>
      </c>
      <c r="J153" s="357">
        <v>10.0</v>
      </c>
      <c r="K153" s="357">
        <v>10.0</v>
      </c>
      <c r="L153" s="357">
        <v>10.0</v>
      </c>
      <c r="M153" s="358">
        <v>716.0</v>
      </c>
      <c r="N153" s="358">
        <v>110.0</v>
      </c>
      <c r="O153" s="358">
        <v>100.0</v>
      </c>
      <c r="P153" s="358">
        <v>16.0</v>
      </c>
      <c r="Q153" s="358">
        <v>58.0</v>
      </c>
      <c r="R153" s="358">
        <v>9.0</v>
      </c>
      <c r="S153" s="358">
        <v>53.0</v>
      </c>
      <c r="T153" s="358">
        <v>8.0</v>
      </c>
      <c r="U153" s="358">
        <v>48.0</v>
      </c>
      <c r="V153" s="358">
        <v>8.0</v>
      </c>
      <c r="W153" s="358">
        <v>56.0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1691</v>
      </c>
      <c r="B154" s="350" t="s">
        <v>1644</v>
      </c>
      <c r="C154" s="351">
        <f t="shared" si="132"/>
        <v>4690.74625</v>
      </c>
      <c r="D154" s="352">
        <f t="shared" si="133"/>
        <v>581.730195</v>
      </c>
      <c r="E154" s="353">
        <f t="shared" si="134"/>
        <v>271.41972</v>
      </c>
      <c r="F154" s="354">
        <f t="shared" si="135"/>
        <v>307.335618</v>
      </c>
      <c r="G154" s="355">
        <f t="shared" si="136"/>
        <v>276.368168</v>
      </c>
      <c r="H154" s="356">
        <f t="shared" si="137"/>
        <v>250.51585</v>
      </c>
      <c r="I154" s="357">
        <v>70.0</v>
      </c>
      <c r="J154" s="357">
        <v>10.0</v>
      </c>
      <c r="K154" s="357">
        <v>10.0</v>
      </c>
      <c r="L154" s="357">
        <v>10.0</v>
      </c>
      <c r="M154" s="358">
        <v>716.0</v>
      </c>
      <c r="N154" s="358">
        <v>110.0</v>
      </c>
      <c r="O154" s="358">
        <v>106.0</v>
      </c>
      <c r="P154" s="358">
        <v>17.0</v>
      </c>
      <c r="Q154" s="358">
        <v>63.0</v>
      </c>
      <c r="R154" s="358">
        <v>10.0</v>
      </c>
      <c r="S154" s="358">
        <v>53.0</v>
      </c>
      <c r="T154" s="358">
        <v>8.0</v>
      </c>
      <c r="U154" s="358">
        <v>48.0</v>
      </c>
      <c r="V154" s="358">
        <v>8.0</v>
      </c>
      <c r="W154" s="358">
        <v>99.0</v>
      </c>
      <c r="X154" s="359">
        <v>8455.0</v>
      </c>
      <c r="Y154" s="359">
        <v>8455.0</v>
      </c>
      <c r="Z154" s="359">
        <v>5817.0</v>
      </c>
      <c r="AA154" s="359">
        <v>6873.0</v>
      </c>
      <c r="AB154" s="359">
        <v>6873.0</v>
      </c>
      <c r="AC154" s="359">
        <v>8455.0</v>
      </c>
      <c r="AD154" s="360">
        <v>452.0</v>
      </c>
      <c r="AE154" s="360">
        <v>46.0</v>
      </c>
      <c r="AF154" s="369"/>
      <c r="AG154" s="360">
        <v>20.0</v>
      </c>
      <c r="AH154" s="360">
        <v>10.0</v>
      </c>
      <c r="AI154" s="360">
        <v>13.0</v>
      </c>
      <c r="AJ154" s="361">
        <v>70.0</v>
      </c>
      <c r="AK154" s="361">
        <v>5.0</v>
      </c>
      <c r="AL154" s="361">
        <v>4.0</v>
      </c>
    </row>
    <row r="155">
      <c r="A155" s="339" t="s">
        <v>788</v>
      </c>
      <c r="B155" s="350" t="s">
        <v>1823</v>
      </c>
      <c r="C155" s="351">
        <f t="shared" si="132"/>
        <v>5607.43405</v>
      </c>
      <c r="D155" s="352">
        <f t="shared" si="133"/>
        <v>498.220285</v>
      </c>
      <c r="E155" s="353">
        <f t="shared" si="134"/>
        <v>271.41972</v>
      </c>
      <c r="F155" s="354">
        <f t="shared" si="135"/>
        <v>375.49035</v>
      </c>
      <c r="G155" s="355">
        <f t="shared" si="136"/>
        <v>278.751136</v>
      </c>
      <c r="H155" s="356">
        <f t="shared" si="137"/>
        <v>117.107</v>
      </c>
      <c r="I155" s="357">
        <v>70.0</v>
      </c>
      <c r="J155" s="357">
        <v>10.0</v>
      </c>
      <c r="K155" s="357">
        <v>10.0</v>
      </c>
      <c r="L155" s="357">
        <v>10.0</v>
      </c>
      <c r="M155" s="358">
        <v>779.0</v>
      </c>
      <c r="N155" s="358">
        <v>120.0</v>
      </c>
      <c r="O155" s="358">
        <v>95.0</v>
      </c>
      <c r="P155" s="358">
        <v>15.0</v>
      </c>
      <c r="Q155" s="358">
        <v>63.0</v>
      </c>
      <c r="R155" s="358">
        <v>10.0</v>
      </c>
      <c r="S155" s="358">
        <v>60.0</v>
      </c>
      <c r="T155" s="358">
        <v>10.0</v>
      </c>
      <c r="U155" s="358">
        <v>48.0</v>
      </c>
      <c r="V155" s="358">
        <v>8.0</v>
      </c>
      <c r="W155" s="358">
        <v>50.0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788</v>
      </c>
      <c r="B156" s="350" t="s">
        <v>1038</v>
      </c>
      <c r="C156" s="351">
        <f t="shared" si="132"/>
        <v>5290.74625</v>
      </c>
      <c r="D156" s="352">
        <f t="shared" si="133"/>
        <v>434.059357</v>
      </c>
      <c r="E156" s="353">
        <f t="shared" si="134"/>
        <v>300.001039</v>
      </c>
      <c r="F156" s="354">
        <f t="shared" si="135"/>
        <v>351.738765</v>
      </c>
      <c r="G156" s="355">
        <f t="shared" si="136"/>
        <v>315.535468</v>
      </c>
      <c r="H156" s="356">
        <f t="shared" si="137"/>
        <v>102.11202</v>
      </c>
      <c r="I156" s="357">
        <v>70.0</v>
      </c>
      <c r="J156" s="357">
        <v>10.0</v>
      </c>
      <c r="K156" s="357">
        <v>10.0</v>
      </c>
      <c r="L156" s="357">
        <v>10.0</v>
      </c>
      <c r="M156" s="358">
        <v>716.0</v>
      </c>
      <c r="N156" s="358">
        <v>110.0</v>
      </c>
      <c r="O156" s="358">
        <v>80.0</v>
      </c>
      <c r="P156" s="358">
        <v>13.0</v>
      </c>
      <c r="Q156" s="358">
        <v>70.0</v>
      </c>
      <c r="R156" s="358">
        <v>11.0</v>
      </c>
      <c r="S156" s="358">
        <v>57.0</v>
      </c>
      <c r="T156" s="358">
        <v>9.0</v>
      </c>
      <c r="U156" s="358">
        <v>57.0</v>
      </c>
      <c r="V156" s="358">
        <v>9.0</v>
      </c>
      <c r="W156" s="358">
        <v>43.0</v>
      </c>
      <c r="X156" s="359">
        <v>8455.0</v>
      </c>
      <c r="Y156" s="359">
        <v>7137.0</v>
      </c>
      <c r="Z156" s="359">
        <v>5817.0</v>
      </c>
      <c r="AA156" s="359">
        <v>8455.0</v>
      </c>
      <c r="AB156" s="359">
        <v>7796.0</v>
      </c>
      <c r="AC156" s="359">
        <v>6478.0</v>
      </c>
      <c r="AD156" s="360">
        <v>452.0</v>
      </c>
      <c r="AE156" s="360">
        <v>56.0</v>
      </c>
      <c r="AF156" s="360">
        <v>0.0</v>
      </c>
      <c r="AG156" s="360">
        <v>26.0</v>
      </c>
      <c r="AH156" s="360">
        <v>0.0</v>
      </c>
      <c r="AI156" s="360">
        <v>10.0</v>
      </c>
      <c r="AJ156" s="361">
        <v>130.0</v>
      </c>
      <c r="AK156" s="361">
        <v>4.0</v>
      </c>
      <c r="AL156" s="361">
        <v>4.0</v>
      </c>
    </row>
    <row r="157">
      <c r="A157" s="339" t="s">
        <v>657</v>
      </c>
      <c r="B157" s="350" t="s">
        <v>614</v>
      </c>
      <c r="C157" s="351">
        <f t="shared" si="132"/>
        <v>4690.316</v>
      </c>
      <c r="D157" s="352">
        <f t="shared" si="133"/>
        <v>588.5852</v>
      </c>
      <c r="E157" s="353">
        <f t="shared" si="134"/>
        <v>232.555635</v>
      </c>
      <c r="F157" s="354">
        <f t="shared" si="135"/>
        <v>281.049042</v>
      </c>
      <c r="G157" s="355">
        <f t="shared" si="136"/>
        <v>279.909992</v>
      </c>
      <c r="H157" s="356">
        <f t="shared" si="137"/>
        <v>129.75736</v>
      </c>
      <c r="I157" s="357">
        <v>70.0</v>
      </c>
      <c r="J157" s="357">
        <v>10.0</v>
      </c>
      <c r="K157" s="357">
        <v>10.0</v>
      </c>
      <c r="L157" s="357">
        <v>10.0</v>
      </c>
      <c r="M157" s="358">
        <v>716.0</v>
      </c>
      <c r="N157" s="358">
        <v>110.0</v>
      </c>
      <c r="O157" s="358">
        <v>100.0</v>
      </c>
      <c r="P157" s="358">
        <v>16.0</v>
      </c>
      <c r="Q157" s="358">
        <v>58.0</v>
      </c>
      <c r="R157" s="358">
        <v>9.0</v>
      </c>
      <c r="S157" s="358">
        <v>53.0</v>
      </c>
      <c r="T157" s="358">
        <v>8.0</v>
      </c>
      <c r="U157" s="358">
        <v>48.0</v>
      </c>
      <c r="V157" s="358">
        <v>8.0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657</v>
      </c>
      <c r="B158" s="350" t="s">
        <v>1326</v>
      </c>
      <c r="C158" s="351">
        <f t="shared" si="132"/>
        <v>4368.68144</v>
      </c>
      <c r="D158" s="352">
        <f t="shared" si="133"/>
        <v>620.19665</v>
      </c>
      <c r="E158" s="353">
        <f t="shared" si="134"/>
        <v>232.555635</v>
      </c>
      <c r="F158" s="354">
        <f t="shared" si="135"/>
        <v>269.909992</v>
      </c>
      <c r="G158" s="355">
        <f t="shared" si="136"/>
        <v>251.171243</v>
      </c>
      <c r="H158" s="356">
        <f t="shared" si="137"/>
        <v>129.75736</v>
      </c>
      <c r="I158" s="357">
        <v>70.0</v>
      </c>
      <c r="J158" s="357">
        <v>10.0</v>
      </c>
      <c r="K158" s="357">
        <v>10.0</v>
      </c>
      <c r="L158" s="357">
        <v>10.0</v>
      </c>
      <c r="M158" s="358">
        <v>649.0</v>
      </c>
      <c r="N158" s="358">
        <v>100.0</v>
      </c>
      <c r="O158" s="358">
        <v>106.0</v>
      </c>
      <c r="P158" s="358">
        <v>17.0</v>
      </c>
      <c r="Q158" s="358">
        <v>58.0</v>
      </c>
      <c r="R158" s="358">
        <v>9.0</v>
      </c>
      <c r="S158" s="358">
        <v>48.0</v>
      </c>
      <c r="T158" s="358">
        <v>8.0</v>
      </c>
      <c r="U158" s="358">
        <v>42.0</v>
      </c>
      <c r="V158" s="358">
        <v>7.0</v>
      </c>
      <c r="W158" s="358">
        <v>56.0</v>
      </c>
      <c r="X158" s="359">
        <v>8192.0</v>
      </c>
      <c r="Y158" s="359">
        <v>8850.0</v>
      </c>
      <c r="Z158" s="359">
        <v>4895.0</v>
      </c>
      <c r="AA158" s="359">
        <v>7137.0</v>
      </c>
      <c r="AB158" s="359">
        <v>7137.0</v>
      </c>
      <c r="AC158" s="359">
        <v>7137.0</v>
      </c>
      <c r="AD158" s="360">
        <v>452.0</v>
      </c>
      <c r="AE158" s="360">
        <v>73.0</v>
      </c>
      <c r="AF158" s="360">
        <v>0.0</v>
      </c>
      <c r="AG158" s="360">
        <v>10.0</v>
      </c>
      <c r="AH158" s="360">
        <v>10.0</v>
      </c>
      <c r="AI158" s="360">
        <v>5.0</v>
      </c>
      <c r="AJ158" s="361">
        <v>75.0</v>
      </c>
      <c r="AK158" s="361">
        <v>3.0</v>
      </c>
      <c r="AL158" s="361">
        <v>4.0</v>
      </c>
    </row>
    <row r="159">
      <c r="A159" s="339" t="s">
        <v>1850</v>
      </c>
      <c r="B159" s="350" t="s">
        <v>1861</v>
      </c>
      <c r="C159" s="351">
        <f t="shared" si="132"/>
        <v>4448.383</v>
      </c>
      <c r="D159" s="352">
        <f t="shared" si="133"/>
        <v>579.402883</v>
      </c>
      <c r="E159" s="353">
        <f t="shared" si="134"/>
        <v>294.07092</v>
      </c>
      <c r="F159" s="354">
        <f t="shared" si="135"/>
        <v>327.161182</v>
      </c>
      <c r="G159" s="355">
        <f t="shared" si="136"/>
        <v>279.767093</v>
      </c>
      <c r="H159" s="356">
        <f t="shared" si="137"/>
        <v>129.75736</v>
      </c>
      <c r="I159" s="357">
        <v>70.0</v>
      </c>
      <c r="J159" s="357">
        <v>10.0</v>
      </c>
      <c r="K159" s="357">
        <v>10.0</v>
      </c>
      <c r="L159" s="357">
        <v>10.0</v>
      </c>
      <c r="M159" s="358">
        <v>716.0</v>
      </c>
      <c r="N159" s="358">
        <v>110.0</v>
      </c>
      <c r="O159" s="358">
        <v>106.0</v>
      </c>
      <c r="P159" s="358">
        <v>17.0</v>
      </c>
      <c r="Q159" s="358">
        <v>63.0</v>
      </c>
      <c r="R159" s="358">
        <v>10.0</v>
      </c>
      <c r="S159" s="358">
        <v>53.0</v>
      </c>
      <c r="T159" s="358">
        <v>8.0</v>
      </c>
      <c r="U159" s="358">
        <v>46.0</v>
      </c>
      <c r="V159" s="358">
        <v>7.0</v>
      </c>
      <c r="W159" s="358">
        <v>56.0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1850</v>
      </c>
      <c r="B160" s="350" t="s">
        <v>1857</v>
      </c>
      <c r="C160" s="351">
        <f t="shared" si="132"/>
        <v>4753.76236</v>
      </c>
      <c r="D160" s="352">
        <f t="shared" si="133"/>
        <v>549.339304</v>
      </c>
      <c r="E160" s="353">
        <f t="shared" si="134"/>
        <v>294.07092</v>
      </c>
      <c r="F160" s="354">
        <f t="shared" si="135"/>
        <v>352.563741</v>
      </c>
      <c r="G160" s="355">
        <f t="shared" si="136"/>
        <v>300.508632</v>
      </c>
      <c r="H160" s="356">
        <f t="shared" si="137"/>
        <v>116.3905</v>
      </c>
      <c r="I160" s="357">
        <v>70.0</v>
      </c>
      <c r="J160" s="357">
        <v>10.0</v>
      </c>
      <c r="K160" s="357">
        <v>10.0</v>
      </c>
      <c r="L160" s="357">
        <v>10.0</v>
      </c>
      <c r="M160" s="358">
        <v>779.0</v>
      </c>
      <c r="N160" s="358">
        <v>120.0</v>
      </c>
      <c r="O160" s="358">
        <v>100.0</v>
      </c>
      <c r="P160" s="358">
        <v>16.0</v>
      </c>
      <c r="Q160" s="358">
        <v>63.0</v>
      </c>
      <c r="R160" s="358">
        <v>10.0</v>
      </c>
      <c r="S160" s="358">
        <v>57.0</v>
      </c>
      <c r="T160" s="358">
        <v>9.0</v>
      </c>
      <c r="U160" s="358">
        <v>48.0</v>
      </c>
      <c r="V160" s="358">
        <v>8.0</v>
      </c>
      <c r="W160" s="358">
        <v>50.0</v>
      </c>
      <c r="X160" s="359">
        <v>7796.0</v>
      </c>
      <c r="Y160" s="359">
        <v>7927.0</v>
      </c>
      <c r="Z160" s="359">
        <v>7137.0</v>
      </c>
      <c r="AA160" s="359">
        <v>7927.0</v>
      </c>
      <c r="AB160" s="359">
        <v>7927.0</v>
      </c>
      <c r="AC160" s="359">
        <v>7137.0</v>
      </c>
      <c r="AD160" s="360">
        <v>286.0</v>
      </c>
      <c r="AE160" s="360">
        <v>59.0</v>
      </c>
      <c r="AF160" s="369"/>
      <c r="AG160" s="360">
        <v>25.0</v>
      </c>
      <c r="AH160" s="360">
        <v>10.0</v>
      </c>
      <c r="AI160" s="360">
        <v>5.0</v>
      </c>
      <c r="AJ160" s="361">
        <v>75.0</v>
      </c>
      <c r="AK160" s="361">
        <v>5.0</v>
      </c>
      <c r="AL160" s="361">
        <v>5.0</v>
      </c>
    </row>
    <row r="161">
      <c r="A161" s="339" t="s">
        <v>1496</v>
      </c>
      <c r="B161" s="350" t="s">
        <v>279</v>
      </c>
      <c r="C161" s="351">
        <f t="shared" si="132"/>
        <v>4135.6565</v>
      </c>
      <c r="D161" s="352">
        <f t="shared" si="133"/>
        <v>453.795192</v>
      </c>
      <c r="E161" s="353">
        <f t="shared" si="134"/>
        <v>228.449416</v>
      </c>
      <c r="F161" s="354">
        <f t="shared" si="135"/>
        <v>305.982123</v>
      </c>
      <c r="G161" s="355">
        <f t="shared" si="136"/>
        <v>233.900603</v>
      </c>
      <c r="H161" s="356">
        <f t="shared" si="137"/>
        <v>102.2435</v>
      </c>
      <c r="I161" s="357">
        <v>70.0</v>
      </c>
      <c r="J161" s="357">
        <v>10.0</v>
      </c>
      <c r="K161" s="357">
        <v>10.0</v>
      </c>
      <c r="L161" s="357">
        <v>10.0</v>
      </c>
      <c r="M161" s="358">
        <v>716.0</v>
      </c>
      <c r="N161" s="358">
        <v>110.0</v>
      </c>
      <c r="O161" s="358">
        <v>100.0</v>
      </c>
      <c r="P161" s="358">
        <v>16.0</v>
      </c>
      <c r="Q161" s="358">
        <v>58.0</v>
      </c>
      <c r="R161" s="358">
        <v>9.0</v>
      </c>
      <c r="S161" s="358">
        <v>57.0</v>
      </c>
      <c r="T161" s="358">
        <v>9.0</v>
      </c>
      <c r="U161" s="358">
        <v>46.0</v>
      </c>
      <c r="V161" s="358">
        <v>7.0</v>
      </c>
      <c r="W161" s="358">
        <v>50.0</v>
      </c>
      <c r="X161" s="359">
        <v>6478.0</v>
      </c>
      <c r="Y161" s="359">
        <v>5421.0</v>
      </c>
      <c r="Z161" s="359">
        <v>4632.0</v>
      </c>
      <c r="AA161" s="359">
        <v>6081.0</v>
      </c>
      <c r="AB161" s="359">
        <v>5817.0</v>
      </c>
      <c r="AC161" s="359">
        <v>4499.0</v>
      </c>
      <c r="AD161" s="360">
        <v>176.0</v>
      </c>
      <c r="AE161" s="360">
        <v>32.0</v>
      </c>
      <c r="AF161" s="360">
        <v>0.0</v>
      </c>
      <c r="AG161" s="360">
        <v>27.0</v>
      </c>
      <c r="AH161" s="360">
        <v>10.0</v>
      </c>
      <c r="AI161" s="360">
        <v>8.0</v>
      </c>
      <c r="AJ161" s="361">
        <v>80.0</v>
      </c>
      <c r="AK161" s="361">
        <v>3.0</v>
      </c>
      <c r="AL161" s="361">
        <v>3.0</v>
      </c>
    </row>
    <row r="162">
      <c r="A162" s="339" t="s">
        <v>1885</v>
      </c>
      <c r="B162" s="350" t="s">
        <v>1014</v>
      </c>
      <c r="C162" s="351">
        <f t="shared" si="132"/>
        <v>3875.17415</v>
      </c>
      <c r="D162" s="352">
        <f t="shared" si="133"/>
        <v>457.2644</v>
      </c>
      <c r="E162" s="353">
        <f t="shared" si="134"/>
        <v>226.372887</v>
      </c>
      <c r="F162" s="354">
        <f t="shared" si="135"/>
        <v>266.782564</v>
      </c>
      <c r="G162" s="355">
        <f t="shared" si="136"/>
        <v>237.136979</v>
      </c>
      <c r="H162" s="356">
        <f t="shared" si="137"/>
        <v>116.4356</v>
      </c>
      <c r="I162" s="357">
        <v>70.0</v>
      </c>
      <c r="J162" s="357">
        <v>10.0</v>
      </c>
      <c r="K162" s="357">
        <v>10.0</v>
      </c>
      <c r="L162" s="357">
        <v>10.0</v>
      </c>
      <c r="M162" s="358">
        <v>649.0</v>
      </c>
      <c r="N162" s="358">
        <v>100.0</v>
      </c>
      <c r="O162" s="358">
        <v>100.0</v>
      </c>
      <c r="P162" s="358">
        <v>16.0</v>
      </c>
      <c r="Q162" s="358">
        <v>58.0</v>
      </c>
      <c r="R162" s="358">
        <v>9.0</v>
      </c>
      <c r="S162" s="358">
        <v>53.0</v>
      </c>
      <c r="T162" s="358">
        <v>8.0</v>
      </c>
      <c r="U162" s="358">
        <v>46.0</v>
      </c>
      <c r="V162" s="358">
        <v>7.0</v>
      </c>
      <c r="W162" s="358">
        <v>56.0</v>
      </c>
      <c r="X162" s="359">
        <v>6345.0</v>
      </c>
      <c r="Y162" s="359">
        <v>5950.0</v>
      </c>
      <c r="Z162" s="359">
        <v>4499.0</v>
      </c>
      <c r="AA162" s="359">
        <v>5554.0</v>
      </c>
      <c r="AB162" s="359">
        <v>6081.0</v>
      </c>
      <c r="AC162" s="359">
        <v>4895.0</v>
      </c>
      <c r="AD162" s="360">
        <v>330.0</v>
      </c>
      <c r="AE162" s="360">
        <v>21.0</v>
      </c>
      <c r="AF162" s="360">
        <v>0.0</v>
      </c>
      <c r="AG162" s="360">
        <v>18.0</v>
      </c>
      <c r="AH162" s="360">
        <v>10.0</v>
      </c>
      <c r="AI162" s="360">
        <v>8.0</v>
      </c>
      <c r="AJ162" s="361">
        <v>70.0</v>
      </c>
      <c r="AK162" s="361">
        <v>3.0</v>
      </c>
      <c r="AL162" s="361">
        <v>3.0</v>
      </c>
    </row>
    <row r="163">
      <c r="A163" s="339" t="s">
        <v>1649</v>
      </c>
      <c r="B163" s="350" t="s">
        <v>273</v>
      </c>
      <c r="C163" s="351">
        <f t="shared" si="132"/>
        <v>4027.53175</v>
      </c>
      <c r="D163" s="352">
        <f t="shared" si="133"/>
        <v>503.706256</v>
      </c>
      <c r="E163" s="353">
        <f t="shared" si="134"/>
        <v>237.4944</v>
      </c>
      <c r="F163" s="354">
        <f t="shared" si="135"/>
        <v>294.894611</v>
      </c>
      <c r="G163" s="355">
        <f t="shared" si="136"/>
        <v>255.13064</v>
      </c>
      <c r="H163" s="356">
        <f t="shared" si="137"/>
        <v>137.02618</v>
      </c>
      <c r="I163" s="357">
        <v>70.0</v>
      </c>
      <c r="J163" s="357">
        <v>10.0</v>
      </c>
      <c r="K163" s="357">
        <v>10.0</v>
      </c>
      <c r="L163" s="357">
        <v>10.0</v>
      </c>
      <c r="M163" s="358">
        <v>716.0</v>
      </c>
      <c r="N163" s="358">
        <v>110.0</v>
      </c>
      <c r="O163" s="358">
        <v>100.0</v>
      </c>
      <c r="P163" s="358">
        <v>16.0</v>
      </c>
      <c r="Q163" s="358">
        <v>63.0</v>
      </c>
      <c r="R163" s="358">
        <v>10.0</v>
      </c>
      <c r="S163" s="358">
        <v>57.0</v>
      </c>
      <c r="T163" s="358">
        <v>9.0</v>
      </c>
      <c r="U163" s="358">
        <v>48.0</v>
      </c>
      <c r="V163" s="358">
        <v>8.0</v>
      </c>
      <c r="W163" s="358">
        <v>67.0</v>
      </c>
      <c r="X163" s="359">
        <v>6081.0</v>
      </c>
      <c r="Y163" s="359">
        <v>6478.0</v>
      </c>
      <c r="Z163" s="359">
        <v>3840.0</v>
      </c>
      <c r="AA163" s="359">
        <v>5817.0</v>
      </c>
      <c r="AB163" s="359">
        <v>5290.0</v>
      </c>
      <c r="AC163" s="359">
        <v>5158.0</v>
      </c>
      <c r="AD163" s="360">
        <v>244.0</v>
      </c>
      <c r="AE163" s="360">
        <v>53.0</v>
      </c>
      <c r="AF163" s="360">
        <v>0.0</v>
      </c>
      <c r="AG163" s="360">
        <v>10.0</v>
      </c>
      <c r="AH163" s="360">
        <v>10.0</v>
      </c>
      <c r="AI163" s="360">
        <v>5.0</v>
      </c>
      <c r="AJ163" s="361">
        <v>70.0</v>
      </c>
      <c r="AK163" s="361">
        <v>4.0</v>
      </c>
      <c r="AL163" s="361">
        <v>4.0</v>
      </c>
    </row>
    <row r="164">
      <c r="A164" s="339" t="s">
        <v>1000</v>
      </c>
      <c r="B164" s="350" t="s">
        <v>955</v>
      </c>
      <c r="C164" s="351">
        <f t="shared" si="132"/>
        <v>4026.204</v>
      </c>
      <c r="D164" s="352">
        <f t="shared" si="133"/>
        <v>295.012718</v>
      </c>
      <c r="E164" s="353">
        <f t="shared" si="134"/>
        <v>443.481536</v>
      </c>
      <c r="F164" s="354">
        <f t="shared" si="135"/>
        <v>275.082483</v>
      </c>
      <c r="G164" s="355">
        <f t="shared" si="136"/>
        <v>373.85455</v>
      </c>
      <c r="H164" s="356">
        <f t="shared" si="137"/>
        <v>102.8105</v>
      </c>
      <c r="I164" s="357">
        <v>70.0</v>
      </c>
      <c r="J164" s="357">
        <v>10.0</v>
      </c>
      <c r="K164" s="357">
        <v>10.0</v>
      </c>
      <c r="L164" s="357">
        <v>10.0</v>
      </c>
      <c r="M164" s="358">
        <v>587.0</v>
      </c>
      <c r="N164" s="358">
        <v>90.0</v>
      </c>
      <c r="O164" s="358">
        <v>70.0</v>
      </c>
      <c r="P164" s="358">
        <v>11.0</v>
      </c>
      <c r="Q164" s="358">
        <v>89.0</v>
      </c>
      <c r="R164" s="358">
        <v>14.0</v>
      </c>
      <c r="S164" s="358">
        <v>46.0</v>
      </c>
      <c r="T164" s="358">
        <v>7.0</v>
      </c>
      <c r="U164" s="358">
        <v>57.0</v>
      </c>
      <c r="V164" s="358">
        <v>9.0</v>
      </c>
      <c r="W164" s="358">
        <v>50.0</v>
      </c>
      <c r="X164" s="359">
        <v>8850.0</v>
      </c>
      <c r="Y164" s="359">
        <v>5554.0</v>
      </c>
      <c r="Z164" s="359">
        <v>7137.0</v>
      </c>
      <c r="AA164" s="359">
        <v>7137.0</v>
      </c>
      <c r="AB164" s="359">
        <v>8850.0</v>
      </c>
      <c r="AC164" s="359">
        <v>5817.0</v>
      </c>
      <c r="AD164" s="360">
        <v>416.0</v>
      </c>
      <c r="AE164" s="360">
        <v>0.0</v>
      </c>
      <c r="AF164" s="360">
        <v>30.0</v>
      </c>
      <c r="AG164" s="360">
        <v>25.0</v>
      </c>
      <c r="AH164" s="360">
        <v>32.0</v>
      </c>
      <c r="AI164" s="360">
        <v>0.0</v>
      </c>
      <c r="AJ164" s="361">
        <v>65.0</v>
      </c>
      <c r="AK164" s="361">
        <v>4.0</v>
      </c>
      <c r="AL164" s="361">
        <v>5.0</v>
      </c>
    </row>
    <row r="165">
      <c r="A165" s="339" t="s">
        <v>1000</v>
      </c>
      <c r="B165" s="350" t="s">
        <v>1917</v>
      </c>
      <c r="C165" s="351">
        <f t="shared" si="132"/>
        <v>3853.44375</v>
      </c>
      <c r="D165" s="352">
        <f t="shared" si="133"/>
        <v>321.096776</v>
      </c>
      <c r="E165" s="353">
        <f t="shared" si="134"/>
        <v>408.059357</v>
      </c>
      <c r="F165" s="354">
        <f t="shared" si="135"/>
        <v>275.082483</v>
      </c>
      <c r="G165" s="355">
        <f t="shared" si="136"/>
        <v>407.9165</v>
      </c>
      <c r="H165" s="356">
        <f t="shared" si="137"/>
        <v>88.41703</v>
      </c>
      <c r="I165" s="357">
        <v>70.0</v>
      </c>
      <c r="J165" s="357">
        <v>10.0</v>
      </c>
      <c r="K165" s="357">
        <v>10.0</v>
      </c>
      <c r="L165" s="357">
        <v>10.0</v>
      </c>
      <c r="M165" s="358">
        <v>551.0</v>
      </c>
      <c r="N165" s="358">
        <v>85.0</v>
      </c>
      <c r="O165" s="358">
        <v>76.0</v>
      </c>
      <c r="P165" s="358">
        <v>12.0</v>
      </c>
      <c r="Q165" s="358">
        <v>80.0</v>
      </c>
      <c r="R165" s="358">
        <v>13.0</v>
      </c>
      <c r="S165" s="358">
        <v>46.0</v>
      </c>
      <c r="T165" s="358">
        <v>7.0</v>
      </c>
      <c r="U165" s="358">
        <v>64.0</v>
      </c>
      <c r="V165" s="358">
        <v>10.0</v>
      </c>
      <c r="W165" s="358">
        <v>43.0</v>
      </c>
      <c r="X165" s="359">
        <v>8850.0</v>
      </c>
      <c r="Y165" s="359">
        <v>5554.0</v>
      </c>
      <c r="Z165" s="359">
        <v>7137.0</v>
      </c>
      <c r="AA165" s="359">
        <v>7137.0</v>
      </c>
      <c r="AB165" s="359">
        <v>8850.0</v>
      </c>
      <c r="AC165" s="359">
        <v>5817.0</v>
      </c>
      <c r="AD165" s="360">
        <v>416.0</v>
      </c>
      <c r="AE165" s="360">
        <v>0.0</v>
      </c>
      <c r="AF165" s="360">
        <v>30.0</v>
      </c>
      <c r="AG165" s="360">
        <v>25.0</v>
      </c>
      <c r="AH165" s="360">
        <v>32.0</v>
      </c>
      <c r="AI165" s="360">
        <v>0.0</v>
      </c>
      <c r="AJ165" s="361">
        <v>65.0</v>
      </c>
      <c r="AK165" s="361">
        <v>4.0</v>
      </c>
      <c r="AL165" s="361">
        <v>5.0</v>
      </c>
    </row>
    <row r="166">
      <c r="A166" s="339" t="s">
        <v>1181</v>
      </c>
      <c r="B166" s="350" t="s">
        <v>1941</v>
      </c>
      <c r="C166" s="362">
        <v>3606.0</v>
      </c>
      <c r="D166" s="363">
        <v>267.0</v>
      </c>
      <c r="E166" s="364">
        <v>480.0</v>
      </c>
      <c r="F166" s="365">
        <v>254.0</v>
      </c>
      <c r="G166" s="366">
        <v>400.0</v>
      </c>
      <c r="H166" s="367">
        <v>117.0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9"/>
      <c r="AJ166" s="361"/>
      <c r="AK166" s="361"/>
      <c r="AL166" s="361"/>
    </row>
    <row r="167">
      <c r="A167" s="339" t="s">
        <v>1181</v>
      </c>
      <c r="B167" s="350" t="s">
        <v>1937</v>
      </c>
      <c r="C167" s="362">
        <v>3920.0</v>
      </c>
      <c r="D167" s="363">
        <v>267.0</v>
      </c>
      <c r="E167" s="364">
        <v>509.0</v>
      </c>
      <c r="F167" s="365">
        <v>263.0</v>
      </c>
      <c r="G167" s="366">
        <v>400.0</v>
      </c>
      <c r="H167" s="367">
        <v>117.0</v>
      </c>
      <c r="I167" s="357"/>
      <c r="J167" s="357"/>
      <c r="K167" s="357"/>
      <c r="L167" s="357"/>
      <c r="M167" s="358"/>
      <c r="N167" s="358"/>
      <c r="O167" s="358"/>
      <c r="P167" s="358"/>
      <c r="Q167" s="358"/>
      <c r="R167" s="358"/>
      <c r="S167" s="358"/>
      <c r="T167" s="358"/>
      <c r="U167" s="358"/>
      <c r="V167" s="358"/>
      <c r="W167" s="358"/>
      <c r="X167" s="359"/>
      <c r="Y167" s="359"/>
      <c r="Z167" s="359"/>
      <c r="AA167" s="359"/>
      <c r="AB167" s="359"/>
      <c r="AC167" s="359"/>
      <c r="AD167" s="360"/>
      <c r="AE167" s="360"/>
      <c r="AF167" s="360"/>
      <c r="AG167" s="360"/>
      <c r="AH167" s="360"/>
      <c r="AI167" s="369"/>
      <c r="AJ167" s="361"/>
      <c r="AK167" s="361"/>
      <c r="AL167" s="361"/>
    </row>
    <row r="168">
      <c r="A168" s="339" t="s">
        <v>1545</v>
      </c>
      <c r="B168" s="350" t="s">
        <v>955</v>
      </c>
      <c r="C168" s="351">
        <f t="shared" ref="C168:C169" si="138">(M168+N168*($I168-1)/10)*(1+X168/10000)*(1+(10+SWITCH($J168,0,0,1,1,2,2,3,3,4,4,5,5,6,7,7,9,8,11,9,13,10,15)+switch($L168,10,5,0))/100)+AD168+$L168*AJ168</f>
        <v>3299.90168</v>
      </c>
      <c r="D168" s="352">
        <f t="shared" ref="D168:D169" si="139">(O168+P168*($I168-1)/10)*(1+Y168/10000)*(1+(10+SWITCH($K168,0,0,1,1,2,2,3,3,4,4,5,5,6,7,7,9,8,11,9,13,10,15)+switch($L168,10,5,0))/100)+AE168</f>
        <v>282.014212</v>
      </c>
      <c r="E168" s="353">
        <f t="shared" ref="E168:E169" si="140">(Q168+R168*($I168-1)/10)*(1+Z168/10000)*(1+(10+SWITCH($K168,0,0,1,1,2,2,3,3,4,4,5,5,6,7,7,9,8,11,9,13,10,15)+switch($L168,10,5,0))/100)+AF168</f>
        <v>475.381888</v>
      </c>
      <c r="F168" s="354">
        <f t="shared" ref="F168:F169" si="141">(S168+T168*($I168-1)/10)*(1+AA168/10000)*(1+(10+SWITCH($J168,0,0,1,1,2,2,3,3,4,4,5,5,6,7,7,9,8,11,9,13,10,15)+switch($L168,10,5,0))/100)+AG168+$L168*AK168</f>
        <v>242.136979</v>
      </c>
      <c r="G168" s="355">
        <f t="shared" ref="G168:G169" si="142">(U168+V168*($I168-1)/10)*(1+AB168/10000)*(1+(10+SWITCH($J168,0,0,1,1,2,2,3,3,4,4,5,5,6,7,7,9,8,11,9,13,10,15)+switch($L168,10,5,0))/100)+AH168+$L168*AL168</f>
        <v>349.535468</v>
      </c>
      <c r="H168" s="356">
        <f t="shared" ref="H168:H169" si="143">W168*(1+AC168/10000)*(1+(10+SWITCH($K168,0,0,1,1,2,2,3,3,4,4,5,5,6,7,7,9,8,11,9,13,10,15)+switch($L168,10,5,0))/100)+AI168</f>
        <v>96.8175</v>
      </c>
      <c r="I168" s="357">
        <v>70.0</v>
      </c>
      <c r="J168" s="357">
        <v>10.0</v>
      </c>
      <c r="K168" s="357">
        <v>10.0</v>
      </c>
      <c r="L168" s="357">
        <v>10.0</v>
      </c>
      <c r="M168" s="358">
        <v>587.0</v>
      </c>
      <c r="N168" s="358">
        <v>90.0</v>
      </c>
      <c r="O168" s="358">
        <v>70.0</v>
      </c>
      <c r="P168" s="358">
        <v>11.0</v>
      </c>
      <c r="Q168" s="358">
        <v>89.0</v>
      </c>
      <c r="R168" s="358">
        <v>14.0</v>
      </c>
      <c r="S168" s="358">
        <v>46.0</v>
      </c>
      <c r="T168" s="358">
        <v>7.0</v>
      </c>
      <c r="U168" s="358">
        <v>57.0</v>
      </c>
      <c r="V168" s="358">
        <v>9.0</v>
      </c>
      <c r="W168" s="358">
        <v>50.0</v>
      </c>
      <c r="X168" s="359">
        <v>5817.0</v>
      </c>
      <c r="Y168" s="359">
        <v>4236.0</v>
      </c>
      <c r="Z168" s="359">
        <v>7796.0</v>
      </c>
      <c r="AA168" s="359">
        <v>6081.0</v>
      </c>
      <c r="AB168" s="359">
        <v>7796.0</v>
      </c>
      <c r="AC168" s="359">
        <v>4895.0</v>
      </c>
      <c r="AD168" s="360">
        <v>416.0</v>
      </c>
      <c r="AE168" s="360">
        <v>12.0</v>
      </c>
      <c r="AF168" s="360">
        <v>46.0</v>
      </c>
      <c r="AG168" s="360">
        <v>15.0</v>
      </c>
      <c r="AH168" s="360">
        <v>24.0</v>
      </c>
      <c r="AI168" s="369"/>
      <c r="AJ168" s="361">
        <v>40.0</v>
      </c>
      <c r="AK168" s="361">
        <v>3.0</v>
      </c>
      <c r="AL168" s="361">
        <v>5.0</v>
      </c>
    </row>
    <row r="169">
      <c r="A169" s="339" t="s">
        <v>1545</v>
      </c>
      <c r="B169" s="350" t="s">
        <v>178</v>
      </c>
      <c r="C169" s="351">
        <f t="shared" si="138"/>
        <v>3154.938875</v>
      </c>
      <c r="D169" s="352">
        <f t="shared" si="139"/>
        <v>256.28976</v>
      </c>
      <c r="E169" s="353">
        <f t="shared" si="140"/>
        <v>505.22578</v>
      </c>
      <c r="F169" s="354">
        <f t="shared" si="141"/>
        <v>242.136979</v>
      </c>
      <c r="G169" s="355">
        <f t="shared" si="142"/>
        <v>372.43892</v>
      </c>
      <c r="H169" s="356">
        <f t="shared" si="143"/>
        <v>83.26305</v>
      </c>
      <c r="I169" s="357">
        <v>70.0</v>
      </c>
      <c r="J169" s="357">
        <v>10.0</v>
      </c>
      <c r="K169" s="357">
        <v>10.0</v>
      </c>
      <c r="L169" s="357">
        <v>10.0</v>
      </c>
      <c r="M169" s="358">
        <v>551.0</v>
      </c>
      <c r="N169" s="358">
        <v>85.0</v>
      </c>
      <c r="O169" s="358">
        <v>63.0</v>
      </c>
      <c r="P169" s="358">
        <v>10.0</v>
      </c>
      <c r="Q169" s="358">
        <v>95.0</v>
      </c>
      <c r="R169" s="358">
        <v>15.0</v>
      </c>
      <c r="S169" s="358">
        <v>46.0</v>
      </c>
      <c r="T169" s="358">
        <v>7.0</v>
      </c>
      <c r="U169" s="358">
        <v>60.0</v>
      </c>
      <c r="V169" s="358">
        <v>10.0</v>
      </c>
      <c r="W169" s="358">
        <v>43.0</v>
      </c>
      <c r="X169" s="359">
        <v>5817.0</v>
      </c>
      <c r="Y169" s="359">
        <v>4236.0</v>
      </c>
      <c r="Z169" s="359">
        <v>7796.0</v>
      </c>
      <c r="AA169" s="359">
        <v>6081.0</v>
      </c>
      <c r="AB169" s="359">
        <v>7796.0</v>
      </c>
      <c r="AC169" s="359">
        <v>4895.0</v>
      </c>
      <c r="AD169" s="360">
        <v>416.0</v>
      </c>
      <c r="AE169" s="360">
        <v>12.0</v>
      </c>
      <c r="AF169" s="360">
        <v>46.0</v>
      </c>
      <c r="AG169" s="360">
        <v>15.0</v>
      </c>
      <c r="AH169" s="360">
        <v>24.0</v>
      </c>
      <c r="AI169" s="360">
        <v>0.0</v>
      </c>
      <c r="AJ169" s="361">
        <v>40.0</v>
      </c>
      <c r="AK169" s="361">
        <v>3.0</v>
      </c>
      <c r="AL169" s="361">
        <v>5.0</v>
      </c>
    </row>
    <row r="170">
      <c r="A170" s="339" t="s">
        <v>982</v>
      </c>
      <c r="B170" s="350" t="s">
        <v>1967</v>
      </c>
      <c r="C170" s="362">
        <v>3308.0</v>
      </c>
      <c r="D170" s="363">
        <v>262.0</v>
      </c>
      <c r="E170" s="364">
        <v>563.0</v>
      </c>
      <c r="F170" s="365">
        <v>245.0</v>
      </c>
      <c r="G170" s="366">
        <v>395.0</v>
      </c>
      <c r="H170" s="367">
        <v>96.0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0"/>
      <c r="AF170" s="360"/>
      <c r="AG170" s="360"/>
      <c r="AH170" s="360"/>
      <c r="AI170" s="360"/>
      <c r="AJ170" s="361"/>
      <c r="AK170" s="361"/>
      <c r="AL170" s="361"/>
    </row>
    <row r="171">
      <c r="A171" s="339" t="s">
        <v>982</v>
      </c>
      <c r="B171" s="350" t="s">
        <v>342</v>
      </c>
      <c r="C171" s="362">
        <v>3471.0</v>
      </c>
      <c r="D171" s="363">
        <v>316.0</v>
      </c>
      <c r="E171" s="364">
        <v>532.0</v>
      </c>
      <c r="F171" s="365">
        <v>265.0</v>
      </c>
      <c r="G171" s="366">
        <v>395.0</v>
      </c>
      <c r="H171" s="367">
        <v>96.0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0"/>
      <c r="AF171" s="360"/>
      <c r="AG171" s="360"/>
      <c r="AH171" s="360"/>
      <c r="AI171" s="360"/>
      <c r="AJ171" s="361"/>
      <c r="AK171" s="361"/>
      <c r="AL171" s="361"/>
    </row>
    <row r="172">
      <c r="A172" s="339" t="s">
        <v>1980</v>
      </c>
      <c r="B172" s="350" t="s">
        <v>1994</v>
      </c>
      <c r="C172" s="351">
        <f t="shared" ref="C172:C173" si="144">(M172+N172*($I172-1)/10)*(1+X172/10000)*(1+(10+SWITCH($J172,0,0,1,1,2,2,3,3,4,4,5,5,6,7,7,9,8,11,9,13,10,15)+switch($L172,10,5,0))/100)+AD172+$L172*AJ172</f>
        <v>4506.37738</v>
      </c>
      <c r="D172" s="352">
        <f t="shared" ref="D172:D173" si="145">(O172+P172*($I172-1)/10)*(1+Y172/10000)*(1+(10+SWITCH($K172,0,0,1,1,2,2,3,3,4,4,5,5,6,7,7,9,8,11,9,13,10,15)+switch($L172,10,5,0))/100)+AE172</f>
        <v>321.096776</v>
      </c>
      <c r="E172" s="353">
        <f t="shared" ref="E172:E173" si="146">(Q172+R172*($I172-1)/10)*(1+Z172/10000)*(1+(10+SWITCH($K172,0,0,1,1,2,2,3,3,4,4,5,5,6,7,7,9,8,11,9,13,10,15)+switch($L172,10,5,0))/100)+AF172</f>
        <v>342.89684</v>
      </c>
      <c r="F172" s="354">
        <f t="shared" ref="F172:F173" si="147">(S172+T172*($I172-1)/10)*(1+AA172/10000)*(1+(10+SWITCH($J172,0,0,1,1,2,2,3,3,4,4,5,5,6,7,7,9,8,11,9,13,10,15)+switch($L172,10,5,0))/100)+AG172+$L172*AK172</f>
        <v>341.161182</v>
      </c>
      <c r="G172" s="355">
        <f t="shared" ref="G172:G173" si="148">(U172+V172*($I172-1)/10)*(1+AB172/10000)*(1+(10+SWITCH($J172,0,0,1,1,2,2,3,3,4,4,5,5,6,7,7,9,8,11,9,13,10,15)+switch($L172,10,5,0))/100)+AH172+$L172*AL172</f>
        <v>351.666736</v>
      </c>
      <c r="H172" s="356">
        <f t="shared" ref="H172:H173" si="149">W172*(1+AC172/10000)*(1+(10+SWITCH($K172,0,0,1,1,2,2,3,3,4,4,5,5,6,7,7,9,8,11,9,13,10,15)+switch($L172,10,5,0))/100)+AI172</f>
        <v>102.11202</v>
      </c>
      <c r="I172" s="357">
        <v>70.0</v>
      </c>
      <c r="J172" s="357">
        <v>10.0</v>
      </c>
      <c r="K172" s="357">
        <v>10.0</v>
      </c>
      <c r="L172" s="357">
        <v>10.0</v>
      </c>
      <c r="M172" s="358">
        <v>779.0</v>
      </c>
      <c r="N172" s="358">
        <v>120.0</v>
      </c>
      <c r="O172" s="358">
        <v>76.0</v>
      </c>
      <c r="P172" s="358">
        <v>12.0</v>
      </c>
      <c r="Q172" s="358">
        <v>76.0</v>
      </c>
      <c r="R172" s="358">
        <v>12.0</v>
      </c>
      <c r="S172" s="358">
        <v>53.0</v>
      </c>
      <c r="T172" s="358">
        <v>8.0</v>
      </c>
      <c r="U172" s="358">
        <v>57.0</v>
      </c>
      <c r="V172" s="358">
        <v>9.0</v>
      </c>
      <c r="W172" s="358">
        <v>43.0</v>
      </c>
      <c r="X172" s="359">
        <v>8718.0</v>
      </c>
      <c r="Y172" s="359">
        <v>5554.0</v>
      </c>
      <c r="Z172" s="359">
        <v>6610.0</v>
      </c>
      <c r="AA172" s="359">
        <v>7927.0</v>
      </c>
      <c r="AB172" s="359">
        <v>8192.0</v>
      </c>
      <c r="AC172" s="359">
        <v>6478.0</v>
      </c>
      <c r="AD172" s="360">
        <v>296.0</v>
      </c>
      <c r="AE172" s="369"/>
      <c r="AF172" s="369"/>
      <c r="AG172" s="360">
        <v>39.0</v>
      </c>
      <c r="AH172" s="360">
        <v>40.0</v>
      </c>
      <c r="AI172" s="360">
        <v>10.0</v>
      </c>
      <c r="AJ172" s="361">
        <v>30.0</v>
      </c>
      <c r="AK172" s="361">
        <v>5.0</v>
      </c>
      <c r="AL172" s="361">
        <v>3.0</v>
      </c>
    </row>
    <row r="173">
      <c r="A173" s="339" t="s">
        <v>1980</v>
      </c>
      <c r="B173" s="350" t="s">
        <v>1990</v>
      </c>
      <c r="C173" s="351">
        <f t="shared" si="144"/>
        <v>4185.1765</v>
      </c>
      <c r="D173" s="352">
        <f t="shared" si="145"/>
        <v>321.096776</v>
      </c>
      <c r="E173" s="353">
        <f t="shared" si="146"/>
        <v>342.89684</v>
      </c>
      <c r="F173" s="354">
        <f t="shared" si="147"/>
        <v>329.508632</v>
      </c>
      <c r="G173" s="355">
        <f t="shared" si="148"/>
        <v>375.07984</v>
      </c>
      <c r="H173" s="356">
        <f t="shared" si="149"/>
        <v>117.107</v>
      </c>
      <c r="I173" s="357">
        <v>70.0</v>
      </c>
      <c r="J173" s="357">
        <v>10.0</v>
      </c>
      <c r="K173" s="357">
        <v>10.0</v>
      </c>
      <c r="L173" s="357">
        <v>10.0</v>
      </c>
      <c r="M173" s="358">
        <v>716.0</v>
      </c>
      <c r="N173" s="358">
        <v>110.0</v>
      </c>
      <c r="O173" s="358">
        <v>76.0</v>
      </c>
      <c r="P173" s="358">
        <v>12.0</v>
      </c>
      <c r="Q173" s="358">
        <v>76.0</v>
      </c>
      <c r="R173" s="358">
        <v>12.0</v>
      </c>
      <c r="S173" s="358">
        <v>48.0</v>
      </c>
      <c r="T173" s="358">
        <v>8.0</v>
      </c>
      <c r="U173" s="358">
        <v>60.0</v>
      </c>
      <c r="V173" s="358">
        <v>10.0</v>
      </c>
      <c r="W173" s="358">
        <v>50.0</v>
      </c>
      <c r="X173" s="359">
        <v>8718.0</v>
      </c>
      <c r="Y173" s="359">
        <v>5554.0</v>
      </c>
      <c r="Z173" s="359">
        <v>6610.0</v>
      </c>
      <c r="AA173" s="359">
        <v>7927.0</v>
      </c>
      <c r="AB173" s="359">
        <v>8192.0</v>
      </c>
      <c r="AC173" s="359">
        <v>6478.0</v>
      </c>
      <c r="AD173" s="360">
        <v>296.0</v>
      </c>
      <c r="AE173" s="369"/>
      <c r="AF173" s="369"/>
      <c r="AG173" s="360">
        <v>39.0</v>
      </c>
      <c r="AH173" s="360">
        <v>40.0</v>
      </c>
      <c r="AI173" s="360">
        <v>10.0</v>
      </c>
      <c r="AJ173" s="361">
        <v>30.0</v>
      </c>
      <c r="AK173" s="361">
        <v>5.0</v>
      </c>
      <c r="AL173" s="361">
        <v>3.0</v>
      </c>
    </row>
    <row r="174">
      <c r="A174" s="339" t="s">
        <v>2002</v>
      </c>
      <c r="B174" s="350" t="s">
        <v>2008</v>
      </c>
      <c r="C174" s="362">
        <v>3937.0</v>
      </c>
      <c r="D174" s="363">
        <v>520.0</v>
      </c>
      <c r="E174" s="364">
        <v>226.0</v>
      </c>
      <c r="F174" s="365">
        <v>268.0</v>
      </c>
      <c r="G174" s="366">
        <v>263.0</v>
      </c>
      <c r="H174" s="367">
        <v>300.0</v>
      </c>
      <c r="I174" s="357"/>
      <c r="J174" s="357"/>
      <c r="K174" s="357"/>
      <c r="L174" s="357"/>
      <c r="M174" s="358"/>
      <c r="N174" s="358"/>
      <c r="O174" s="358"/>
      <c r="P174" s="358"/>
      <c r="Q174" s="358"/>
      <c r="R174" s="358"/>
      <c r="S174" s="358"/>
      <c r="T174" s="358"/>
      <c r="U174" s="358"/>
      <c r="V174" s="358"/>
      <c r="W174" s="358"/>
      <c r="X174" s="359"/>
      <c r="Y174" s="359"/>
      <c r="Z174" s="359"/>
      <c r="AA174" s="359"/>
      <c r="AB174" s="359"/>
      <c r="AC174" s="359"/>
      <c r="AD174" s="360"/>
      <c r="AE174" s="369"/>
      <c r="AF174" s="369"/>
      <c r="AG174" s="360"/>
      <c r="AH174" s="360"/>
      <c r="AI174" s="360"/>
      <c r="AJ174" s="361"/>
      <c r="AK174" s="361"/>
      <c r="AL174" s="361"/>
    </row>
    <row r="175">
      <c r="A175" s="339" t="s">
        <v>2002</v>
      </c>
      <c r="B175" s="350" t="s">
        <v>464</v>
      </c>
      <c r="C175" s="362">
        <v>3645.0</v>
      </c>
      <c r="D175" s="363">
        <v>520.0</v>
      </c>
      <c r="E175" s="364">
        <v>226.0</v>
      </c>
      <c r="F175" s="365">
        <v>240.0</v>
      </c>
      <c r="G175" s="366">
        <v>319.0</v>
      </c>
      <c r="H175" s="367">
        <v>229.0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634</v>
      </c>
      <c r="B176" s="350" t="s">
        <v>955</v>
      </c>
      <c r="C176" s="362">
        <v>3811.0</v>
      </c>
      <c r="D176" s="363">
        <v>290.0</v>
      </c>
      <c r="E176" s="364">
        <v>568.0</v>
      </c>
      <c r="F176" s="365">
        <v>247.0</v>
      </c>
      <c r="G176" s="366">
        <v>368.0</v>
      </c>
      <c r="H176" s="367">
        <v>111.0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634</v>
      </c>
      <c r="B177" s="350" t="s">
        <v>2023</v>
      </c>
      <c r="C177" s="362">
        <v>3648.0</v>
      </c>
      <c r="D177" s="363">
        <v>316.0</v>
      </c>
      <c r="E177" s="364">
        <v>568.0</v>
      </c>
      <c r="F177" s="365">
        <v>247.0</v>
      </c>
      <c r="G177" s="366">
        <v>401.0</v>
      </c>
      <c r="H177" s="367">
        <v>96.0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9"/>
      <c r="AF177" s="369"/>
      <c r="AG177" s="360"/>
      <c r="AH177" s="360"/>
      <c r="AI177" s="360"/>
      <c r="AJ177" s="361"/>
      <c r="AK177" s="361"/>
      <c r="AL177" s="361"/>
    </row>
    <row r="178">
      <c r="A178" s="339" t="s">
        <v>826</v>
      </c>
      <c r="B178" s="350" t="s">
        <v>939</v>
      </c>
      <c r="C178" s="351">
        <f t="shared" ref="C178:C179" si="150">(M178+N178*($I178-1)/10)*(1+X178/10000)*(1+(10+SWITCH($J178,0,0,1,1,2,2,3,3,4,4,5,5,6,7,7,9,8,11,9,13,10,15)+switch($L178,10,5,0))/100)+AD178+$L178*AJ178</f>
        <v>4056.1424</v>
      </c>
      <c r="D178" s="352">
        <f t="shared" ref="D178:D179" si="151">(O178+P178*($I178-1)/10)*(1+Y178/10000)*(1+(10+SWITCH($K178,0,0,1,1,2,2,3,3,4,4,5,5,6,7,7,9,8,11,9,13,10,15)+switch($L178,10,5,0))/100)+AE178</f>
        <v>483.22578</v>
      </c>
      <c r="E178" s="353">
        <f t="shared" ref="E178:E179" si="152">(Q178+R178*($I178-1)/10)*(1+Z178/10000)*(1+(10+SWITCH($K178,0,0,1,1,2,2,3,3,4,4,5,5,6,7,7,9,8,11,9,13,10,15)+switch($L178,10,5,0))/100)+AF178</f>
        <v>294.76248</v>
      </c>
      <c r="F178" s="354">
        <f t="shared" ref="F178:F179" si="153">(S178+T178*($I178-1)/10)*(1+AA178/10000)*(1+(10+SWITCH($J178,0,0,1,1,2,2,3,3,4,4,5,5,6,7,7,9,8,11,9,13,10,15)+switch($L178,10,5,0))/100)+AG178+$L178*AK178</f>
        <v>263.907244</v>
      </c>
      <c r="G178" s="355">
        <f t="shared" ref="G178:G179" si="154">(U178+V178*($I178-1)/10)*(1+AB178/10000)*(1+(10+SWITCH($J178,0,0,1,1,2,2,3,3,4,4,5,5,6,7,7,9,8,11,9,13,10,15)+switch($L178,10,5,0))/100)+AH178+$L178*AL178</f>
        <v>365.85455</v>
      </c>
      <c r="H178" s="356">
        <f t="shared" ref="H178:H179" si="155">W178*(1+AC178/10000)*(1+(10+SWITCH($K178,0,0,1,1,2,2,3,3,4,4,5,5,6,7,7,9,8,11,9,13,10,15)+switch($L178,10,5,0))/100)+AI178</f>
        <v>188.86195</v>
      </c>
      <c r="I178" s="357">
        <v>70.0</v>
      </c>
      <c r="J178" s="357">
        <v>10.0</v>
      </c>
      <c r="K178" s="357">
        <v>10.0</v>
      </c>
      <c r="L178" s="357">
        <v>10.0</v>
      </c>
      <c r="M178" s="358">
        <v>587.0</v>
      </c>
      <c r="N178" s="358">
        <v>90.0</v>
      </c>
      <c r="O178" s="358">
        <v>95.0</v>
      </c>
      <c r="P178" s="358">
        <v>15.0</v>
      </c>
      <c r="Q178" s="358">
        <v>63.0</v>
      </c>
      <c r="R178" s="358">
        <v>10.0</v>
      </c>
      <c r="S178" s="358">
        <v>42.0</v>
      </c>
      <c r="T178" s="358">
        <v>7.0</v>
      </c>
      <c r="U178" s="358">
        <v>57.0</v>
      </c>
      <c r="V178" s="358">
        <v>9.0</v>
      </c>
      <c r="W178" s="358">
        <v>87.0</v>
      </c>
      <c r="X178" s="359">
        <v>8060.0</v>
      </c>
      <c r="Y178" s="359">
        <v>7796.0</v>
      </c>
      <c r="Z178" s="359">
        <v>6478.0</v>
      </c>
      <c r="AA178" s="359">
        <v>7796.0</v>
      </c>
      <c r="AB178" s="359">
        <v>8850.0</v>
      </c>
      <c r="AC178" s="359">
        <v>6345.0</v>
      </c>
      <c r="AD178" s="360">
        <v>320.0</v>
      </c>
      <c r="AE178" s="360">
        <v>24.0</v>
      </c>
      <c r="AF178" s="360">
        <v>12.0</v>
      </c>
      <c r="AG178" s="360">
        <v>15.0</v>
      </c>
      <c r="AH178" s="360">
        <v>44.0</v>
      </c>
      <c r="AI178" s="360">
        <v>4.0</v>
      </c>
      <c r="AJ178" s="361">
        <v>90.0</v>
      </c>
      <c r="AK178" s="361">
        <v>4.0</v>
      </c>
      <c r="AL178" s="361">
        <v>3.0</v>
      </c>
    </row>
    <row r="179">
      <c r="A179" s="339" t="s">
        <v>826</v>
      </c>
      <c r="B179" s="350" t="s">
        <v>2042</v>
      </c>
      <c r="C179" s="351">
        <f t="shared" si="150"/>
        <v>4683.005</v>
      </c>
      <c r="D179" s="352">
        <f t="shared" si="151"/>
        <v>483.22578</v>
      </c>
      <c r="E179" s="353">
        <f t="shared" si="152"/>
        <v>324.538226</v>
      </c>
      <c r="F179" s="354">
        <f t="shared" si="153"/>
        <v>330.535468</v>
      </c>
      <c r="G179" s="355">
        <f t="shared" si="154"/>
        <v>399.9165</v>
      </c>
      <c r="H179" s="356">
        <f t="shared" si="155"/>
        <v>146.36495</v>
      </c>
      <c r="I179" s="357">
        <v>70.0</v>
      </c>
      <c r="J179" s="357">
        <v>10.0</v>
      </c>
      <c r="K179" s="357">
        <v>10.0</v>
      </c>
      <c r="L179" s="357">
        <v>10.0</v>
      </c>
      <c r="M179" s="358">
        <v>716.0</v>
      </c>
      <c r="N179" s="358">
        <v>110.0</v>
      </c>
      <c r="O179" s="358">
        <v>95.0</v>
      </c>
      <c r="P179" s="358">
        <v>15.0</v>
      </c>
      <c r="Q179" s="358">
        <v>70.0</v>
      </c>
      <c r="R179" s="358">
        <v>11.0</v>
      </c>
      <c r="S179" s="358">
        <v>57.0</v>
      </c>
      <c r="T179" s="358">
        <v>9.0</v>
      </c>
      <c r="U179" s="358">
        <v>64.0</v>
      </c>
      <c r="V179" s="358">
        <v>10.0</v>
      </c>
      <c r="W179" s="358">
        <v>67.0</v>
      </c>
      <c r="X179" s="359">
        <v>8060.0</v>
      </c>
      <c r="Y179" s="359">
        <v>7796.0</v>
      </c>
      <c r="Z179" s="359">
        <v>6478.0</v>
      </c>
      <c r="AA179" s="359">
        <v>7796.0</v>
      </c>
      <c r="AB179" s="359">
        <v>8850.0</v>
      </c>
      <c r="AC179" s="359">
        <v>6345.0</v>
      </c>
      <c r="AD179" s="360">
        <v>320.0</v>
      </c>
      <c r="AE179" s="360">
        <v>24.0</v>
      </c>
      <c r="AF179" s="360">
        <v>12.0</v>
      </c>
      <c r="AG179" s="360">
        <v>15.0</v>
      </c>
      <c r="AH179" s="360">
        <v>44.0</v>
      </c>
      <c r="AI179" s="360">
        <v>4.0</v>
      </c>
      <c r="AJ179" s="361">
        <v>90.0</v>
      </c>
      <c r="AK179" s="361">
        <v>4.0</v>
      </c>
      <c r="AL179" s="361">
        <v>3.0</v>
      </c>
    </row>
    <row r="180">
      <c r="A180" s="339" t="s">
        <v>570</v>
      </c>
      <c r="B180" s="350" t="s">
        <v>342</v>
      </c>
      <c r="C180" s="362">
        <v>3443.0</v>
      </c>
      <c r="D180" s="363">
        <v>314.0</v>
      </c>
      <c r="E180" s="364">
        <v>514.0</v>
      </c>
      <c r="F180" s="365">
        <v>262.0</v>
      </c>
      <c r="G180" s="366">
        <v>389.0</v>
      </c>
      <c r="H180" s="367">
        <v>104.0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570</v>
      </c>
      <c r="B181" s="350" t="s">
        <v>2059</v>
      </c>
      <c r="C181" s="362">
        <v>3279.0</v>
      </c>
      <c r="D181" s="363">
        <v>263.0</v>
      </c>
      <c r="E181" s="364">
        <v>544.0</v>
      </c>
      <c r="F181" s="365">
        <v>242.0</v>
      </c>
      <c r="G181" s="366">
        <v>389.0</v>
      </c>
      <c r="H181" s="367">
        <v>104.0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2014</v>
      </c>
      <c r="B182" s="350" t="s">
        <v>2071</v>
      </c>
      <c r="C182" s="362">
        <v>3615.0</v>
      </c>
      <c r="D182" s="363">
        <v>256.0</v>
      </c>
      <c r="E182" s="364">
        <v>570.0</v>
      </c>
      <c r="F182" s="365">
        <v>247.0</v>
      </c>
      <c r="G182" s="366">
        <v>377.0</v>
      </c>
      <c r="H182" s="367">
        <v>92.0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2014</v>
      </c>
      <c r="B183" s="350" t="s">
        <v>2075</v>
      </c>
      <c r="C183" s="362">
        <v>3615.0</v>
      </c>
      <c r="D183" s="363">
        <v>307.0</v>
      </c>
      <c r="E183" s="364">
        <v>570.0</v>
      </c>
      <c r="F183" s="365">
        <v>247.0</v>
      </c>
      <c r="G183" s="366">
        <v>354.0</v>
      </c>
      <c r="H183" s="367">
        <v>92.0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2085</v>
      </c>
      <c r="B184" s="350" t="s">
        <v>2090</v>
      </c>
      <c r="C184" s="362">
        <v>4083.0</v>
      </c>
      <c r="D184" s="363">
        <v>576.0</v>
      </c>
      <c r="E184" s="364">
        <v>290.0</v>
      </c>
      <c r="F184" s="365">
        <v>325.0</v>
      </c>
      <c r="G184" s="366">
        <v>339.0</v>
      </c>
      <c r="H184" s="367">
        <v>138.0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2085</v>
      </c>
      <c r="B185" s="350" t="s">
        <v>2092</v>
      </c>
      <c r="C185" s="362">
        <v>4404.0</v>
      </c>
      <c r="D185" s="363">
        <v>547.0</v>
      </c>
      <c r="E185" s="364">
        <v>290.0</v>
      </c>
      <c r="F185" s="365">
        <v>351.0</v>
      </c>
      <c r="G185" s="366">
        <v>339.0</v>
      </c>
      <c r="H185" s="367">
        <v>138.0</v>
      </c>
      <c r="I185" s="357"/>
      <c r="J185" s="357"/>
      <c r="K185" s="357"/>
      <c r="L185" s="357"/>
      <c r="M185" s="358"/>
      <c r="N185" s="358"/>
      <c r="O185" s="358"/>
      <c r="P185" s="358"/>
      <c r="Q185" s="358"/>
      <c r="R185" s="358"/>
      <c r="S185" s="358"/>
      <c r="T185" s="358"/>
      <c r="U185" s="358"/>
      <c r="V185" s="358"/>
      <c r="W185" s="358"/>
      <c r="X185" s="359"/>
      <c r="Y185" s="359"/>
      <c r="Z185" s="359"/>
      <c r="AA185" s="359"/>
      <c r="AB185" s="359"/>
      <c r="AC185" s="359"/>
      <c r="AD185" s="360"/>
      <c r="AE185" s="360"/>
      <c r="AF185" s="360"/>
      <c r="AG185" s="360"/>
      <c r="AH185" s="360"/>
      <c r="AI185" s="360"/>
      <c r="AJ185" s="361"/>
      <c r="AK185" s="361"/>
      <c r="AL185" s="361"/>
    </row>
    <row r="186">
      <c r="A186" s="339" t="s">
        <v>218</v>
      </c>
      <c r="B186" s="350" t="s">
        <v>3456</v>
      </c>
      <c r="C186" s="351">
        <f t="shared" ref="C186:C193" si="156">(M186+N186*($I186-1)/10)*(1+X186/10000)*(1+(10+SWITCH($J186,0,0,1,1,2,2,3,3,4,4,5,5,6,7,7,9,8,11,9,13,10,15)+switch($L186,10,5,0))/100)+AD186+$L186*AJ186</f>
        <v>4511.3095</v>
      </c>
      <c r="D186" s="352">
        <f t="shared" ref="D186:D193" si="157">(O186+P186*($I186-1)/10)*(1+Y186/10000)*(1+(10+SWITCH($K186,0,0,1,1,2,2,3,3,4,4,5,5,6,7,7,9,8,11,9,13,10,15)+switch($L186,10,5,0))/100)+AE186</f>
        <v>565.042928</v>
      </c>
      <c r="E186" s="353">
        <f t="shared" ref="E186:E193" si="158">(Q186+R186*($I186-1)/10)*(1+Z186/10000)*(1+(10+SWITCH($K186,0,0,1,1,2,2,3,3,4,4,5,5,6,7,7,9,8,11,9,13,10,15)+switch($L186,10,5,0))/100)+AF186</f>
        <v>254.29404</v>
      </c>
      <c r="F186" s="354">
        <f t="shared" ref="F186:F193" si="159">(S186+T186*($I186-1)/10)*(1+AA186/10000)*(1+(10+SWITCH($J186,0,0,1,1,2,2,3,3,4,4,5,5,6,7,7,9,8,11,9,13,10,15)+switch($L186,10,5,0))/100)+AG186+$L186*AK186</f>
        <v>316.584276</v>
      </c>
      <c r="G186" s="355">
        <f t="shared" ref="G186:G193" si="160">(U186+V186*($I186-1)/10)*(1+AB186/10000)*(1+(10+SWITCH($J186,0,0,1,1,2,2,3,3,4,4,5,5,6,7,7,9,8,11,9,13,10,15)+switch($L186,10,5,0))/100)+AH186+$L186*AL186</f>
        <v>266.896472</v>
      </c>
      <c r="H186" s="356">
        <f t="shared" ref="H186:H193" si="161">W186*(1+AC186/10000)*(1+(10+SWITCH($K186,0,0,1,1,2,2,3,3,4,4,5,5,6,7,7,9,8,11,9,13,10,15)+switch($L186,10,5,0))/100)+AI186</f>
        <v>155.81457</v>
      </c>
      <c r="I186" s="357">
        <v>70.0</v>
      </c>
      <c r="J186" s="357">
        <v>10.0</v>
      </c>
      <c r="K186" s="357">
        <v>10.0</v>
      </c>
      <c r="L186" s="357">
        <v>10.0</v>
      </c>
      <c r="M186" s="358">
        <v>716.0</v>
      </c>
      <c r="N186" s="358">
        <v>110.0</v>
      </c>
      <c r="O186" s="358">
        <v>100.0</v>
      </c>
      <c r="P186" s="358">
        <v>16.0</v>
      </c>
      <c r="Q186" s="358">
        <v>63.0</v>
      </c>
      <c r="R186" s="358">
        <v>10.0</v>
      </c>
      <c r="S186" s="358">
        <v>57.0</v>
      </c>
      <c r="T186" s="358">
        <v>9.0</v>
      </c>
      <c r="U186" s="358">
        <v>48.0</v>
      </c>
      <c r="V186" s="358">
        <v>8.0</v>
      </c>
      <c r="W186" s="358">
        <v>67.0</v>
      </c>
      <c r="X186" s="359">
        <v>7514.0</v>
      </c>
      <c r="Y186" s="359">
        <v>7514.0</v>
      </c>
      <c r="Z186" s="359">
        <v>4819.0</v>
      </c>
      <c r="AA186" s="359">
        <v>6572.0</v>
      </c>
      <c r="AB186" s="359">
        <v>6167.0</v>
      </c>
      <c r="AC186" s="359">
        <v>6167.0</v>
      </c>
      <c r="AD186" s="360">
        <v>403.0</v>
      </c>
      <c r="AE186" s="360">
        <v>86.0</v>
      </c>
      <c r="AF186" s="360">
        <v>0.0</v>
      </c>
      <c r="AG186" s="360">
        <v>10.0</v>
      </c>
      <c r="AH186" s="360">
        <v>0.0</v>
      </c>
      <c r="AI186" s="360">
        <v>15.0</v>
      </c>
      <c r="AJ186" s="361">
        <v>75.0</v>
      </c>
      <c r="AK186" s="361">
        <v>5.0</v>
      </c>
      <c r="AL186" s="361">
        <v>5.0</v>
      </c>
    </row>
    <row r="187">
      <c r="A187" s="339" t="s">
        <v>218</v>
      </c>
      <c r="B187" s="350" t="s">
        <v>3457</v>
      </c>
      <c r="C187" s="351">
        <f t="shared" si="156"/>
        <v>4463.3095</v>
      </c>
      <c r="D187" s="352">
        <f t="shared" si="157"/>
        <v>538.042928</v>
      </c>
      <c r="E187" s="353">
        <f t="shared" si="158"/>
        <v>254.29404</v>
      </c>
      <c r="F187" s="354">
        <f t="shared" si="159"/>
        <v>316.584276</v>
      </c>
      <c r="G187" s="355">
        <f t="shared" si="160"/>
        <v>266.896472</v>
      </c>
      <c r="H187" s="356">
        <f t="shared" si="161"/>
        <v>177.81457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355.0</v>
      </c>
      <c r="AE187" s="360">
        <v>59.0</v>
      </c>
      <c r="AF187" s="360">
        <v>0.0</v>
      </c>
      <c r="AG187" s="360">
        <v>10.0</v>
      </c>
      <c r="AH187" s="360">
        <v>0.0</v>
      </c>
      <c r="AI187" s="360">
        <v>37.0</v>
      </c>
      <c r="AJ187" s="361">
        <v>75.0</v>
      </c>
      <c r="AK187" s="361">
        <v>5.0</v>
      </c>
      <c r="AL187" s="361">
        <v>5.0</v>
      </c>
    </row>
    <row r="188">
      <c r="A188" s="339" t="s">
        <v>218</v>
      </c>
      <c r="B188" s="350" t="s">
        <v>3458</v>
      </c>
      <c r="C188" s="351">
        <f t="shared" si="156"/>
        <v>4463.3095</v>
      </c>
      <c r="D188" s="352">
        <f t="shared" si="157"/>
        <v>560.042928</v>
      </c>
      <c r="E188" s="353">
        <f t="shared" si="158"/>
        <v>254.29404</v>
      </c>
      <c r="F188" s="354">
        <f t="shared" si="159"/>
        <v>316.584276</v>
      </c>
      <c r="G188" s="355">
        <f t="shared" si="160"/>
        <v>276.896472</v>
      </c>
      <c r="H188" s="356">
        <f t="shared" si="161"/>
        <v>153.81457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355.0</v>
      </c>
      <c r="AE188" s="360">
        <v>81.0</v>
      </c>
      <c r="AF188" s="360">
        <v>0.0</v>
      </c>
      <c r="AG188" s="360">
        <v>10.0</v>
      </c>
      <c r="AH188" s="360">
        <v>10.0</v>
      </c>
      <c r="AI188" s="360">
        <v>13.0</v>
      </c>
      <c r="AJ188" s="361">
        <v>75.0</v>
      </c>
      <c r="AK188" s="361">
        <v>5.0</v>
      </c>
      <c r="AL188" s="361">
        <v>5.0</v>
      </c>
    </row>
    <row r="189">
      <c r="A189" s="339" t="s">
        <v>218</v>
      </c>
      <c r="B189" s="350" t="s">
        <v>3459</v>
      </c>
      <c r="C189" s="351">
        <f t="shared" si="156"/>
        <v>4511.3095</v>
      </c>
      <c r="D189" s="352">
        <f t="shared" si="157"/>
        <v>553.042928</v>
      </c>
      <c r="E189" s="353">
        <f t="shared" si="158"/>
        <v>254.29404</v>
      </c>
      <c r="F189" s="354">
        <f t="shared" si="159"/>
        <v>316.584276</v>
      </c>
      <c r="G189" s="355">
        <f t="shared" si="160"/>
        <v>276.896472</v>
      </c>
      <c r="H189" s="356">
        <f t="shared" si="161"/>
        <v>153.81457</v>
      </c>
      <c r="I189" s="357">
        <v>70.0</v>
      </c>
      <c r="J189" s="357">
        <v>10.0</v>
      </c>
      <c r="K189" s="357">
        <v>10.0</v>
      </c>
      <c r="L189" s="357">
        <v>10.0</v>
      </c>
      <c r="M189" s="358">
        <v>716.0</v>
      </c>
      <c r="N189" s="358">
        <v>110.0</v>
      </c>
      <c r="O189" s="358">
        <v>100.0</v>
      </c>
      <c r="P189" s="358">
        <v>16.0</v>
      </c>
      <c r="Q189" s="358">
        <v>63.0</v>
      </c>
      <c r="R189" s="358">
        <v>10.0</v>
      </c>
      <c r="S189" s="358">
        <v>57.0</v>
      </c>
      <c r="T189" s="358">
        <v>9.0</v>
      </c>
      <c r="U189" s="358">
        <v>48.0</v>
      </c>
      <c r="V189" s="358">
        <v>8.0</v>
      </c>
      <c r="W189" s="358">
        <v>67.0</v>
      </c>
      <c r="X189" s="359">
        <v>7514.0</v>
      </c>
      <c r="Y189" s="359">
        <v>7514.0</v>
      </c>
      <c r="Z189" s="359">
        <v>4819.0</v>
      </c>
      <c r="AA189" s="359">
        <v>6572.0</v>
      </c>
      <c r="AB189" s="359">
        <v>6167.0</v>
      </c>
      <c r="AC189" s="359">
        <v>6167.0</v>
      </c>
      <c r="AD189" s="360">
        <v>403.0</v>
      </c>
      <c r="AE189" s="360">
        <v>74.0</v>
      </c>
      <c r="AF189" s="360">
        <v>0.0</v>
      </c>
      <c r="AG189" s="360">
        <v>10.0</v>
      </c>
      <c r="AH189" s="360">
        <v>10.0</v>
      </c>
      <c r="AI189" s="360">
        <v>13.0</v>
      </c>
      <c r="AJ189" s="361">
        <v>75.0</v>
      </c>
      <c r="AK189" s="361">
        <v>5.0</v>
      </c>
      <c r="AL189" s="361">
        <v>5.0</v>
      </c>
    </row>
    <row r="190">
      <c r="A190" s="339" t="s">
        <v>218</v>
      </c>
      <c r="B190" s="350" t="s">
        <v>464</v>
      </c>
      <c r="C190" s="351">
        <f t="shared" si="156"/>
        <v>3742.88275</v>
      </c>
      <c r="D190" s="352">
        <f t="shared" si="157"/>
        <v>537.94877</v>
      </c>
      <c r="E190" s="353">
        <f t="shared" si="158"/>
        <v>254.29404</v>
      </c>
      <c r="F190" s="354">
        <f t="shared" si="159"/>
        <v>263.156148</v>
      </c>
      <c r="G190" s="355">
        <f t="shared" si="160"/>
        <v>300.313661</v>
      </c>
      <c r="H190" s="356">
        <f t="shared" si="161"/>
        <v>197.84877</v>
      </c>
      <c r="I190" s="357">
        <v>70.0</v>
      </c>
      <c r="J190" s="357">
        <v>10.0</v>
      </c>
      <c r="K190" s="357">
        <v>10.0</v>
      </c>
      <c r="L190" s="357">
        <v>10.0</v>
      </c>
      <c r="M190" s="358">
        <v>551.0</v>
      </c>
      <c r="N190" s="358">
        <v>85.0</v>
      </c>
      <c r="O190" s="358">
        <v>95.0</v>
      </c>
      <c r="P190" s="358">
        <v>15.0</v>
      </c>
      <c r="Q190" s="358">
        <v>63.0</v>
      </c>
      <c r="R190" s="358">
        <v>10.0</v>
      </c>
      <c r="S190" s="358">
        <v>46.0</v>
      </c>
      <c r="T190" s="358">
        <v>7.0</v>
      </c>
      <c r="U190" s="358">
        <v>57.0</v>
      </c>
      <c r="V190" s="358">
        <v>9.0</v>
      </c>
      <c r="W190" s="358">
        <v>87.0</v>
      </c>
      <c r="X190" s="359">
        <v>7514.0</v>
      </c>
      <c r="Y190" s="359">
        <v>7514.0</v>
      </c>
      <c r="Z190" s="359">
        <v>4819.0</v>
      </c>
      <c r="AA190" s="359">
        <v>6572.0</v>
      </c>
      <c r="AB190" s="359">
        <v>6167.0</v>
      </c>
      <c r="AC190" s="359">
        <v>6167.0</v>
      </c>
      <c r="AD190" s="360">
        <v>403.0</v>
      </c>
      <c r="AE190" s="360">
        <v>86.0</v>
      </c>
      <c r="AF190" s="360">
        <v>0.0</v>
      </c>
      <c r="AG190" s="360">
        <v>10.0</v>
      </c>
      <c r="AH190" s="360">
        <v>0.0</v>
      </c>
      <c r="AI190" s="360">
        <v>15.0</v>
      </c>
      <c r="AJ190" s="361">
        <v>75.0</v>
      </c>
      <c r="AK190" s="361">
        <v>5.0</v>
      </c>
      <c r="AL190" s="361">
        <v>5.0</v>
      </c>
    </row>
    <row r="191">
      <c r="A191" s="339" t="s">
        <v>218</v>
      </c>
      <c r="B191" s="350" t="s">
        <v>1514</v>
      </c>
      <c r="C191" s="351">
        <f t="shared" si="156"/>
        <v>4153.66198</v>
      </c>
      <c r="D191" s="352">
        <f t="shared" si="157"/>
        <v>510.94877</v>
      </c>
      <c r="E191" s="353">
        <f t="shared" si="158"/>
        <v>254.29404</v>
      </c>
      <c r="F191" s="354">
        <f t="shared" si="159"/>
        <v>282.329952</v>
      </c>
      <c r="G191" s="355">
        <f t="shared" si="160"/>
        <v>248.191253</v>
      </c>
      <c r="H191" s="356">
        <f t="shared" si="161"/>
        <v>282.90007</v>
      </c>
      <c r="I191" s="357">
        <v>70.0</v>
      </c>
      <c r="J191" s="357">
        <v>10.0</v>
      </c>
      <c r="K191" s="357">
        <v>10.0</v>
      </c>
      <c r="L191" s="357">
        <v>10.0</v>
      </c>
      <c r="M191" s="358">
        <v>649.0</v>
      </c>
      <c r="N191" s="358">
        <v>100.0</v>
      </c>
      <c r="O191" s="358">
        <v>95.0</v>
      </c>
      <c r="P191" s="358">
        <v>15.0</v>
      </c>
      <c r="Q191" s="358">
        <v>63.0</v>
      </c>
      <c r="R191" s="358">
        <v>10.0</v>
      </c>
      <c r="S191" s="358">
        <v>48.0</v>
      </c>
      <c r="T191" s="358">
        <v>8.0</v>
      </c>
      <c r="U191" s="358">
        <v>46.0</v>
      </c>
      <c r="V191" s="358">
        <v>7.0</v>
      </c>
      <c r="W191" s="358">
        <v>117.0</v>
      </c>
      <c r="X191" s="359">
        <v>7514.0</v>
      </c>
      <c r="Y191" s="359">
        <v>7514.0</v>
      </c>
      <c r="Z191" s="359">
        <v>4819.0</v>
      </c>
      <c r="AA191" s="359">
        <v>6572.0</v>
      </c>
      <c r="AB191" s="359">
        <v>6167.0</v>
      </c>
      <c r="AC191" s="359">
        <v>6167.0</v>
      </c>
      <c r="AD191" s="360">
        <v>355.0</v>
      </c>
      <c r="AE191" s="360">
        <v>59.0</v>
      </c>
      <c r="AF191" s="360">
        <v>0.0</v>
      </c>
      <c r="AG191" s="360">
        <v>10.0</v>
      </c>
      <c r="AH191" s="360">
        <v>0.0</v>
      </c>
      <c r="AI191" s="360">
        <v>37.0</v>
      </c>
      <c r="AJ191" s="361">
        <v>75.0</v>
      </c>
      <c r="AK191" s="361">
        <v>5.0</v>
      </c>
      <c r="AL191" s="361">
        <v>5.0</v>
      </c>
    </row>
    <row r="192">
      <c r="A192" s="339" t="s">
        <v>218</v>
      </c>
      <c r="B192" s="350" t="s">
        <v>1326</v>
      </c>
      <c r="C192" s="351">
        <f t="shared" si="156"/>
        <v>4153.66198</v>
      </c>
      <c r="D192" s="352">
        <f t="shared" si="157"/>
        <v>560.042928</v>
      </c>
      <c r="E192" s="353">
        <f t="shared" si="158"/>
        <v>231.369047</v>
      </c>
      <c r="F192" s="354">
        <f t="shared" si="159"/>
        <v>293.101752</v>
      </c>
      <c r="G192" s="355">
        <f t="shared" si="160"/>
        <v>258.191253</v>
      </c>
      <c r="H192" s="356">
        <f t="shared" si="161"/>
        <v>130.69576</v>
      </c>
      <c r="I192" s="357">
        <v>70.0</v>
      </c>
      <c r="J192" s="357">
        <v>10.0</v>
      </c>
      <c r="K192" s="357">
        <v>10.0</v>
      </c>
      <c r="L192" s="357">
        <v>10.0</v>
      </c>
      <c r="M192" s="358">
        <v>649.0</v>
      </c>
      <c r="N192" s="358">
        <v>100.0</v>
      </c>
      <c r="O192" s="358">
        <v>100.0</v>
      </c>
      <c r="P192" s="358">
        <v>16.0</v>
      </c>
      <c r="Q192" s="358">
        <v>58.0</v>
      </c>
      <c r="R192" s="358">
        <v>9.0</v>
      </c>
      <c r="S192" s="358">
        <v>53.0</v>
      </c>
      <c r="T192" s="358">
        <v>8.0</v>
      </c>
      <c r="U192" s="358">
        <v>46.0</v>
      </c>
      <c r="V192" s="358">
        <v>7.0</v>
      </c>
      <c r="W192" s="358">
        <v>56.0</v>
      </c>
      <c r="X192" s="359">
        <v>7514.0</v>
      </c>
      <c r="Y192" s="359">
        <v>7514.0</v>
      </c>
      <c r="Z192" s="359">
        <v>4819.0</v>
      </c>
      <c r="AA192" s="359">
        <v>6572.0</v>
      </c>
      <c r="AB192" s="359">
        <v>6167.0</v>
      </c>
      <c r="AC192" s="359">
        <v>6167.0</v>
      </c>
      <c r="AD192" s="360">
        <v>355.0</v>
      </c>
      <c r="AE192" s="360">
        <v>81.0</v>
      </c>
      <c r="AF192" s="360">
        <v>0.0</v>
      </c>
      <c r="AG192" s="360">
        <v>10.0</v>
      </c>
      <c r="AH192" s="360">
        <v>10.0</v>
      </c>
      <c r="AI192" s="360">
        <v>13.0</v>
      </c>
      <c r="AJ192" s="361">
        <v>75.0</v>
      </c>
      <c r="AK192" s="361">
        <v>5.0</v>
      </c>
      <c r="AL192" s="361">
        <v>5.0</v>
      </c>
    </row>
    <row r="193">
      <c r="A193" s="339" t="s">
        <v>218</v>
      </c>
      <c r="B193" s="350" t="s">
        <v>398</v>
      </c>
      <c r="C193" s="351">
        <f t="shared" si="156"/>
        <v>4201.66198</v>
      </c>
      <c r="D193" s="352">
        <f t="shared" si="157"/>
        <v>553.042928</v>
      </c>
      <c r="E193" s="353">
        <f t="shared" si="158"/>
        <v>231.369047</v>
      </c>
      <c r="F193" s="354">
        <f t="shared" si="159"/>
        <v>293.101752</v>
      </c>
      <c r="G193" s="355">
        <f t="shared" si="160"/>
        <v>310.313661</v>
      </c>
      <c r="H193" s="356">
        <f t="shared" si="161"/>
        <v>170.62825</v>
      </c>
      <c r="I193" s="357">
        <v>70.0</v>
      </c>
      <c r="J193" s="357">
        <v>10.0</v>
      </c>
      <c r="K193" s="357">
        <v>10.0</v>
      </c>
      <c r="L193" s="357">
        <v>10.0</v>
      </c>
      <c r="M193" s="358">
        <v>649.0</v>
      </c>
      <c r="N193" s="358">
        <v>100.0</v>
      </c>
      <c r="O193" s="358">
        <v>100.0</v>
      </c>
      <c r="P193" s="358">
        <v>16.0</v>
      </c>
      <c r="Q193" s="358">
        <v>58.0</v>
      </c>
      <c r="R193" s="358">
        <v>9.0</v>
      </c>
      <c r="S193" s="358">
        <v>53.0</v>
      </c>
      <c r="T193" s="358">
        <v>8.0</v>
      </c>
      <c r="U193" s="358">
        <v>57.0</v>
      </c>
      <c r="V193" s="358">
        <v>9.0</v>
      </c>
      <c r="W193" s="358">
        <v>75.0</v>
      </c>
      <c r="X193" s="359">
        <v>7514.0</v>
      </c>
      <c r="Y193" s="359">
        <v>7514.0</v>
      </c>
      <c r="Z193" s="359">
        <v>4819.0</v>
      </c>
      <c r="AA193" s="359">
        <v>6572.0</v>
      </c>
      <c r="AB193" s="359">
        <v>6167.0</v>
      </c>
      <c r="AC193" s="359">
        <v>6167.0</v>
      </c>
      <c r="AD193" s="360">
        <v>403.0</v>
      </c>
      <c r="AE193" s="360">
        <v>74.0</v>
      </c>
      <c r="AF193" s="360">
        <v>0.0</v>
      </c>
      <c r="AG193" s="360">
        <v>10.0</v>
      </c>
      <c r="AH193" s="360">
        <v>10.0</v>
      </c>
      <c r="AI193" s="360">
        <v>13.0</v>
      </c>
      <c r="AJ193" s="361">
        <v>75.0</v>
      </c>
      <c r="AK193" s="361">
        <v>5.0</v>
      </c>
      <c r="AL193" s="361">
        <v>5.0</v>
      </c>
    </row>
    <row r="194">
      <c r="A194" s="339" t="s">
        <v>2127</v>
      </c>
      <c r="B194" s="350" t="s">
        <v>178</v>
      </c>
      <c r="C194" s="362">
        <v>3171.0</v>
      </c>
      <c r="D194" s="363">
        <v>276.0</v>
      </c>
      <c r="E194" s="364">
        <v>502.0</v>
      </c>
      <c r="F194" s="365">
        <v>237.0</v>
      </c>
      <c r="G194" s="366">
        <v>357.0</v>
      </c>
      <c r="H194" s="367">
        <v>83.0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2127</v>
      </c>
      <c r="B195" s="350" t="s">
        <v>783</v>
      </c>
      <c r="C195" s="362">
        <v>3171.0</v>
      </c>
      <c r="D195" s="363">
        <v>332.0</v>
      </c>
      <c r="E195" s="364">
        <v>474.0</v>
      </c>
      <c r="F195" s="365">
        <v>237.0</v>
      </c>
      <c r="G195" s="366">
        <v>366.0</v>
      </c>
      <c r="H195" s="367">
        <v>83.0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2143</v>
      </c>
      <c r="B196" s="350" t="s">
        <v>2149</v>
      </c>
      <c r="C196" s="362">
        <v>4885.0</v>
      </c>
      <c r="D196" s="363">
        <v>583.0</v>
      </c>
      <c r="E196" s="364">
        <v>226.0</v>
      </c>
      <c r="F196" s="365">
        <v>357.0</v>
      </c>
      <c r="G196" s="366">
        <v>242.0</v>
      </c>
      <c r="H196" s="367">
        <v>172.0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2143</v>
      </c>
      <c r="B197" s="350" t="s">
        <v>1076</v>
      </c>
      <c r="C197" s="362">
        <v>3948.0</v>
      </c>
      <c r="D197" s="363">
        <v>583.0</v>
      </c>
      <c r="E197" s="364">
        <v>249.0</v>
      </c>
      <c r="F197" s="365">
        <v>319.0</v>
      </c>
      <c r="G197" s="366">
        <v>277.0</v>
      </c>
      <c r="H197" s="367">
        <v>154.0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2161</v>
      </c>
      <c r="B198" s="350" t="s">
        <v>178</v>
      </c>
      <c r="C198" s="362">
        <v>3401.0</v>
      </c>
      <c r="D198" s="363">
        <v>256.0</v>
      </c>
      <c r="E198" s="364">
        <v>554.0</v>
      </c>
      <c r="F198" s="365">
        <v>237.0</v>
      </c>
      <c r="G198" s="366">
        <v>401.0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2161</v>
      </c>
      <c r="B199" s="350" t="s">
        <v>1737</v>
      </c>
      <c r="C199" s="362">
        <v>3401.0</v>
      </c>
      <c r="D199" s="363">
        <v>307.0</v>
      </c>
      <c r="E199" s="364">
        <v>554.0</v>
      </c>
      <c r="F199" s="365">
        <v>237.0</v>
      </c>
      <c r="G199" s="366">
        <v>378.0</v>
      </c>
      <c r="H199" s="367">
        <v>96.0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1776</v>
      </c>
      <c r="B200" s="350" t="s">
        <v>2042</v>
      </c>
      <c r="C200" s="351">
        <f t="shared" ref="C200:C201" si="162">(M200+N200*($I200-1)/10)*(1+X200/10000)*(1+(10+SWITCH($J200,0,0,1,1,2,2,3,3,4,4,5,5,6,7,7,9,8,11,9,13,10,15)+switch($L200,10,5,0))/100)+AD200+$L200*AJ200</f>
        <v>4041.53175</v>
      </c>
      <c r="D200" s="352">
        <f t="shared" ref="D200:D201" si="163">(O200+P200*($I200-1)/10)*(1+Y200/10000)*(1+(10+SWITCH($K200,0,0,1,1,2,2,3,3,4,4,5,5,6,7,7,9,8,11,9,13,10,15)+switch($L200,10,5,0))/100)+AE200</f>
        <v>488.407765</v>
      </c>
      <c r="E200" s="353">
        <f t="shared" ref="E200:E201" si="164">(Q200+R200*($I200-1)/10)*(1+Z200/10000)*(1+(10+SWITCH($K200,0,0,1,1,2,2,3,3,4,4,5,5,6,7,7,9,8,11,9,13,10,15)+switch($L200,10,5,0))/100)+AF200</f>
        <v>270.014212</v>
      </c>
      <c r="F200" s="354">
        <f t="shared" ref="F200:F201" si="165">(S200+T200*($I200-1)/10)*(1+AA200/10000)*(1+(10+SWITCH($J200,0,0,1,1,2,2,3,3,4,4,5,5,6,7,7,9,8,11,9,13,10,15)+switch($L200,10,5,0))/100)+AG200+$L200*AK200</f>
        <v>293.982123</v>
      </c>
      <c r="G200" s="355">
        <f t="shared" ref="G200:G201" si="166">(U200+V200*($I200-1)/10)*(1+AB200/10000)*(1+(10+SWITCH($J200,0,0,1,1,2,2,3,3,4,4,5,5,6,7,7,9,8,11,9,13,10,15)+switch($L200,10,5,0))/100)+AH200+$L200*AL200</f>
        <v>371.1869</v>
      </c>
      <c r="H200" s="356">
        <f t="shared" ref="H200:H201" si="167">W200*(1+AC200/10000)*(1+(10+SWITCH($K200,0,0,1,1,2,2,3,3,4,4,5,5,6,7,7,9,8,11,9,13,10,15)+switch($L200,10,5,0))/100)+AI200</f>
        <v>163.26327</v>
      </c>
      <c r="I200" s="357">
        <v>70.0</v>
      </c>
      <c r="J200" s="357">
        <v>10.0</v>
      </c>
      <c r="K200" s="357">
        <v>10.0</v>
      </c>
      <c r="L200" s="357">
        <v>10.0</v>
      </c>
      <c r="M200" s="358">
        <v>716.0</v>
      </c>
      <c r="N200" s="358">
        <v>110.0</v>
      </c>
      <c r="O200" s="358">
        <v>95.0</v>
      </c>
      <c r="P200" s="358">
        <v>15.0</v>
      </c>
      <c r="Q200" s="358">
        <v>70.0</v>
      </c>
      <c r="R200" s="358">
        <v>11.0</v>
      </c>
      <c r="S200" s="358">
        <v>57.0</v>
      </c>
      <c r="T200" s="358">
        <v>9.0</v>
      </c>
      <c r="U200" s="358">
        <v>64.0</v>
      </c>
      <c r="V200" s="358">
        <v>10.0</v>
      </c>
      <c r="W200" s="358">
        <v>67.0</v>
      </c>
      <c r="X200" s="359">
        <v>6081.0</v>
      </c>
      <c r="Y200" s="359">
        <v>6873.0</v>
      </c>
      <c r="Z200" s="359">
        <v>4236.0</v>
      </c>
      <c r="AA200" s="359">
        <v>6081.0</v>
      </c>
      <c r="AB200" s="359">
        <v>6610.0</v>
      </c>
      <c r="AC200" s="359">
        <v>7137.0</v>
      </c>
      <c r="AD200" s="360">
        <v>308.0</v>
      </c>
      <c r="AE200" s="360">
        <v>53.0</v>
      </c>
      <c r="AF200" s="360">
        <v>0.0</v>
      </c>
      <c r="AG200" s="360">
        <v>15.0</v>
      </c>
      <c r="AH200" s="360">
        <v>24.0</v>
      </c>
      <c r="AI200" s="360">
        <v>14.0</v>
      </c>
      <c r="AJ200" s="361">
        <v>65.0</v>
      </c>
      <c r="AK200" s="361">
        <v>3.0</v>
      </c>
      <c r="AL200" s="361">
        <v>6.0</v>
      </c>
    </row>
    <row r="201">
      <c r="A201" s="339" t="s">
        <v>1776</v>
      </c>
      <c r="B201" s="350" t="s">
        <v>464</v>
      </c>
      <c r="C201" s="351">
        <f t="shared" si="162"/>
        <v>3335.977875</v>
      </c>
      <c r="D201" s="352">
        <f t="shared" si="163"/>
        <v>488.407765</v>
      </c>
      <c r="E201" s="353">
        <f t="shared" si="164"/>
        <v>244.28976</v>
      </c>
      <c r="F201" s="354">
        <f t="shared" si="165"/>
        <v>242.136979</v>
      </c>
      <c r="G201" s="355">
        <f t="shared" si="166"/>
        <v>341.17263</v>
      </c>
      <c r="H201" s="356">
        <f t="shared" si="167"/>
        <v>207.81947</v>
      </c>
      <c r="I201" s="357">
        <v>70.0</v>
      </c>
      <c r="J201" s="357">
        <v>10.0</v>
      </c>
      <c r="K201" s="357">
        <v>10.0</v>
      </c>
      <c r="L201" s="357">
        <v>10.0</v>
      </c>
      <c r="M201" s="358">
        <v>551.0</v>
      </c>
      <c r="N201" s="358">
        <v>85.0</v>
      </c>
      <c r="O201" s="358">
        <v>95.0</v>
      </c>
      <c r="P201" s="358">
        <v>15.0</v>
      </c>
      <c r="Q201" s="358">
        <v>63.0</v>
      </c>
      <c r="R201" s="358">
        <v>10.0</v>
      </c>
      <c r="S201" s="358">
        <v>46.0</v>
      </c>
      <c r="T201" s="358">
        <v>7.0</v>
      </c>
      <c r="U201" s="358">
        <v>57.0</v>
      </c>
      <c r="V201" s="358">
        <v>9.0</v>
      </c>
      <c r="W201" s="358">
        <v>87.0</v>
      </c>
      <c r="X201" s="359">
        <v>6081.0</v>
      </c>
      <c r="Y201" s="359">
        <v>6873.0</v>
      </c>
      <c r="Z201" s="359">
        <v>4236.0</v>
      </c>
      <c r="AA201" s="359">
        <v>6081.0</v>
      </c>
      <c r="AB201" s="359">
        <v>6610.0</v>
      </c>
      <c r="AC201" s="359">
        <v>7137.0</v>
      </c>
      <c r="AD201" s="360">
        <v>308.0</v>
      </c>
      <c r="AE201" s="360">
        <v>53.0</v>
      </c>
      <c r="AF201" s="360">
        <v>0.0</v>
      </c>
      <c r="AG201" s="360">
        <v>15.0</v>
      </c>
      <c r="AH201" s="360">
        <v>24.0</v>
      </c>
      <c r="AI201" s="360">
        <v>14.0</v>
      </c>
      <c r="AJ201" s="361">
        <v>65.0</v>
      </c>
      <c r="AK201" s="361">
        <v>3.0</v>
      </c>
      <c r="AL201" s="361">
        <v>6.0</v>
      </c>
    </row>
    <row r="202">
      <c r="A202" s="339" t="s">
        <v>1776</v>
      </c>
      <c r="B202" s="350" t="s">
        <v>3356</v>
      </c>
      <c r="C202" s="362">
        <v>4370.0</v>
      </c>
      <c r="D202" s="363">
        <v>543.0</v>
      </c>
      <c r="E202" s="364">
        <v>222.0</v>
      </c>
      <c r="F202" s="365">
        <v>290.0</v>
      </c>
      <c r="G202" s="366">
        <v>341.0</v>
      </c>
      <c r="H202" s="367">
        <v>139.0</v>
      </c>
      <c r="I202" s="357"/>
      <c r="J202" s="357"/>
      <c r="K202" s="357"/>
      <c r="L202" s="357"/>
      <c r="M202" s="358"/>
      <c r="N202" s="358"/>
      <c r="O202" s="358"/>
      <c r="P202" s="358"/>
      <c r="Q202" s="358"/>
      <c r="R202" s="358"/>
      <c r="S202" s="358"/>
      <c r="T202" s="358"/>
      <c r="U202" s="358"/>
      <c r="V202" s="358"/>
      <c r="W202" s="358"/>
      <c r="X202" s="359"/>
      <c r="Y202" s="359"/>
      <c r="Z202" s="359"/>
      <c r="AA202" s="359"/>
      <c r="AB202" s="359"/>
      <c r="AC202" s="359"/>
      <c r="AD202" s="360"/>
      <c r="AE202" s="360"/>
      <c r="AF202" s="360"/>
      <c r="AG202" s="360"/>
      <c r="AH202" s="360"/>
      <c r="AI202" s="360"/>
      <c r="AJ202" s="361"/>
      <c r="AK202" s="361"/>
      <c r="AL202" s="361"/>
    </row>
    <row r="203">
      <c r="A203" s="339" t="s">
        <v>2155</v>
      </c>
      <c r="B203" s="350" t="s">
        <v>178</v>
      </c>
      <c r="C203" s="362">
        <v>3340.0</v>
      </c>
      <c r="D203" s="363">
        <v>262.0</v>
      </c>
      <c r="E203" s="364">
        <v>547.0</v>
      </c>
      <c r="F203" s="365">
        <v>252.0</v>
      </c>
      <c r="G203" s="366">
        <v>393.0</v>
      </c>
      <c r="H203" s="367">
        <v>96.0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2155</v>
      </c>
      <c r="B204" s="350" t="s">
        <v>2201</v>
      </c>
      <c r="C204" s="362">
        <v>3503.0</v>
      </c>
      <c r="D204" s="363">
        <v>316.0</v>
      </c>
      <c r="E204" s="364">
        <v>517.0</v>
      </c>
      <c r="F204" s="365">
        <v>272.0</v>
      </c>
      <c r="G204" s="366">
        <v>344.0</v>
      </c>
      <c r="H204" s="367">
        <v>125.0</v>
      </c>
      <c r="I204" s="357"/>
      <c r="J204" s="357"/>
      <c r="K204" s="357"/>
      <c r="L204" s="357"/>
      <c r="M204" s="358"/>
      <c r="N204" s="358"/>
      <c r="O204" s="358"/>
      <c r="P204" s="358"/>
      <c r="Q204" s="358"/>
      <c r="R204" s="358"/>
      <c r="S204" s="358"/>
      <c r="T204" s="358"/>
      <c r="U204" s="358"/>
      <c r="V204" s="358"/>
      <c r="W204" s="358"/>
      <c r="X204" s="359"/>
      <c r="Y204" s="359"/>
      <c r="Z204" s="359"/>
      <c r="AA204" s="359"/>
      <c r="AB204" s="359"/>
      <c r="AC204" s="359"/>
      <c r="AD204" s="360"/>
      <c r="AE204" s="360"/>
      <c r="AF204" s="360"/>
      <c r="AG204" s="360"/>
      <c r="AH204" s="360"/>
      <c r="AI204" s="360"/>
      <c r="AJ204" s="361"/>
      <c r="AK204" s="361"/>
      <c r="AL204" s="361"/>
    </row>
    <row r="205">
      <c r="A205" s="339" t="s">
        <v>1409</v>
      </c>
      <c r="B205" s="350" t="s">
        <v>754</v>
      </c>
      <c r="C205" s="362">
        <v>3537.0</v>
      </c>
      <c r="D205" s="363">
        <v>503.0</v>
      </c>
      <c r="E205" s="364">
        <v>233.0</v>
      </c>
      <c r="F205" s="365">
        <v>262.0</v>
      </c>
      <c r="G205" s="366">
        <v>250.0</v>
      </c>
      <c r="H205" s="367">
        <v>317.0</v>
      </c>
      <c r="I205" s="357">
        <v>70.0</v>
      </c>
      <c r="J205" s="357">
        <v>10.0</v>
      </c>
      <c r="K205" s="357">
        <v>10.0</v>
      </c>
      <c r="L205" s="357">
        <v>10.0</v>
      </c>
      <c r="M205" s="358"/>
      <c r="N205" s="358"/>
      <c r="O205" s="358"/>
      <c r="P205" s="358"/>
      <c r="Q205" s="358"/>
      <c r="R205" s="358"/>
      <c r="S205" s="358"/>
      <c r="T205" s="358"/>
      <c r="U205" s="358"/>
      <c r="V205" s="358"/>
      <c r="W205" s="358"/>
      <c r="X205" s="359"/>
      <c r="Y205" s="359"/>
      <c r="Z205" s="359"/>
      <c r="AA205" s="359"/>
      <c r="AB205" s="359"/>
      <c r="AC205" s="359"/>
      <c r="AD205" s="360"/>
      <c r="AE205" s="360"/>
      <c r="AF205" s="369"/>
      <c r="AG205" s="360"/>
      <c r="AH205" s="360"/>
      <c r="AI205" s="360"/>
      <c r="AJ205" s="361"/>
      <c r="AK205" s="361"/>
      <c r="AL205" s="361"/>
    </row>
    <row r="206">
      <c r="A206" s="339" t="s">
        <v>1409</v>
      </c>
      <c r="B206" s="350" t="s">
        <v>2219</v>
      </c>
      <c r="C206" s="362">
        <v>3273.0</v>
      </c>
      <c r="D206" s="363">
        <v>503.0</v>
      </c>
      <c r="E206" s="364">
        <v>233.0</v>
      </c>
      <c r="F206" s="365">
        <v>262.0</v>
      </c>
      <c r="G206" s="366">
        <v>281.0</v>
      </c>
      <c r="H206" s="367">
        <v>274.0</v>
      </c>
      <c r="I206" s="357">
        <v>70.0</v>
      </c>
      <c r="J206" s="357">
        <v>10.0</v>
      </c>
      <c r="K206" s="357">
        <v>10.0</v>
      </c>
      <c r="L206" s="357">
        <v>10.0</v>
      </c>
      <c r="M206" s="358"/>
      <c r="N206" s="358"/>
      <c r="O206" s="358"/>
      <c r="P206" s="358"/>
      <c r="Q206" s="358"/>
      <c r="R206" s="358"/>
      <c r="S206" s="358"/>
      <c r="T206" s="358"/>
      <c r="U206" s="358"/>
      <c r="V206" s="358"/>
      <c r="W206" s="358"/>
      <c r="X206" s="359"/>
      <c r="Y206" s="359"/>
      <c r="Z206" s="359"/>
      <c r="AA206" s="359"/>
      <c r="AB206" s="359"/>
      <c r="AC206" s="359"/>
      <c r="AD206" s="360"/>
      <c r="AE206" s="360"/>
      <c r="AF206" s="369"/>
      <c r="AG206" s="360"/>
      <c r="AH206" s="360"/>
      <c r="AI206" s="360"/>
      <c r="AJ206" s="361"/>
      <c r="AK206" s="361"/>
      <c r="AL206" s="361"/>
    </row>
    <row r="207">
      <c r="A207" s="339" t="s">
        <v>2230</v>
      </c>
      <c r="B207" s="350" t="s">
        <v>2242</v>
      </c>
      <c r="C207" s="351">
        <f t="shared" ref="C207:C210" si="168">(M207+N207*($I207-1)/10)*(1+X207/10000)*(1+(10+SWITCH($J207,0,0,1,1,2,2,3,3,4,4,5,5,6,7,7,9,8,11,9,13,10,15)+switch($L207,10,5,0))/100)+AD207+$L207*AJ207</f>
        <v>3913.17415</v>
      </c>
      <c r="D207" s="352">
        <f t="shared" ref="D207:D210" si="169">(O207+P207*($I207-1)/10)*(1+Y207/10000)*(1+(10+SWITCH($K207,0,0,1,1,2,2,3,3,4,4,5,5,6,7,7,9,8,11,9,13,10,15)+switch($L207,10,5,0))/100)+AE207</f>
        <v>481.481536</v>
      </c>
      <c r="E207" s="353">
        <f t="shared" ref="E207:E210" si="170">(Q207+R207*($I207-1)/10)*(1+Z207/10000)*(1+(10+SWITCH($K207,0,0,1,1,2,2,3,3,4,4,5,5,6,7,7,9,8,11,9,13,10,15)+switch($L207,10,5,0))/100)+AF207</f>
        <v>244.28976</v>
      </c>
      <c r="F207" s="354">
        <f t="shared" ref="F207:F210" si="171">(S207+T207*($I207-1)/10)*(1+AA207/10000)*(1+(10+SWITCH($J207,0,0,1,1,2,2,3,3,4,4,5,5,6,7,7,9,8,11,9,13,10,15)+switch($L207,10,5,0))/100)+AG207+$L207*AK207</f>
        <v>276.195346</v>
      </c>
      <c r="G207" s="355">
        <f t="shared" ref="G207:G210" si="172">(U207+V207*($I207-1)/10)*(1+AB207/10000)*(1+(10+SWITCH($J207,0,0,1,1,2,2,3,3,4,4,5,5,6,7,7,9,8,11,9,13,10,15)+switch($L207,10,5,0))/100)+AH207+$L207*AL207</f>
        <v>317.17263</v>
      </c>
      <c r="H207" s="356">
        <f t="shared" ref="H207:H210" si="173">W207*(1+AC207/10000)*(1+(10+SWITCH($K207,0,0,1,1,2,2,3,3,4,4,5,5,6,7,7,9,8,11,9,13,10,15)+switch($L207,10,5,0))/100)+AI207</f>
        <v>124.9208</v>
      </c>
      <c r="I207" s="357">
        <v>70.0</v>
      </c>
      <c r="J207" s="357">
        <v>10.0</v>
      </c>
      <c r="K207" s="357">
        <v>10.0</v>
      </c>
      <c r="L207" s="357">
        <v>10.0</v>
      </c>
      <c r="M207" s="358">
        <v>649.0</v>
      </c>
      <c r="N207" s="358">
        <v>100.0</v>
      </c>
      <c r="O207" s="358">
        <v>89.0</v>
      </c>
      <c r="P207" s="358">
        <v>14.0</v>
      </c>
      <c r="Q207" s="358">
        <v>63.0</v>
      </c>
      <c r="R207" s="358">
        <v>10.0</v>
      </c>
      <c r="S207" s="358">
        <v>53.0</v>
      </c>
      <c r="T207" s="358">
        <v>8.0</v>
      </c>
      <c r="U207" s="358">
        <v>57.0</v>
      </c>
      <c r="V207" s="358">
        <v>9.0</v>
      </c>
      <c r="W207" s="358">
        <v>56.0</v>
      </c>
      <c r="X207" s="359">
        <v>6345.0</v>
      </c>
      <c r="Y207" s="359">
        <v>7137.0</v>
      </c>
      <c r="Z207" s="359">
        <v>4236.0</v>
      </c>
      <c r="AA207" s="359">
        <v>6081.0</v>
      </c>
      <c r="AB207" s="359">
        <v>6610.0</v>
      </c>
      <c r="AC207" s="359">
        <v>6610.0</v>
      </c>
      <c r="AD207" s="360">
        <v>368.0</v>
      </c>
      <c r="AE207" s="360">
        <v>68.0</v>
      </c>
      <c r="AF207" s="369"/>
      <c r="AG207" s="360">
        <v>10.0</v>
      </c>
      <c r="AH207" s="360">
        <v>10.0</v>
      </c>
      <c r="AI207" s="360">
        <v>4.0</v>
      </c>
      <c r="AJ207" s="361">
        <v>70.0</v>
      </c>
      <c r="AK207" s="361">
        <v>4.0</v>
      </c>
      <c r="AL207" s="361">
        <v>5.0</v>
      </c>
    </row>
    <row r="208">
      <c r="A208" s="339" t="s">
        <v>2230</v>
      </c>
      <c r="B208" s="350" t="s">
        <v>2239</v>
      </c>
      <c r="C208" s="351">
        <f t="shared" si="168"/>
        <v>3485.016875</v>
      </c>
      <c r="D208" s="352">
        <f t="shared" si="169"/>
        <v>510.220285</v>
      </c>
      <c r="E208" s="353">
        <f t="shared" si="170"/>
        <v>244.28976</v>
      </c>
      <c r="F208" s="354">
        <f t="shared" si="171"/>
        <v>247.136979</v>
      </c>
      <c r="G208" s="355">
        <f t="shared" si="172"/>
        <v>317.17263</v>
      </c>
      <c r="H208" s="356">
        <f t="shared" si="173"/>
        <v>191.8591</v>
      </c>
      <c r="I208" s="357">
        <v>70.0</v>
      </c>
      <c r="J208" s="357">
        <v>10.0</v>
      </c>
      <c r="K208" s="357">
        <v>10.0</v>
      </c>
      <c r="L208" s="357">
        <v>10.0</v>
      </c>
      <c r="M208" s="358">
        <v>551.0</v>
      </c>
      <c r="N208" s="358">
        <v>85.0</v>
      </c>
      <c r="O208" s="358">
        <v>95.0</v>
      </c>
      <c r="P208" s="358">
        <v>15.0</v>
      </c>
      <c r="Q208" s="358">
        <v>63.0</v>
      </c>
      <c r="R208" s="358">
        <v>10.0</v>
      </c>
      <c r="S208" s="358">
        <v>46.0</v>
      </c>
      <c r="T208" s="358">
        <v>7.0</v>
      </c>
      <c r="U208" s="358">
        <v>57.0</v>
      </c>
      <c r="V208" s="358">
        <v>9.0</v>
      </c>
      <c r="W208" s="358">
        <v>87.0</v>
      </c>
      <c r="X208" s="359">
        <v>6345.0</v>
      </c>
      <c r="Y208" s="359">
        <v>7137.0</v>
      </c>
      <c r="Z208" s="359">
        <v>4236.0</v>
      </c>
      <c r="AA208" s="359">
        <v>6081.0</v>
      </c>
      <c r="AB208" s="359">
        <v>6610.0</v>
      </c>
      <c r="AC208" s="359">
        <v>6610.0</v>
      </c>
      <c r="AD208" s="360">
        <v>368.0</v>
      </c>
      <c r="AE208" s="360">
        <v>68.0</v>
      </c>
      <c r="AF208" s="369"/>
      <c r="AG208" s="360">
        <v>10.0</v>
      </c>
      <c r="AH208" s="360">
        <v>10.0</v>
      </c>
      <c r="AI208" s="360">
        <v>4.0</v>
      </c>
      <c r="AJ208" s="361">
        <v>70.0</v>
      </c>
      <c r="AK208" s="361">
        <v>4.0</v>
      </c>
      <c r="AL208" s="361">
        <v>5.0</v>
      </c>
    </row>
    <row r="209">
      <c r="A209" s="339" t="s">
        <v>1087</v>
      </c>
      <c r="B209" s="350" t="s">
        <v>754</v>
      </c>
      <c r="C209" s="351">
        <f t="shared" si="168"/>
        <v>4011.7042</v>
      </c>
      <c r="D209" s="352">
        <f t="shared" si="169"/>
        <v>548.44456</v>
      </c>
      <c r="E209" s="353">
        <f t="shared" si="170"/>
        <v>244.28976</v>
      </c>
      <c r="F209" s="354">
        <f t="shared" si="171"/>
        <v>274.909992</v>
      </c>
      <c r="G209" s="355">
        <f t="shared" si="172"/>
        <v>266.542976</v>
      </c>
      <c r="H209" s="356">
        <f t="shared" si="173"/>
        <v>303.66967</v>
      </c>
      <c r="I209" s="357">
        <v>70.0</v>
      </c>
      <c r="J209" s="357">
        <v>10.0</v>
      </c>
      <c r="K209" s="357">
        <v>10.0</v>
      </c>
      <c r="L209" s="357">
        <v>10.0</v>
      </c>
      <c r="M209" s="368">
        <v>649.0</v>
      </c>
      <c r="N209" s="368">
        <v>100.0</v>
      </c>
      <c r="O209" s="368">
        <v>95.0</v>
      </c>
      <c r="P209" s="368">
        <v>15.0</v>
      </c>
      <c r="Q209" s="368">
        <v>63.0</v>
      </c>
      <c r="R209" s="368">
        <v>10.0</v>
      </c>
      <c r="S209" s="368">
        <v>48.0</v>
      </c>
      <c r="T209" s="368">
        <v>8.0</v>
      </c>
      <c r="U209" s="368">
        <v>46.0</v>
      </c>
      <c r="V209" s="368">
        <v>7.0</v>
      </c>
      <c r="W209" s="368">
        <v>117.0</v>
      </c>
      <c r="X209" s="359">
        <v>8060.0</v>
      </c>
      <c r="Y209" s="359">
        <v>8192.0</v>
      </c>
      <c r="Z209" s="359">
        <v>4236.0</v>
      </c>
      <c r="AA209" s="359">
        <v>7137.0</v>
      </c>
      <c r="AB209" s="359">
        <v>7664.0</v>
      </c>
      <c r="AC209" s="359">
        <v>7927.0</v>
      </c>
      <c r="AD209" s="360">
        <v>218.0</v>
      </c>
      <c r="AE209" s="360">
        <v>79.0</v>
      </c>
      <c r="AF209" s="382"/>
      <c r="AG209" s="360">
        <v>15.0</v>
      </c>
      <c r="AH209" s="382"/>
      <c r="AI209" s="360">
        <v>31.0</v>
      </c>
      <c r="AJ209" s="383">
        <v>65.0</v>
      </c>
      <c r="AK209" s="383">
        <v>3.0</v>
      </c>
      <c r="AL209" s="383">
        <v>5.0</v>
      </c>
    </row>
    <row r="210">
      <c r="A210" s="339" t="s">
        <v>1087</v>
      </c>
      <c r="B210" s="350" t="s">
        <v>464</v>
      </c>
      <c r="C210" s="351">
        <f t="shared" si="168"/>
        <v>3538.6225</v>
      </c>
      <c r="D210" s="352">
        <f t="shared" si="169"/>
        <v>548.44456</v>
      </c>
      <c r="E210" s="353">
        <f t="shared" si="170"/>
        <v>244.28976</v>
      </c>
      <c r="F210" s="354">
        <f t="shared" si="171"/>
        <v>255.082483</v>
      </c>
      <c r="G210" s="355">
        <f t="shared" si="172"/>
        <v>323.491712</v>
      </c>
      <c r="H210" s="356">
        <f t="shared" si="173"/>
        <v>233.75437</v>
      </c>
      <c r="I210" s="357">
        <v>70.0</v>
      </c>
      <c r="J210" s="357">
        <v>10.0</v>
      </c>
      <c r="K210" s="357">
        <v>10.0</v>
      </c>
      <c r="L210" s="357">
        <v>10.0</v>
      </c>
      <c r="M210" s="368">
        <v>551.0</v>
      </c>
      <c r="N210" s="368">
        <v>85.0</v>
      </c>
      <c r="O210" s="368">
        <v>95.0</v>
      </c>
      <c r="P210" s="368">
        <v>15.0</v>
      </c>
      <c r="Q210" s="368">
        <v>63.0</v>
      </c>
      <c r="R210" s="368">
        <v>10.0</v>
      </c>
      <c r="S210" s="368">
        <v>46.0</v>
      </c>
      <c r="T210" s="368">
        <v>7.0</v>
      </c>
      <c r="U210" s="368">
        <v>57.0</v>
      </c>
      <c r="V210" s="368">
        <v>9.0</v>
      </c>
      <c r="W210" s="368">
        <v>87.0</v>
      </c>
      <c r="X210" s="359">
        <v>8060.0</v>
      </c>
      <c r="Y210" s="359">
        <v>8192.0</v>
      </c>
      <c r="Z210" s="359">
        <v>4236.0</v>
      </c>
      <c r="AA210" s="359">
        <v>7137.0</v>
      </c>
      <c r="AB210" s="359">
        <v>7664.0</v>
      </c>
      <c r="AC210" s="359">
        <v>7927.0</v>
      </c>
      <c r="AD210" s="360">
        <v>218.0</v>
      </c>
      <c r="AE210" s="360">
        <v>79.0</v>
      </c>
      <c r="AF210" s="382"/>
      <c r="AG210" s="360">
        <v>15.0</v>
      </c>
      <c r="AH210" s="382"/>
      <c r="AI210" s="360">
        <v>31.0</v>
      </c>
      <c r="AJ210" s="383">
        <v>65.0</v>
      </c>
      <c r="AK210" s="383">
        <v>3.0</v>
      </c>
      <c r="AL210" s="383">
        <v>5.0</v>
      </c>
    </row>
    <row r="211">
      <c r="A211" s="339" t="s">
        <v>2267</v>
      </c>
      <c r="B211" s="350" t="s">
        <v>993</v>
      </c>
      <c r="C211" s="362">
        <v>4428.0</v>
      </c>
      <c r="D211" s="363">
        <v>550.0</v>
      </c>
      <c r="E211" s="364">
        <v>254.0</v>
      </c>
      <c r="F211" s="365">
        <v>319.0</v>
      </c>
      <c r="G211" s="366">
        <v>255.0</v>
      </c>
      <c r="H211" s="367">
        <v>143.0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2267</v>
      </c>
      <c r="B212" s="350" t="s">
        <v>1326</v>
      </c>
      <c r="C212" s="362">
        <v>4116.0</v>
      </c>
      <c r="D212" s="363">
        <v>579.0</v>
      </c>
      <c r="E212" s="364">
        <v>231.0</v>
      </c>
      <c r="F212" s="365">
        <v>284.0</v>
      </c>
      <c r="G212" s="366">
        <v>228.0</v>
      </c>
      <c r="H212" s="367">
        <v>121.0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1612</v>
      </c>
      <c r="B213" s="350" t="s">
        <v>2284</v>
      </c>
      <c r="C213" s="362">
        <v>4034.0</v>
      </c>
      <c r="D213" s="363">
        <v>262.0</v>
      </c>
      <c r="E213" s="364">
        <v>579.0</v>
      </c>
      <c r="F213" s="365">
        <v>293.0</v>
      </c>
      <c r="G213" s="366">
        <v>354.0</v>
      </c>
      <c r="H213" s="367">
        <v>125.0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1612</v>
      </c>
      <c r="B214" s="350" t="s">
        <v>2288</v>
      </c>
      <c r="C214" s="362">
        <v>3731.0</v>
      </c>
      <c r="D214" s="363">
        <v>290.0</v>
      </c>
      <c r="E214" s="364">
        <v>550.0</v>
      </c>
      <c r="F214" s="365">
        <v>273.0</v>
      </c>
      <c r="G214" s="366">
        <v>331.0</v>
      </c>
      <c r="H214" s="367">
        <v>111.0</v>
      </c>
      <c r="I214" s="357"/>
      <c r="J214" s="357"/>
      <c r="K214" s="357"/>
      <c r="L214" s="357"/>
      <c r="M214" s="358"/>
      <c r="N214" s="358"/>
      <c r="O214" s="358"/>
      <c r="P214" s="358"/>
      <c r="Q214" s="358"/>
      <c r="R214" s="358"/>
      <c r="S214" s="358"/>
      <c r="T214" s="358"/>
      <c r="U214" s="358"/>
      <c r="V214" s="358"/>
      <c r="W214" s="358"/>
      <c r="X214" s="359"/>
      <c r="Y214" s="359"/>
      <c r="Z214" s="359"/>
      <c r="AA214" s="359"/>
      <c r="AB214" s="359"/>
      <c r="AC214" s="359"/>
      <c r="AD214" s="360"/>
      <c r="AE214" s="360"/>
      <c r="AF214" s="360"/>
      <c r="AG214" s="360"/>
      <c r="AH214" s="360"/>
      <c r="AI214" s="360"/>
      <c r="AJ214" s="361"/>
      <c r="AK214" s="361"/>
      <c r="AL214" s="361"/>
    </row>
    <row r="215">
      <c r="A215" s="339" t="s">
        <v>1960</v>
      </c>
      <c r="B215" s="350" t="s">
        <v>279</v>
      </c>
      <c r="C215" s="351">
        <f>(M215+N215*($I215-1)/10)*(1+X215/10000)*(1+(10+SWITCH($J215,0,0,1,1,2,2,3,3,4,4,5,5,6,7,7,9,8,11,9,13,10,15)+switch($L215,10,5,0))/100)+AD215+$L215*AJ215</f>
        <v>4087.6565</v>
      </c>
      <c r="D215" s="352">
        <f>(O215+P215*($I215-1)/10)*(1+Y215/10000)*(1+(10+SWITCH($K215,0,0,1,1,2,2,3,3,4,4,5,5,6,7,7,9,8,11,9,13,10,15)+switch($L215,10,5,0))/100)+AE215</f>
        <v>461.070824</v>
      </c>
      <c r="E215" s="353">
        <f>(Q215+R215*($I215-1)/10)*(1+Z215/10000)*(1+(10+SWITCH($K215,0,0,1,1,2,2,3,3,4,4,5,5,6,7,7,9,8,11,9,13,10,15)+switch($L215,10,5,0))/100)+AF215</f>
        <v>205.826179</v>
      </c>
      <c r="F215" s="354">
        <f>(S215+T215*($I215-1)/10)*(1+AA215/10000)*(1+(10+SWITCH($J215,0,0,1,1,2,2,3,3,4,4,5,5,6,7,7,9,8,11,9,13,10,15)+switch($L215,10,5,0))/100)+AG215+$L215*AK215</f>
        <v>326.025879</v>
      </c>
      <c r="G215" s="355">
        <f>(U215+V215*($I215-1)/10)*(1+AB215/10000)*(1+(10+SWITCH($J215,0,0,1,1,2,2,3,3,4,4,5,5,6,7,7,9,8,11,9,13,10,15)+switch($L215,10,5,0))/100)+AH215+$L215*AL215</f>
        <v>215.821922</v>
      </c>
      <c r="H215" s="356">
        <f>W215*(1+AC215/10000)*(1+(10+SWITCH($K215,0,0,1,1,2,2,3,3,4,4,5,5,6,7,7,9,8,11,9,13,10,15)+switch($L215,10,5,0))/100)+AI215</f>
        <v>94.96</v>
      </c>
      <c r="I215" s="357">
        <v>70.0</v>
      </c>
      <c r="J215" s="357">
        <v>10.0</v>
      </c>
      <c r="K215" s="357">
        <v>10.0</v>
      </c>
      <c r="L215" s="357">
        <v>10.0</v>
      </c>
      <c r="M215" s="358">
        <v>716.0</v>
      </c>
      <c r="N215" s="358">
        <v>110.0</v>
      </c>
      <c r="O215" s="358">
        <v>100.0</v>
      </c>
      <c r="P215" s="358">
        <v>16.0</v>
      </c>
      <c r="Q215" s="358">
        <v>58.0</v>
      </c>
      <c r="R215" s="358">
        <v>9.0</v>
      </c>
      <c r="S215" s="358">
        <v>57.0</v>
      </c>
      <c r="T215" s="358">
        <v>9.0</v>
      </c>
      <c r="U215" s="358">
        <v>46.0</v>
      </c>
      <c r="V215" s="358">
        <v>7.0</v>
      </c>
      <c r="W215" s="358">
        <v>50.0</v>
      </c>
      <c r="X215" s="359">
        <v>6478.0</v>
      </c>
      <c r="Y215" s="359">
        <v>5687.0</v>
      </c>
      <c r="Z215" s="359">
        <v>3183.0</v>
      </c>
      <c r="AA215" s="359">
        <v>6213.0</v>
      </c>
      <c r="AB215" s="359">
        <v>5158.0</v>
      </c>
      <c r="AC215" s="359">
        <v>3840.0</v>
      </c>
      <c r="AD215" s="360">
        <v>128.0</v>
      </c>
      <c r="AE215" s="360">
        <v>32.0</v>
      </c>
      <c r="AF215" s="360">
        <v>0.0</v>
      </c>
      <c r="AG215" s="360">
        <v>35.0</v>
      </c>
      <c r="AH215" s="360">
        <v>10.0</v>
      </c>
      <c r="AI215" s="360">
        <v>5.0</v>
      </c>
      <c r="AJ215" s="361">
        <v>80.0</v>
      </c>
      <c r="AK215" s="361">
        <v>4.0</v>
      </c>
      <c r="AL215" s="361">
        <v>2.0</v>
      </c>
    </row>
    <row r="216">
      <c r="A216" s="339" t="s">
        <v>2308</v>
      </c>
      <c r="B216" s="350" t="s">
        <v>464</v>
      </c>
      <c r="C216" s="362">
        <v>3275.0</v>
      </c>
      <c r="D216" s="363">
        <v>506.0</v>
      </c>
      <c r="E216" s="364">
        <v>233.0</v>
      </c>
      <c r="F216" s="365">
        <v>236.0</v>
      </c>
      <c r="G216" s="366">
        <v>297.0</v>
      </c>
      <c r="H216" s="367">
        <v>252.0</v>
      </c>
      <c r="I216" s="357"/>
      <c r="J216" s="357"/>
      <c r="K216" s="357"/>
      <c r="L216" s="357"/>
      <c r="M216" s="358"/>
      <c r="N216" s="358"/>
      <c r="O216" s="358"/>
      <c r="P216" s="358"/>
      <c r="Q216" s="358"/>
      <c r="R216" s="358"/>
      <c r="S216" s="358"/>
      <c r="T216" s="358"/>
      <c r="U216" s="358"/>
      <c r="V216" s="358"/>
      <c r="W216" s="358"/>
      <c r="X216" s="359"/>
      <c r="Y216" s="359"/>
      <c r="Z216" s="359"/>
      <c r="AA216" s="359"/>
      <c r="AB216" s="359"/>
      <c r="AC216" s="359"/>
      <c r="AD216" s="360"/>
      <c r="AE216" s="360"/>
      <c r="AF216" s="360"/>
      <c r="AG216" s="360"/>
      <c r="AH216" s="360"/>
      <c r="AI216" s="360"/>
      <c r="AJ216" s="361"/>
      <c r="AK216" s="361"/>
      <c r="AL216" s="361"/>
    </row>
    <row r="217">
      <c r="A217" s="339" t="s">
        <v>2308</v>
      </c>
      <c r="B217" s="350" t="s">
        <v>2317</v>
      </c>
      <c r="C217" s="362">
        <v>3700.0</v>
      </c>
      <c r="D217" s="363">
        <v>506.0</v>
      </c>
      <c r="E217" s="364">
        <v>233.0</v>
      </c>
      <c r="F217" s="365">
        <v>254.0</v>
      </c>
      <c r="G217" s="366">
        <v>244.0</v>
      </c>
      <c r="H217" s="367">
        <v>325.0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0"/>
      <c r="AF217" s="360"/>
      <c r="AG217" s="360"/>
      <c r="AH217" s="360"/>
      <c r="AI217" s="360"/>
      <c r="AJ217" s="361"/>
      <c r="AK217" s="361"/>
      <c r="AL217" s="361"/>
    </row>
    <row r="218">
      <c r="A218" s="339" t="s">
        <v>1743</v>
      </c>
      <c r="B218" s="350" t="s">
        <v>2328</v>
      </c>
      <c r="C218" s="351">
        <f t="shared" ref="C218:C219" si="174">(M218+N218*($I218-1)/10)*(1+X218/10000)*(1+(10+SWITCH($J218,0,0,1,1,2,2,3,3,4,4,5,5,6,7,7,9,8,11,9,13,10,15)+switch($L218,10,5,0))/100)+AD218+$L218*AJ218</f>
        <v>3838.46185</v>
      </c>
      <c r="D218" s="352">
        <f t="shared" ref="D218:D219" si="175">(O218+P218*($I218-1)/10)*(1+Y218/10000)*(1+(10+SWITCH($K218,0,0,1,1,2,2,3,3,4,4,5,5,6,7,7,9,8,11,9,13,10,15)+switch($L218,10,5,0))/100)+AE218</f>
        <v>266.90664</v>
      </c>
      <c r="E218" s="353">
        <f t="shared" ref="E218:E219" si="176">(Q218+R218*($I218-1)/10)*(1+Z218/10000)*(1+(10+SWITCH($K218,0,0,1,1,2,2,3,3,4,4,5,5,6,7,7,9,8,11,9,13,10,15)+switch($L218,10,5,0))/100)+AF218</f>
        <v>516.387455</v>
      </c>
      <c r="F218" s="354">
        <f t="shared" ref="F218:F219" si="177">(S218+T218*($I218-1)/10)*(1+AA218/10000)*(1+(10+SWITCH($J218,0,0,1,1,2,2,3,3,4,4,5,5,6,7,7,9,8,11,9,13,10,15)+switch($L218,10,5,0))/100)+AG218+$L218*AK218</f>
        <v>238.907244</v>
      </c>
      <c r="G218" s="355">
        <f t="shared" ref="G218:G219" si="178">(U218+V218*($I218-1)/10)*(1+AB218/10000)*(1+(10+SWITCH($J218,0,0,1,1,2,2,3,3,4,4,5,5,6,7,7,9,8,11,9,13,10,15)+switch($L218,10,5,0))/100)+AH218+$L218*AL218</f>
        <v>422.53968</v>
      </c>
      <c r="H218" s="356">
        <f t="shared" ref="H218:H219" si="179">W218*(1+AC218/10000)*(1+(10+SWITCH($K218,0,0,1,1,2,2,3,3,4,4,5,5,6,7,7,9,8,11,9,13,10,15)+switch($L218,10,5,0))/100)+AI218</f>
        <v>117.06968</v>
      </c>
      <c r="I218" s="357">
        <v>70.0</v>
      </c>
      <c r="J218" s="357">
        <v>10.0</v>
      </c>
      <c r="K218" s="357">
        <v>10.0</v>
      </c>
      <c r="L218" s="357">
        <v>10.0</v>
      </c>
      <c r="M218" s="358">
        <v>649.0</v>
      </c>
      <c r="N218" s="358">
        <v>100.0</v>
      </c>
      <c r="O218" s="358">
        <v>63.0</v>
      </c>
      <c r="P218" s="358">
        <v>10.0</v>
      </c>
      <c r="Q218" s="358">
        <v>95.0</v>
      </c>
      <c r="R218" s="358">
        <v>15.0</v>
      </c>
      <c r="S218" s="358">
        <v>42.0</v>
      </c>
      <c r="T218" s="358">
        <v>7.0</v>
      </c>
      <c r="U218" s="358">
        <v>64.0</v>
      </c>
      <c r="V218" s="358">
        <v>10.0</v>
      </c>
      <c r="W218" s="358">
        <v>56.0</v>
      </c>
      <c r="X218" s="359">
        <v>8455.0</v>
      </c>
      <c r="Y218" s="359">
        <v>5554.0</v>
      </c>
      <c r="Z218" s="359">
        <v>7531.0</v>
      </c>
      <c r="AA218" s="359">
        <v>7796.0</v>
      </c>
      <c r="AB218" s="359">
        <v>8192.0</v>
      </c>
      <c r="AC218" s="359">
        <v>6081.0</v>
      </c>
      <c r="AD218" s="360">
        <v>276.0</v>
      </c>
      <c r="AE218" s="369"/>
      <c r="AF218" s="360">
        <v>64.0</v>
      </c>
      <c r="AG218" s="369"/>
      <c r="AH218" s="360">
        <v>48.0</v>
      </c>
      <c r="AI218" s="369"/>
      <c r="AJ218" s="361">
        <v>35.0</v>
      </c>
      <c r="AK218" s="361">
        <v>3.0</v>
      </c>
      <c r="AL218" s="361">
        <v>6.0</v>
      </c>
    </row>
    <row r="219">
      <c r="A219" s="339" t="s">
        <v>1743</v>
      </c>
      <c r="B219" s="350" t="s">
        <v>336</v>
      </c>
      <c r="C219" s="351">
        <f t="shared" si="174"/>
        <v>3355.033125</v>
      </c>
      <c r="D219" s="352">
        <f t="shared" si="175"/>
        <v>321.096776</v>
      </c>
      <c r="E219" s="353">
        <f t="shared" si="176"/>
        <v>450.751391</v>
      </c>
      <c r="F219" s="354">
        <f t="shared" si="177"/>
        <v>248.161164</v>
      </c>
      <c r="G219" s="355">
        <f t="shared" si="178"/>
        <v>422.53968</v>
      </c>
      <c r="H219" s="356">
        <f t="shared" si="179"/>
        <v>89.89279</v>
      </c>
      <c r="I219" s="357">
        <v>70.0</v>
      </c>
      <c r="J219" s="357">
        <v>10.0</v>
      </c>
      <c r="K219" s="357">
        <v>10.0</v>
      </c>
      <c r="L219" s="357">
        <v>10.0</v>
      </c>
      <c r="M219" s="358">
        <v>551.0</v>
      </c>
      <c r="N219" s="358">
        <v>85.0</v>
      </c>
      <c r="O219" s="358">
        <v>76.0</v>
      </c>
      <c r="P219" s="358">
        <v>12.0</v>
      </c>
      <c r="Q219" s="358">
        <v>80.0</v>
      </c>
      <c r="R219" s="358">
        <v>13.0</v>
      </c>
      <c r="S219" s="358">
        <v>46.0</v>
      </c>
      <c r="T219" s="358">
        <v>7.0</v>
      </c>
      <c r="U219" s="358">
        <v>64.0</v>
      </c>
      <c r="V219" s="358">
        <v>10.0</v>
      </c>
      <c r="W219" s="358">
        <v>43.0</v>
      </c>
      <c r="X219" s="359">
        <v>8455.0</v>
      </c>
      <c r="Y219" s="359">
        <v>5554.0</v>
      </c>
      <c r="Z219" s="359">
        <v>7531.0</v>
      </c>
      <c r="AA219" s="359">
        <v>7796.0</v>
      </c>
      <c r="AB219" s="359">
        <v>8192.0</v>
      </c>
      <c r="AC219" s="359">
        <v>6081.0</v>
      </c>
      <c r="AD219" s="360">
        <v>276.0</v>
      </c>
      <c r="AE219" s="369"/>
      <c r="AF219" s="360">
        <v>64.0</v>
      </c>
      <c r="AG219" s="369"/>
      <c r="AH219" s="360">
        <v>48.0</v>
      </c>
      <c r="AI219" s="369"/>
      <c r="AJ219" s="361">
        <v>35.0</v>
      </c>
      <c r="AK219" s="361">
        <v>3.0</v>
      </c>
      <c r="AL219" s="361">
        <v>6.0</v>
      </c>
    </row>
    <row r="220">
      <c r="A220" s="339" t="s">
        <v>738</v>
      </c>
      <c r="B220" s="350" t="s">
        <v>2348</v>
      </c>
      <c r="C220" s="362">
        <v>4056.0</v>
      </c>
      <c r="D220" s="363">
        <v>530.0</v>
      </c>
      <c r="E220" s="364">
        <v>294.0</v>
      </c>
      <c r="F220" s="365">
        <v>293.0</v>
      </c>
      <c r="G220" s="366">
        <v>273.0</v>
      </c>
      <c r="H220" s="367">
        <v>316.0</v>
      </c>
      <c r="I220" s="357">
        <v>70.0</v>
      </c>
      <c r="J220" s="357">
        <v>10.0</v>
      </c>
      <c r="K220" s="357">
        <v>10.0</v>
      </c>
      <c r="L220" s="357">
        <v>10.0</v>
      </c>
      <c r="M220" s="368">
        <v>649.0</v>
      </c>
      <c r="N220" s="368">
        <v>100.0</v>
      </c>
      <c r="O220" s="368">
        <v>95.0</v>
      </c>
      <c r="P220" s="368">
        <v>15.0</v>
      </c>
      <c r="Q220" s="368">
        <v>63.0</v>
      </c>
      <c r="R220" s="368">
        <v>10.0</v>
      </c>
      <c r="S220" s="368">
        <v>48.0</v>
      </c>
      <c r="T220" s="368">
        <v>8.0</v>
      </c>
      <c r="U220" s="368">
        <v>46.0</v>
      </c>
      <c r="V220" s="368">
        <v>7.0</v>
      </c>
      <c r="W220" s="368">
        <v>117.0</v>
      </c>
      <c r="X220" s="359">
        <v>7796.0</v>
      </c>
      <c r="Y220" s="359">
        <v>8060.0</v>
      </c>
      <c r="Z220" s="359">
        <v>7137.0</v>
      </c>
      <c r="AA220" s="359">
        <v>7400.0</v>
      </c>
      <c r="AB220" s="359">
        <v>7400.0</v>
      </c>
      <c r="AC220" s="359">
        <v>8455.0</v>
      </c>
      <c r="AD220" s="360">
        <v>264.0</v>
      </c>
      <c r="AE220" s="360">
        <v>73.0</v>
      </c>
      <c r="AF220" s="369"/>
      <c r="AG220" s="360">
        <v>10.0</v>
      </c>
      <c r="AH220" s="369"/>
      <c r="AI220" s="360">
        <v>30.0</v>
      </c>
      <c r="AJ220" s="361">
        <v>65.0</v>
      </c>
      <c r="AK220" s="361">
        <v>5.0</v>
      </c>
      <c r="AL220" s="361">
        <v>6.0</v>
      </c>
    </row>
    <row r="221">
      <c r="A221" s="339" t="s">
        <v>738</v>
      </c>
      <c r="B221" s="350" t="s">
        <v>1644</v>
      </c>
      <c r="C221" s="362">
        <v>4370.0</v>
      </c>
      <c r="D221" s="363">
        <v>588.0</v>
      </c>
      <c r="E221" s="364">
        <v>294.0</v>
      </c>
      <c r="F221" s="365">
        <v>305.0</v>
      </c>
      <c r="G221" s="366">
        <v>293.0</v>
      </c>
      <c r="H221" s="367">
        <v>273.0</v>
      </c>
      <c r="I221" s="357">
        <v>70.0</v>
      </c>
      <c r="J221" s="357">
        <v>10.0</v>
      </c>
      <c r="K221" s="357">
        <v>10.0</v>
      </c>
      <c r="L221" s="357">
        <v>10.0</v>
      </c>
      <c r="M221" s="368">
        <v>716.0</v>
      </c>
      <c r="N221" s="368">
        <v>110.0</v>
      </c>
      <c r="O221" s="368">
        <v>106.0</v>
      </c>
      <c r="P221" s="368">
        <v>17.0</v>
      </c>
      <c r="Q221" s="368">
        <v>63.0</v>
      </c>
      <c r="R221" s="368">
        <v>10.0</v>
      </c>
      <c r="S221" s="368">
        <v>53.0</v>
      </c>
      <c r="T221" s="368">
        <v>8.0</v>
      </c>
      <c r="U221" s="368">
        <v>48.0</v>
      </c>
      <c r="V221" s="368">
        <v>8.0</v>
      </c>
      <c r="W221" s="368">
        <v>99.0</v>
      </c>
      <c r="X221" s="359">
        <v>7796.0</v>
      </c>
      <c r="Y221" s="359">
        <v>8060.0</v>
      </c>
      <c r="Z221" s="359">
        <v>7137.0</v>
      </c>
      <c r="AA221" s="359">
        <v>7400.0</v>
      </c>
      <c r="AB221" s="359">
        <v>7400.0</v>
      </c>
      <c r="AC221" s="359">
        <v>8455.0</v>
      </c>
      <c r="AD221" s="360">
        <v>264.0</v>
      </c>
      <c r="AE221" s="360">
        <v>73.0</v>
      </c>
      <c r="AF221" s="369"/>
      <c r="AG221" s="360">
        <v>10.0</v>
      </c>
      <c r="AH221" s="369"/>
      <c r="AI221" s="360">
        <v>30.0</v>
      </c>
      <c r="AJ221" s="361">
        <v>65.0</v>
      </c>
      <c r="AK221" s="361">
        <v>5.0</v>
      </c>
      <c r="AL221" s="361">
        <v>6.0</v>
      </c>
    </row>
    <row r="222">
      <c r="A222" s="339" t="s">
        <v>2356</v>
      </c>
      <c r="B222" s="350" t="s">
        <v>2357</v>
      </c>
      <c r="C222" s="362">
        <v>4538.0</v>
      </c>
      <c r="D222" s="363">
        <v>555.0</v>
      </c>
      <c r="E222" s="364">
        <v>283.0</v>
      </c>
      <c r="F222" s="365">
        <v>346.0</v>
      </c>
      <c r="G222" s="366">
        <v>289.0</v>
      </c>
      <c r="H222" s="367">
        <v>159.0</v>
      </c>
      <c r="I222" s="357"/>
      <c r="J222" s="357"/>
      <c r="K222" s="357"/>
      <c r="L222" s="357"/>
      <c r="M222" s="358"/>
      <c r="N222" s="358"/>
      <c r="O222" s="358"/>
      <c r="P222" s="358"/>
      <c r="Q222" s="358"/>
      <c r="R222" s="358"/>
      <c r="S222" s="358"/>
      <c r="T222" s="358"/>
      <c r="U222" s="358"/>
      <c r="V222" s="358"/>
      <c r="W222" s="358"/>
      <c r="X222" s="359"/>
      <c r="Y222" s="359"/>
      <c r="Z222" s="359"/>
      <c r="AA222" s="359"/>
      <c r="AB222" s="359"/>
      <c r="AC222" s="359"/>
      <c r="AD222" s="360"/>
      <c r="AE222" s="369"/>
      <c r="AF222" s="360"/>
      <c r="AG222" s="360"/>
      <c r="AH222" s="360"/>
      <c r="AI222" s="369"/>
      <c r="AJ222" s="361"/>
      <c r="AK222" s="361"/>
      <c r="AL222" s="361"/>
    </row>
    <row r="223">
      <c r="A223" s="339" t="s">
        <v>2356</v>
      </c>
      <c r="B223" s="350" t="s">
        <v>1644</v>
      </c>
      <c r="C223" s="362">
        <v>4538.0</v>
      </c>
      <c r="D223" s="363">
        <v>585.0</v>
      </c>
      <c r="E223" s="364">
        <v>283.0</v>
      </c>
      <c r="F223" s="365">
        <v>320.0</v>
      </c>
      <c r="G223" s="366">
        <v>289.0</v>
      </c>
      <c r="H223" s="367">
        <v>231.0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2371</v>
      </c>
      <c r="B224" s="350" t="s">
        <v>728</v>
      </c>
      <c r="C224" s="362">
        <v>4756.0</v>
      </c>
      <c r="D224" s="363">
        <v>576.0</v>
      </c>
      <c r="E224" s="364">
        <v>233.0</v>
      </c>
      <c r="F224" s="365">
        <v>326.0</v>
      </c>
      <c r="G224" s="366">
        <v>237.0</v>
      </c>
      <c r="H224" s="367">
        <v>184.0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2371</v>
      </c>
      <c r="B225" s="350" t="s">
        <v>2380</v>
      </c>
      <c r="C225" s="362">
        <v>4444.0</v>
      </c>
      <c r="D225" s="363">
        <v>607.0</v>
      </c>
      <c r="E225" s="364">
        <v>233.0</v>
      </c>
      <c r="F225" s="365">
        <v>326.0</v>
      </c>
      <c r="G225" s="366">
        <v>301.0</v>
      </c>
      <c r="H225" s="367">
        <v>128.0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9"/>
      <c r="AF225" s="360"/>
      <c r="AG225" s="360"/>
      <c r="AH225" s="360"/>
      <c r="AI225" s="369"/>
      <c r="AJ225" s="361"/>
      <c r="AK225" s="361"/>
      <c r="AL225" s="361"/>
    </row>
    <row r="226">
      <c r="A226" s="339" t="s">
        <v>2390</v>
      </c>
      <c r="B226" s="350" t="s">
        <v>2391</v>
      </c>
      <c r="C226" s="351">
        <f t="shared" ref="C226:C228" si="180">(M226+N226*($I226-1)/10)*(1+X226/10000)*(1+(10+SWITCH($J226,0,0,1,1,2,2,3,3,4,4,5,5,6,7,7,9,8,11,9,13,10,15)+switch($L226,10,5,0))/100)+AD226+$L226*AJ226</f>
        <v>3629.62117</v>
      </c>
      <c r="D226" s="352">
        <f t="shared" ref="D226:D228" si="181">(O226+P226*($I226-1)/10)*(1+Y226/10000)*(1+(10+SWITCH($K226,0,0,1,1,2,2,3,3,4,4,5,5,6,7,7,9,8,11,9,13,10,15)+switch($L226,10,5,0))/100)+AE226</f>
        <v>262.3764</v>
      </c>
      <c r="E226" s="353">
        <f t="shared" ref="E226:E228" si="182">(Q226+R226*($I226-1)/10)*(1+Z226/10000)*(1+(10+SWITCH($K226,0,0,1,1,2,2,3,3,4,4,5,5,6,7,7,9,8,11,9,13,10,15)+switch($L226,10,5,0))/100)+AF226</f>
        <v>580.587584</v>
      </c>
      <c r="F226" s="354">
        <f t="shared" ref="F226:F228" si="183">(S226+T226*($I226-1)/10)*(1+AA226/10000)*(1+(10+SWITCH($J226,0,0,1,1,2,2,3,3,4,4,5,5,6,7,7,9,8,11,9,13,10,15)+switch($L226,10,5,0))/100)+AG226+$L226*AK226</f>
        <v>286.980224</v>
      </c>
      <c r="G226" s="355">
        <f t="shared" ref="G226:G228" si="184">(U226+V226*($I226-1)/10)*(1+AB226/10000)*(1+(10+SWITCH($J226,0,0,1,1,2,2,3,3,4,4,5,5,6,7,7,9,8,11,9,13,10,15)+switch($L226,10,5,0))/100)+AH226+$L226*AL226</f>
        <v>378.49035</v>
      </c>
      <c r="H226" s="356">
        <f t="shared" ref="H226:H228" si="185">W226*(1+AC226/10000)*(1+(10+SWITCH($K226,0,0,1,1,2,2,3,3,4,4,5,5,6,7,7,9,8,11,9,13,10,15)+switch($L226,10,5,0))/100)+AI226</f>
        <v>124.75736</v>
      </c>
      <c r="I226" s="357">
        <v>70.0</v>
      </c>
      <c r="J226" s="357">
        <v>10.0</v>
      </c>
      <c r="K226" s="357">
        <v>10.0</v>
      </c>
      <c r="L226" s="357">
        <v>10.0</v>
      </c>
      <c r="M226" s="358">
        <v>649.0</v>
      </c>
      <c r="N226" s="358">
        <v>100.0</v>
      </c>
      <c r="O226" s="358">
        <v>63.0</v>
      </c>
      <c r="P226" s="358">
        <v>10.0</v>
      </c>
      <c r="Q226" s="358">
        <v>100.0</v>
      </c>
      <c r="R226" s="358">
        <v>16.0</v>
      </c>
      <c r="S226" s="358">
        <v>48.0</v>
      </c>
      <c r="T226" s="358">
        <v>8.0</v>
      </c>
      <c r="U226" s="358">
        <v>60.0</v>
      </c>
      <c r="V226" s="358">
        <v>10.0</v>
      </c>
      <c r="W226" s="358">
        <v>56.0</v>
      </c>
      <c r="X226" s="359">
        <v>7531.0</v>
      </c>
      <c r="Y226" s="359">
        <v>5290.0</v>
      </c>
      <c r="Z226" s="359">
        <v>8192.0</v>
      </c>
      <c r="AA226" s="359">
        <v>7664.0</v>
      </c>
      <c r="AB226" s="359">
        <v>8455.0</v>
      </c>
      <c r="AC226" s="359">
        <v>7137.0</v>
      </c>
      <c r="AD226" s="360">
        <v>228.0</v>
      </c>
      <c r="AE226" s="369"/>
      <c r="AF226" s="360">
        <v>83.0</v>
      </c>
      <c r="AG226" s="360">
        <v>10.0</v>
      </c>
      <c r="AH226" s="360">
        <v>19.0</v>
      </c>
      <c r="AI226" s="369"/>
      <c r="AJ226" s="361">
        <v>35.0</v>
      </c>
      <c r="AK226" s="361">
        <v>4.0</v>
      </c>
      <c r="AL226" s="361">
        <v>5.0</v>
      </c>
    </row>
    <row r="227">
      <c r="A227" s="339" t="s">
        <v>2390</v>
      </c>
      <c r="B227" s="350" t="s">
        <v>178</v>
      </c>
      <c r="C227" s="351">
        <f t="shared" si="180"/>
        <v>3170.396625</v>
      </c>
      <c r="D227" s="352">
        <f t="shared" si="181"/>
        <v>262.3764</v>
      </c>
      <c r="E227" s="353">
        <f t="shared" si="182"/>
        <v>552.44456</v>
      </c>
      <c r="F227" s="354">
        <f t="shared" si="183"/>
        <v>266.542976</v>
      </c>
      <c r="G227" s="355">
        <f t="shared" si="184"/>
        <v>378.49035</v>
      </c>
      <c r="H227" s="356">
        <f t="shared" si="185"/>
        <v>95.79583</v>
      </c>
      <c r="I227" s="357">
        <v>70.0</v>
      </c>
      <c r="J227" s="357">
        <v>10.0</v>
      </c>
      <c r="K227" s="357">
        <v>10.0</v>
      </c>
      <c r="L227" s="357">
        <v>10.0</v>
      </c>
      <c r="M227" s="358">
        <v>551.0</v>
      </c>
      <c r="N227" s="358">
        <v>85.0</v>
      </c>
      <c r="O227" s="358">
        <v>63.0</v>
      </c>
      <c r="P227" s="358">
        <v>10.0</v>
      </c>
      <c r="Q227" s="358">
        <v>95.0</v>
      </c>
      <c r="R227" s="358">
        <v>15.0</v>
      </c>
      <c r="S227" s="358">
        <v>46.0</v>
      </c>
      <c r="T227" s="358">
        <v>7.0</v>
      </c>
      <c r="U227" s="358">
        <v>60.0</v>
      </c>
      <c r="V227" s="358">
        <v>10.0</v>
      </c>
      <c r="W227" s="358">
        <v>43.0</v>
      </c>
      <c r="X227" s="359">
        <v>7531.0</v>
      </c>
      <c r="Y227" s="359">
        <v>5290.0</v>
      </c>
      <c r="Z227" s="359">
        <v>8192.0</v>
      </c>
      <c r="AA227" s="359">
        <v>7664.0</v>
      </c>
      <c r="AB227" s="359">
        <v>8455.0</v>
      </c>
      <c r="AC227" s="359">
        <v>7137.0</v>
      </c>
      <c r="AD227" s="360">
        <v>228.0</v>
      </c>
      <c r="AE227" s="369"/>
      <c r="AF227" s="360">
        <v>83.0</v>
      </c>
      <c r="AG227" s="360">
        <v>10.0</v>
      </c>
      <c r="AH227" s="360">
        <v>19.0</v>
      </c>
      <c r="AI227" s="369"/>
      <c r="AJ227" s="361">
        <v>35.0</v>
      </c>
      <c r="AK227" s="361">
        <v>4.0</v>
      </c>
      <c r="AL227" s="361">
        <v>5.0</v>
      </c>
    </row>
    <row r="228">
      <c r="A228" s="339" t="s">
        <v>2408</v>
      </c>
      <c r="B228" s="350" t="s">
        <v>754</v>
      </c>
      <c r="C228" s="351">
        <f t="shared" si="180"/>
        <v>3412.33347</v>
      </c>
      <c r="D228" s="352">
        <f t="shared" si="181"/>
        <v>463.970205</v>
      </c>
      <c r="E228" s="353">
        <f t="shared" si="182"/>
        <v>239.77668</v>
      </c>
      <c r="F228" s="354">
        <f t="shared" si="183"/>
        <v>254.888136</v>
      </c>
      <c r="G228" s="355">
        <f t="shared" si="184"/>
        <v>247.136979</v>
      </c>
      <c r="H228" s="356">
        <f t="shared" si="185"/>
        <v>273.6381</v>
      </c>
      <c r="I228" s="357">
        <v>70.0</v>
      </c>
      <c r="J228" s="357">
        <v>10.0</v>
      </c>
      <c r="K228" s="357">
        <v>10.0</v>
      </c>
      <c r="L228" s="357">
        <v>10.0</v>
      </c>
      <c r="M228" s="358">
        <v>649.0</v>
      </c>
      <c r="N228" s="358">
        <v>100.0</v>
      </c>
      <c r="O228" s="358">
        <v>95.0</v>
      </c>
      <c r="P228" s="358">
        <v>15.0</v>
      </c>
      <c r="Q228" s="358">
        <v>63.0</v>
      </c>
      <c r="R228" s="358">
        <v>10.0</v>
      </c>
      <c r="S228" s="358">
        <v>48.0</v>
      </c>
      <c r="T228" s="358">
        <v>8.0</v>
      </c>
      <c r="U228" s="358">
        <v>46.0</v>
      </c>
      <c r="V228" s="358">
        <v>7.0</v>
      </c>
      <c r="W228" s="358">
        <v>117.0</v>
      </c>
      <c r="X228" s="359">
        <v>5421.0</v>
      </c>
      <c r="Y228" s="359">
        <v>6081.0</v>
      </c>
      <c r="Z228" s="359">
        <v>3973.0</v>
      </c>
      <c r="AA228" s="359">
        <v>5421.0</v>
      </c>
      <c r="AB228" s="359">
        <v>6081.0</v>
      </c>
      <c r="AC228" s="359">
        <v>6610.0</v>
      </c>
      <c r="AD228" s="360">
        <v>128.0</v>
      </c>
      <c r="AE228" s="360">
        <v>49.0</v>
      </c>
      <c r="AF228" s="360">
        <v>0.0</v>
      </c>
      <c r="AG228" s="360">
        <v>18.0</v>
      </c>
      <c r="AH228" s="360">
        <v>0.0</v>
      </c>
      <c r="AI228" s="360">
        <v>21.0</v>
      </c>
      <c r="AJ228" s="361">
        <v>60.0</v>
      </c>
      <c r="AK228" s="361">
        <v>3.0</v>
      </c>
      <c r="AL228" s="361">
        <v>5.0</v>
      </c>
    </row>
    <row r="229">
      <c r="A229" s="339" t="s">
        <v>2099</v>
      </c>
      <c r="B229" s="350" t="s">
        <v>614</v>
      </c>
      <c r="C229" s="362">
        <v>4841.0</v>
      </c>
      <c r="D229" s="363">
        <v>578.0</v>
      </c>
      <c r="E229" s="364">
        <v>247.0</v>
      </c>
      <c r="F229" s="365">
        <v>274.0</v>
      </c>
      <c r="G229" s="366">
        <v>297.0</v>
      </c>
      <c r="H229" s="367">
        <v>125.0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2099</v>
      </c>
      <c r="B230" s="350" t="s">
        <v>2428</v>
      </c>
      <c r="C230" s="362">
        <v>4841.0</v>
      </c>
      <c r="D230" s="363">
        <v>578.0</v>
      </c>
      <c r="E230" s="364">
        <v>271.0</v>
      </c>
      <c r="F230" s="365">
        <v>263.0</v>
      </c>
      <c r="G230" s="366">
        <v>308.0</v>
      </c>
      <c r="H230" s="367">
        <v>125.0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856</v>
      </c>
      <c r="B231" s="350" t="s">
        <v>2446</v>
      </c>
      <c r="C231" s="362">
        <v>3497.0</v>
      </c>
      <c r="D231" s="363">
        <v>321.0</v>
      </c>
      <c r="E231" s="364">
        <v>412.0</v>
      </c>
      <c r="F231" s="365">
        <v>278.0</v>
      </c>
      <c r="G231" s="366">
        <v>348.0</v>
      </c>
      <c r="H231" s="367">
        <v>85.0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856</v>
      </c>
      <c r="B232" s="350" t="s">
        <v>2450</v>
      </c>
      <c r="C232" s="362">
        <v>3666.0</v>
      </c>
      <c r="D232" s="363">
        <v>295.0</v>
      </c>
      <c r="E232" s="364">
        <v>447.0</v>
      </c>
      <c r="F232" s="365">
        <v>278.0</v>
      </c>
      <c r="G232" s="366">
        <v>317.0</v>
      </c>
      <c r="H232" s="367">
        <v>99.0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2456</v>
      </c>
      <c r="B233" s="350" t="s">
        <v>2461</v>
      </c>
      <c r="C233" s="362">
        <v>4527.0</v>
      </c>
      <c r="D233" s="363">
        <v>563.0</v>
      </c>
      <c r="E233" s="364">
        <v>265.0</v>
      </c>
      <c r="F233" s="365">
        <v>349.0</v>
      </c>
      <c r="G233" s="366">
        <v>275.0</v>
      </c>
      <c r="H233" s="367">
        <v>138.0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2456</v>
      </c>
      <c r="B234" s="350" t="s">
        <v>2457</v>
      </c>
      <c r="C234" s="362">
        <v>4842.0</v>
      </c>
      <c r="D234" s="363">
        <v>563.0</v>
      </c>
      <c r="E234" s="364">
        <v>265.0</v>
      </c>
      <c r="F234" s="365">
        <v>323.0</v>
      </c>
      <c r="G234" s="366">
        <v>309.0</v>
      </c>
      <c r="H234" s="367">
        <v>115.0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2080</v>
      </c>
      <c r="B235" s="350" t="s">
        <v>2480</v>
      </c>
      <c r="C235" s="362">
        <v>3279.0</v>
      </c>
      <c r="D235" s="363">
        <v>307.0</v>
      </c>
      <c r="E235" s="364">
        <v>544.0</v>
      </c>
      <c r="F235" s="365">
        <v>250.0</v>
      </c>
      <c r="G235" s="366">
        <v>348.0</v>
      </c>
      <c r="H235" s="367">
        <v>92.0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2080</v>
      </c>
      <c r="B236" s="350" t="s">
        <v>178</v>
      </c>
      <c r="C236" s="362">
        <v>3279.0</v>
      </c>
      <c r="D236" s="363">
        <v>256.0</v>
      </c>
      <c r="E236" s="364">
        <v>544.0</v>
      </c>
      <c r="F236" s="365">
        <v>250.0</v>
      </c>
      <c r="G236" s="366">
        <v>370.0</v>
      </c>
      <c r="H236" s="367">
        <v>92.0</v>
      </c>
      <c r="I236" s="357"/>
      <c r="J236" s="357"/>
      <c r="K236" s="357"/>
      <c r="L236" s="357"/>
      <c r="M236" s="358"/>
      <c r="N236" s="358"/>
      <c r="O236" s="358"/>
      <c r="P236" s="358"/>
      <c r="Q236" s="358"/>
      <c r="R236" s="358"/>
      <c r="S236" s="358"/>
      <c r="T236" s="358"/>
      <c r="U236" s="358"/>
      <c r="V236" s="358"/>
      <c r="W236" s="358"/>
      <c r="X236" s="359"/>
      <c r="Y236" s="359"/>
      <c r="Z236" s="359"/>
      <c r="AA236" s="359"/>
      <c r="AB236" s="359"/>
      <c r="AC236" s="359"/>
      <c r="AD236" s="360"/>
      <c r="AE236" s="360"/>
      <c r="AF236" s="360"/>
      <c r="AG236" s="360"/>
      <c r="AH236" s="360"/>
      <c r="AI236" s="360"/>
      <c r="AJ236" s="361"/>
      <c r="AK236" s="361"/>
      <c r="AL236" s="361"/>
    </row>
    <row r="237">
      <c r="A237" s="339" t="s">
        <v>2503</v>
      </c>
      <c r="B237" s="350" t="s">
        <v>2513</v>
      </c>
      <c r="C237" s="351">
        <f t="shared" ref="C237:C238" si="186">(M237+N237*($I237-1)/10)*(1+X237/10000)*(1+(10+SWITCH($J237,0,0,1,1,2,2,3,3,4,4,5,5,6,7,7,9,8,11,9,13,10,15)+switch($L237,10,5,0))/100)+AD237+$L237*AJ237</f>
        <v>4487.005</v>
      </c>
      <c r="D237" s="352">
        <f t="shared" ref="D237:D238" si="187">(O237+P237*($I237-1)/10)*(1+Y237/10000)*(1+(10+SWITCH($K237,0,0,1,1,2,2,3,3,4,4,5,5,6,7,7,9,8,11,9,13,10,15)+switch($L237,10,5,0))/100)+AE237</f>
        <v>608.730195</v>
      </c>
      <c r="E237" s="353">
        <f t="shared" ref="E237:E238" si="188">(Q237+R237*($I237-1)/10)*(1+Z237/10000)*(1+(10+SWITCH($K237,0,0,1,1,2,2,3,3,4,4,5,5,6,7,7,9,8,11,9,13,10,15)+switch($L237,10,5,0))/100)+AF237</f>
        <v>282.76248</v>
      </c>
      <c r="F237" s="354">
        <f t="shared" ref="F237:F238" si="189">(S237+T237*($I237-1)/10)*(1+AA237/10000)*(1+(10+SWITCH($J237,0,0,1,1,2,2,3,3,4,4,5,5,6,7,7,9,8,11,9,13,10,15)+switch($L237,10,5,0))/100)+AG237+$L237*AK237</f>
        <v>307.335618</v>
      </c>
      <c r="G237" s="355">
        <f t="shared" ref="G237:G238" si="190">(U237+V237*($I237-1)/10)*(1+AB237/10000)*(1+(10+SWITCH($J237,0,0,1,1,2,2,3,3,4,4,5,5,6,7,7,9,8,11,9,13,10,15)+switch($L237,10,5,0))/100)+AH237+$L237*AL237</f>
        <v>266.368168</v>
      </c>
      <c r="H237" s="356">
        <f t="shared" ref="H237:H238" si="191">W237*(1+AC237/10000)*(1+(10+SWITCH($K237,0,0,1,1,2,2,3,3,4,4,5,5,6,7,7,9,8,11,9,13,10,15)+switch($L237,10,5,0))/100)+AI237</f>
        <v>250.99718</v>
      </c>
      <c r="I237" s="357">
        <v>70.0</v>
      </c>
      <c r="J237" s="357">
        <v>10.0</v>
      </c>
      <c r="K237" s="357">
        <v>10.0</v>
      </c>
      <c r="L237" s="357">
        <v>10.0</v>
      </c>
      <c r="M237" s="384">
        <v>716.0</v>
      </c>
      <c r="N237" s="384">
        <v>110.0</v>
      </c>
      <c r="O237" s="384">
        <v>106.0</v>
      </c>
      <c r="P237" s="384">
        <v>17.0</v>
      </c>
      <c r="Q237" s="384">
        <v>63.0</v>
      </c>
      <c r="R237" s="384">
        <v>10.0</v>
      </c>
      <c r="S237" s="384">
        <v>53.0</v>
      </c>
      <c r="T237" s="384">
        <v>8.0</v>
      </c>
      <c r="U237" s="384">
        <v>48.0</v>
      </c>
      <c r="V237" s="384">
        <v>8.0</v>
      </c>
      <c r="W237" s="384">
        <v>99.0</v>
      </c>
      <c r="X237" s="359">
        <v>8060.0</v>
      </c>
      <c r="Y237" s="359">
        <v>8455.0</v>
      </c>
      <c r="Z237" s="359">
        <v>6478.0</v>
      </c>
      <c r="AA237" s="359">
        <v>6873.0</v>
      </c>
      <c r="AB237" s="359">
        <v>6873.0</v>
      </c>
      <c r="AC237" s="359">
        <v>9114.0</v>
      </c>
      <c r="AD237" s="360">
        <v>324.0</v>
      </c>
      <c r="AE237" s="360">
        <v>73.0</v>
      </c>
      <c r="AF237" s="382"/>
      <c r="AG237" s="360">
        <v>20.0</v>
      </c>
      <c r="AH237" s="382"/>
      <c r="AI237" s="360">
        <v>5.0</v>
      </c>
      <c r="AJ237" s="383">
        <v>70.0</v>
      </c>
      <c r="AK237" s="383">
        <v>5.0</v>
      </c>
      <c r="AL237" s="383">
        <v>4.0</v>
      </c>
    </row>
    <row r="238">
      <c r="A238" s="339" t="s">
        <v>2503</v>
      </c>
      <c r="B238" s="350" t="s">
        <v>2509</v>
      </c>
      <c r="C238" s="351">
        <f t="shared" si="186"/>
        <v>4487.005</v>
      </c>
      <c r="D238" s="352">
        <f t="shared" si="187"/>
        <v>577.78116</v>
      </c>
      <c r="E238" s="353">
        <f t="shared" si="188"/>
        <v>257.271014</v>
      </c>
      <c r="F238" s="354">
        <f t="shared" si="189"/>
        <v>307.335618</v>
      </c>
      <c r="G238" s="355">
        <f t="shared" si="190"/>
        <v>266.368168</v>
      </c>
      <c r="H238" s="356">
        <f t="shared" si="191"/>
        <v>144.14992</v>
      </c>
      <c r="I238" s="357">
        <v>70.0</v>
      </c>
      <c r="J238" s="357">
        <v>10.0</v>
      </c>
      <c r="K238" s="357">
        <v>10.0</v>
      </c>
      <c r="L238" s="357">
        <v>10.0</v>
      </c>
      <c r="M238" s="384">
        <v>716.0</v>
      </c>
      <c r="N238" s="384">
        <v>110.0</v>
      </c>
      <c r="O238" s="384">
        <v>100.0</v>
      </c>
      <c r="P238" s="384">
        <v>16.0</v>
      </c>
      <c r="Q238" s="384">
        <v>58.0</v>
      </c>
      <c r="R238" s="384">
        <v>9.0</v>
      </c>
      <c r="S238" s="384">
        <v>53.0</v>
      </c>
      <c r="T238" s="384">
        <v>8.0</v>
      </c>
      <c r="U238" s="384">
        <v>48.0</v>
      </c>
      <c r="V238" s="384">
        <v>8.0</v>
      </c>
      <c r="W238" s="384">
        <v>56.0</v>
      </c>
      <c r="X238" s="359">
        <v>8060.0</v>
      </c>
      <c r="Y238" s="359">
        <v>8455.0</v>
      </c>
      <c r="Z238" s="359">
        <v>6478.0</v>
      </c>
      <c r="AA238" s="359">
        <v>6873.0</v>
      </c>
      <c r="AB238" s="359">
        <v>6873.0</v>
      </c>
      <c r="AC238" s="359">
        <v>9114.0</v>
      </c>
      <c r="AD238" s="360">
        <v>324.0</v>
      </c>
      <c r="AE238" s="360">
        <v>73.0</v>
      </c>
      <c r="AF238" s="382"/>
      <c r="AG238" s="360">
        <v>20.0</v>
      </c>
      <c r="AH238" s="382"/>
      <c r="AI238" s="360">
        <v>5.0</v>
      </c>
      <c r="AJ238" s="383">
        <v>70.0</v>
      </c>
      <c r="AK238" s="383">
        <v>5.0</v>
      </c>
      <c r="AL238" s="383">
        <v>4.0</v>
      </c>
    </row>
    <row r="239">
      <c r="A239" s="339" t="s">
        <v>2488</v>
      </c>
      <c r="B239" s="350" t="s">
        <v>178</v>
      </c>
      <c r="C239" s="362">
        <v>3538.0</v>
      </c>
      <c r="D239" s="363">
        <v>262.0</v>
      </c>
      <c r="E239" s="364">
        <v>559.0</v>
      </c>
      <c r="F239" s="365">
        <v>245.0</v>
      </c>
      <c r="G239" s="366">
        <v>367.0</v>
      </c>
      <c r="H239" s="367">
        <v>87.0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82"/>
      <c r="AG239" s="360"/>
      <c r="AH239" s="382"/>
      <c r="AI239" s="360"/>
      <c r="AJ239" s="383"/>
      <c r="AK239" s="383"/>
      <c r="AL239" s="383"/>
    </row>
    <row r="240">
      <c r="A240" s="403" t="s">
        <v>2488</v>
      </c>
      <c r="B240" s="404" t="s">
        <v>2493</v>
      </c>
      <c r="C240" s="351">
        <v>4017.0</v>
      </c>
      <c r="D240" s="405">
        <v>252.0</v>
      </c>
      <c r="E240" s="406">
        <v>588.0</v>
      </c>
      <c r="F240" s="407">
        <v>265.0</v>
      </c>
      <c r="G240" s="408">
        <v>367.0</v>
      </c>
      <c r="H240" s="409">
        <v>113.0</v>
      </c>
      <c r="I240" s="410"/>
      <c r="J240" s="410"/>
      <c r="K240" s="410"/>
      <c r="L240" s="410"/>
      <c r="M240" s="411"/>
      <c r="N240" s="411"/>
      <c r="O240" s="411"/>
      <c r="P240" s="411"/>
      <c r="Q240" s="411"/>
      <c r="R240" s="411"/>
      <c r="S240" s="411"/>
      <c r="T240" s="411"/>
      <c r="U240" s="411"/>
      <c r="V240" s="411"/>
      <c r="W240" s="411"/>
      <c r="X240" s="412"/>
      <c r="Y240" s="412"/>
      <c r="Z240" s="412"/>
      <c r="AA240" s="412"/>
      <c r="AB240" s="412"/>
      <c r="AC240" s="412"/>
      <c r="AD240" s="413"/>
      <c r="AE240" s="413"/>
      <c r="AF240" s="382"/>
      <c r="AG240" s="413"/>
      <c r="AH240" s="382"/>
      <c r="AI240" s="413"/>
      <c r="AJ240" s="414"/>
      <c r="AK240" s="414"/>
      <c r="AL240" s="414"/>
    </row>
    <row r="241">
      <c r="A241" s="339" t="s">
        <v>2522</v>
      </c>
      <c r="B241" s="350" t="s">
        <v>1014</v>
      </c>
      <c r="C241" s="351">
        <f>(M241+N241*($I241-1)/10)*(1+X241/10000)*(1+(10+SWITCH($J241,0,0,1,1,2,2,3,3,4,4,5,5,6,7,7,9,8,11,9,13,10,15)+switch($L241,10,5,0))/100)+AD241+$L241*AJ241</f>
        <v>3683.26519</v>
      </c>
      <c r="D241" s="352">
        <f>(O241+P241*($I241-1)/10)*(1+Y241/10000)*(1+(10+SWITCH($K241,0,0,1,1,2,2,3,3,4,4,5,5,6,7,7,9,8,11,9,13,10,15)+switch($L241,10,5,0))/100)+AE241</f>
        <v>465.626584</v>
      </c>
      <c r="E241" s="353">
        <f>(Q241+R241*($I241-1)/10)*(1+Z241/10000)*(1+(10+SWITCH($K241,0,0,1,1,2,2,3,3,4,4,5,5,6,7,7,9,8,11,9,13,10,15)+switch($L241,10,5,0))/100)+AF241</f>
        <v>246.950821</v>
      </c>
      <c r="F241" s="354">
        <f>(S241+T241*($I241-1)/10)*(1+AA241/10000)*(1+(10+SWITCH($J241,0,0,1,1,2,2,3,3,4,4,5,5,6,7,7,9,8,11,9,13,10,15)+switch($L241,10,5,0))/100)+AG241+$L241*AK241</f>
        <v>291.63626</v>
      </c>
      <c r="G241" s="355">
        <f>(U241+V241*($I241-1)/10)*(1+AB241/10000)*(1+(10+SWITCH($J241,0,0,1,1,2,2,3,3,4,4,5,5,6,7,7,9,8,11,9,13,10,15)+switch($L241,10,5,0))/100)+AH241+$L241*AL241</f>
        <v>227.44011</v>
      </c>
      <c r="H241" s="356">
        <f>W241*(1+AC241/10000)*(1+(10+SWITCH($K241,0,0,1,1,2,2,3,3,4,4,5,5,6,7,7,9,8,11,9,13,10,15)+switch($L241,10,5,0))/100)+AI241</f>
        <v>105.55272</v>
      </c>
      <c r="I241" s="357">
        <v>70.0</v>
      </c>
      <c r="J241" s="357">
        <v>10.0</v>
      </c>
      <c r="K241" s="357">
        <v>10.0</v>
      </c>
      <c r="L241" s="357">
        <v>10.0</v>
      </c>
      <c r="M241" s="358">
        <v>649.0</v>
      </c>
      <c r="N241" s="358">
        <v>100.0</v>
      </c>
      <c r="O241" s="358">
        <v>100.0</v>
      </c>
      <c r="P241" s="358">
        <v>16.0</v>
      </c>
      <c r="Q241" s="358">
        <v>58.0</v>
      </c>
      <c r="R241" s="358">
        <v>9.0</v>
      </c>
      <c r="S241" s="358">
        <v>53.0</v>
      </c>
      <c r="T241" s="358">
        <v>8.0</v>
      </c>
      <c r="U241" s="358">
        <v>46.0</v>
      </c>
      <c r="V241" s="358">
        <v>7.0</v>
      </c>
      <c r="W241" s="358">
        <v>56.0</v>
      </c>
      <c r="X241" s="359">
        <v>5817.0</v>
      </c>
      <c r="Y241" s="359">
        <v>5817.0</v>
      </c>
      <c r="Z241" s="359">
        <v>5817.0</v>
      </c>
      <c r="AA241" s="359">
        <v>6610.0</v>
      </c>
      <c r="AB241" s="359">
        <v>5290.0</v>
      </c>
      <c r="AC241" s="359">
        <v>4499.0</v>
      </c>
      <c r="AD241" s="360">
        <v>330.0</v>
      </c>
      <c r="AE241" s="360">
        <v>33.0</v>
      </c>
      <c r="AF241" s="360">
        <v>0.0</v>
      </c>
      <c r="AG241" s="360">
        <v>18.0</v>
      </c>
      <c r="AH241" s="360">
        <v>10.0</v>
      </c>
      <c r="AI241" s="360">
        <v>0.0</v>
      </c>
      <c r="AJ241" s="361">
        <v>60.0</v>
      </c>
      <c r="AK241" s="361">
        <v>4.0</v>
      </c>
      <c r="AL241" s="361">
        <v>3.0</v>
      </c>
    </row>
    <row r="242">
      <c r="A242" s="339" t="s">
        <v>2530</v>
      </c>
      <c r="B242" s="350" t="s">
        <v>2536</v>
      </c>
      <c r="C242" s="362">
        <v>3848.0</v>
      </c>
      <c r="D242" s="363">
        <v>515.0</v>
      </c>
      <c r="E242" s="364">
        <v>240.0</v>
      </c>
      <c r="F242" s="365">
        <v>316.0</v>
      </c>
      <c r="G242" s="366">
        <v>265.0</v>
      </c>
      <c r="H242" s="367">
        <v>153.0</v>
      </c>
      <c r="I242" s="357"/>
      <c r="J242" s="357"/>
      <c r="K242" s="357"/>
      <c r="L242" s="357"/>
      <c r="M242" s="358"/>
      <c r="N242" s="358"/>
      <c r="O242" s="358"/>
      <c r="P242" s="358"/>
      <c r="Q242" s="358"/>
      <c r="R242" s="358"/>
      <c r="S242" s="358"/>
      <c r="T242" s="358"/>
      <c r="U242" s="358"/>
      <c r="V242" s="358"/>
      <c r="W242" s="358"/>
      <c r="X242" s="359"/>
      <c r="Y242" s="359"/>
      <c r="Z242" s="359"/>
      <c r="AA242" s="359"/>
      <c r="AB242" s="359"/>
      <c r="AC242" s="359"/>
      <c r="AD242" s="360"/>
      <c r="AE242" s="360"/>
      <c r="AF242" s="360"/>
      <c r="AG242" s="360"/>
      <c r="AH242" s="360"/>
      <c r="AI242" s="360"/>
      <c r="AJ242" s="361"/>
      <c r="AK242" s="361"/>
      <c r="AL242" s="361"/>
    </row>
    <row r="243">
      <c r="A243" s="339" t="s">
        <v>2530</v>
      </c>
      <c r="B243" s="350" t="s">
        <v>2539</v>
      </c>
      <c r="C243" s="362">
        <v>3556.0</v>
      </c>
      <c r="D243" s="363">
        <v>542.0</v>
      </c>
      <c r="E243" s="364">
        <v>240.0</v>
      </c>
      <c r="F243" s="365">
        <v>279.0</v>
      </c>
      <c r="G243" s="366">
        <v>245.0</v>
      </c>
      <c r="H243" s="367">
        <v>314.0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2549</v>
      </c>
      <c r="B244" s="350" t="s">
        <v>2556</v>
      </c>
      <c r="C244" s="351">
        <f t="shared" ref="C244:C245" si="192">(M244+N244*($I244-1)/10)*(1+X244/10000)*(1+(10+SWITCH($J244,0,0,1,1,2,2,3,3,4,4,5,5,6,7,7,9,8,11,9,13,10,15)+switch($L244,10,5,0))/100)+AD244+$L244*AJ244</f>
        <v>4914.09067</v>
      </c>
      <c r="D244" s="352">
        <f t="shared" ref="D244:D245" si="193">(O244+P244*($I244-1)/10)*(1+Y244/10000)*(1+(10+SWITCH($K244,0,0,1,1,2,2,3,3,4,4,5,5,6,7,7,9,8,11,9,13,10,15)+switch($L244,10,5,0))/100)+AE244</f>
        <v>465.376465</v>
      </c>
      <c r="E244" s="353">
        <f t="shared" ref="E244:E245" si="194">(Q244+R244*($I244-1)/10)*(1+Z244/10000)*(1+(10+SWITCH($K244,0,0,1,1,2,2,3,3,4,4,5,5,6,7,7,9,8,11,9,13,10,15)+switch($L244,10,5,0))/100)+AF244</f>
        <v>244.28976</v>
      </c>
      <c r="F244" s="354">
        <f t="shared" ref="F244:F245" si="195">(S244+T244*($I244-1)/10)*(1+AA244/10000)*(1+(10+SWITCH($J244,0,0,1,1,2,2,3,3,4,4,5,5,6,7,7,9,8,11,9,13,10,15)+switch($L244,10,5,0))/100)+AG244+$L244*AK244</f>
        <v>390.22528</v>
      </c>
      <c r="G244" s="355">
        <f t="shared" ref="G244:G245" si="196">(U244+V244*($I244-1)/10)*(1+AB244/10000)*(1+(10+SWITCH($J244,0,0,1,1,2,2,3,3,4,4,5,5,6,7,7,9,8,11,9,13,10,15)+switch($L244,10,5,0))/100)+AH244+$L244*AL244</f>
        <v>267.513608</v>
      </c>
      <c r="H244" s="356">
        <f t="shared" ref="H244:H245" si="197">W244*(1+AC244/10000)*(1+(10+SWITCH($K244,0,0,1,1,2,2,3,3,4,4,5,5,6,7,7,9,8,11,9,13,10,15)+switch($L244,10,5,0))/100)+AI244</f>
        <v>94.2435</v>
      </c>
      <c r="I244" s="357">
        <v>70.0</v>
      </c>
      <c r="J244" s="357">
        <v>10.0</v>
      </c>
      <c r="K244" s="357">
        <v>10.0</v>
      </c>
      <c r="L244" s="357">
        <v>10.0</v>
      </c>
      <c r="M244" s="368">
        <v>779.0</v>
      </c>
      <c r="N244" s="368">
        <v>120.0</v>
      </c>
      <c r="O244" s="368">
        <v>95.0</v>
      </c>
      <c r="P244" s="368">
        <v>15.0</v>
      </c>
      <c r="Q244" s="368">
        <v>63.0</v>
      </c>
      <c r="R244" s="368">
        <v>10.0</v>
      </c>
      <c r="S244" s="368">
        <v>60.0</v>
      </c>
      <c r="T244" s="368">
        <v>10.0</v>
      </c>
      <c r="U244" s="368">
        <v>48.0</v>
      </c>
      <c r="V244" s="368">
        <v>8.0</v>
      </c>
      <c r="W244" s="368">
        <v>50.0</v>
      </c>
      <c r="X244" s="359">
        <v>7137.0</v>
      </c>
      <c r="Y244" s="359">
        <v>6213.0</v>
      </c>
      <c r="Z244" s="359">
        <v>4236.0</v>
      </c>
      <c r="AA244" s="359">
        <v>7664.0</v>
      </c>
      <c r="AB244" s="359">
        <v>6213.0</v>
      </c>
      <c r="AC244" s="359">
        <v>4499.0</v>
      </c>
      <c r="AD244" s="360">
        <v>234.0</v>
      </c>
      <c r="AE244" s="360">
        <v>47.0</v>
      </c>
      <c r="AF244" s="369"/>
      <c r="AG244" s="360">
        <v>54.0</v>
      </c>
      <c r="AH244" s="360">
        <v>10.0</v>
      </c>
      <c r="AI244" s="369"/>
      <c r="AJ244" s="383">
        <v>110.0</v>
      </c>
      <c r="AK244" s="383">
        <v>4.0</v>
      </c>
      <c r="AL244" s="383">
        <v>4.0</v>
      </c>
    </row>
    <row r="245">
      <c r="A245" s="339" t="s">
        <v>2549</v>
      </c>
      <c r="B245" s="350" t="s">
        <v>1197</v>
      </c>
      <c r="C245" s="351">
        <f t="shared" si="192"/>
        <v>5228.21188</v>
      </c>
      <c r="D245" s="352">
        <f t="shared" si="193"/>
        <v>438.187264</v>
      </c>
      <c r="E245" s="353">
        <f t="shared" si="194"/>
        <v>222.266668</v>
      </c>
      <c r="F245" s="354">
        <f t="shared" si="195"/>
        <v>399.41056</v>
      </c>
      <c r="G245" s="355">
        <f t="shared" si="196"/>
        <v>196.484455</v>
      </c>
      <c r="H245" s="356">
        <f t="shared" si="197"/>
        <v>81.04941</v>
      </c>
      <c r="I245" s="357">
        <v>70.0</v>
      </c>
      <c r="J245" s="357">
        <v>10.0</v>
      </c>
      <c r="K245" s="357">
        <v>10.0</v>
      </c>
      <c r="L245" s="357">
        <v>10.0</v>
      </c>
      <c r="M245" s="384">
        <v>851.0</v>
      </c>
      <c r="N245" s="384">
        <v>130.0</v>
      </c>
      <c r="O245" s="384">
        <v>89.0</v>
      </c>
      <c r="P245" s="384">
        <v>14.0</v>
      </c>
      <c r="Q245" s="384">
        <v>58.0</v>
      </c>
      <c r="R245" s="384">
        <v>9.0</v>
      </c>
      <c r="S245" s="384">
        <v>64.0</v>
      </c>
      <c r="T245" s="384">
        <v>10.0</v>
      </c>
      <c r="U245" s="384">
        <v>35.0</v>
      </c>
      <c r="V245" s="384">
        <v>5.0</v>
      </c>
      <c r="W245" s="384">
        <v>43.0</v>
      </c>
      <c r="X245" s="359">
        <v>7137.0</v>
      </c>
      <c r="Y245" s="359">
        <v>6213.0</v>
      </c>
      <c r="Z245" s="359">
        <v>4236.0</v>
      </c>
      <c r="AA245" s="359">
        <v>7664.0</v>
      </c>
      <c r="AB245" s="359">
        <v>6213.0</v>
      </c>
      <c r="AC245" s="359">
        <v>4499.0</v>
      </c>
      <c r="AD245" s="360">
        <v>234.0</v>
      </c>
      <c r="AE245" s="360">
        <v>47.0</v>
      </c>
      <c r="AF245" s="369"/>
      <c r="AG245" s="360">
        <v>54.0</v>
      </c>
      <c r="AH245" s="360">
        <v>10.0</v>
      </c>
      <c r="AI245" s="369"/>
      <c r="AJ245" s="383">
        <v>110.0</v>
      </c>
      <c r="AK245" s="383">
        <v>4.0</v>
      </c>
      <c r="AL245" s="383">
        <v>4.0</v>
      </c>
    </row>
    <row r="246">
      <c r="A246" s="339" t="s">
        <v>2569</v>
      </c>
      <c r="B246" s="350" t="s">
        <v>2581</v>
      </c>
      <c r="C246" s="362">
        <v>4686.0</v>
      </c>
      <c r="D246" s="363">
        <v>569.0</v>
      </c>
      <c r="E246" s="364">
        <v>233.0</v>
      </c>
      <c r="F246" s="365">
        <v>331.0</v>
      </c>
      <c r="G246" s="366">
        <v>213.0</v>
      </c>
      <c r="H246" s="367">
        <v>154.0</v>
      </c>
      <c r="I246" s="357"/>
      <c r="J246" s="357"/>
      <c r="K246" s="357"/>
      <c r="L246" s="357"/>
      <c r="M246" s="384"/>
      <c r="N246" s="384"/>
      <c r="O246" s="384"/>
      <c r="P246" s="384"/>
      <c r="Q246" s="384"/>
      <c r="R246" s="384"/>
      <c r="S246" s="384"/>
      <c r="T246" s="384"/>
      <c r="U246" s="384"/>
      <c r="V246" s="384"/>
      <c r="W246" s="384"/>
      <c r="X246" s="359"/>
      <c r="Y246" s="359"/>
      <c r="Z246" s="359"/>
      <c r="AA246" s="359"/>
      <c r="AB246" s="359"/>
      <c r="AC246" s="359"/>
      <c r="AD246" s="360"/>
      <c r="AE246" s="360"/>
      <c r="AF246" s="369"/>
      <c r="AG246" s="360"/>
      <c r="AH246" s="360"/>
      <c r="AI246" s="369"/>
      <c r="AJ246" s="383"/>
      <c r="AK246" s="383"/>
      <c r="AL246" s="383"/>
    </row>
    <row r="247">
      <c r="A247" s="339" t="s">
        <v>2569</v>
      </c>
      <c r="B247" s="350" t="s">
        <v>2578</v>
      </c>
      <c r="C247" s="362">
        <v>4686.0</v>
      </c>
      <c r="D247" s="363">
        <v>600.0</v>
      </c>
      <c r="E247" s="364">
        <v>233.0</v>
      </c>
      <c r="F247" s="365">
        <v>353.0</v>
      </c>
      <c r="G247" s="366">
        <v>248.0</v>
      </c>
      <c r="H247" s="367">
        <v>154.0</v>
      </c>
      <c r="I247" s="357"/>
      <c r="J247" s="357"/>
      <c r="K247" s="357"/>
      <c r="L247" s="357"/>
      <c r="M247" s="384"/>
      <c r="N247" s="384"/>
      <c r="O247" s="384"/>
      <c r="P247" s="384"/>
      <c r="Q247" s="384"/>
      <c r="R247" s="384"/>
      <c r="S247" s="384"/>
      <c r="T247" s="384"/>
      <c r="U247" s="384"/>
      <c r="V247" s="384"/>
      <c r="W247" s="384"/>
      <c r="X247" s="359"/>
      <c r="Y247" s="359"/>
      <c r="Z247" s="359"/>
      <c r="AA247" s="359"/>
      <c r="AB247" s="359"/>
      <c r="AC247" s="359"/>
      <c r="AD247" s="360"/>
      <c r="AE247" s="360"/>
      <c r="AF247" s="369"/>
      <c r="AG247" s="360"/>
      <c r="AH247" s="360"/>
      <c r="AI247" s="369"/>
      <c r="AJ247" s="383"/>
      <c r="AK247" s="383"/>
      <c r="AL247" s="383"/>
    </row>
    <row r="248">
      <c r="A248" s="339" t="s">
        <v>526</v>
      </c>
      <c r="B248" s="350" t="s">
        <v>2593</v>
      </c>
      <c r="C248" s="351">
        <f t="shared" ref="C248:C249" si="198">(M248+N248*($I248-1)/10)*(1+X248/10000)*(1+(10+SWITCH($J248,0,0,1,1,2,2,3,3,4,4,5,5,6,7,7,9,8,11,9,13,10,15)+switch($L248,10,5,0))/100)+AD248+$L248*AJ248</f>
        <v>3346.6225</v>
      </c>
      <c r="D248" s="352">
        <f t="shared" ref="D248:D249" si="199">(O248+P248*($I248-1)/10)*(1+Y248/10000)*(1+(10+SWITCH($K248,0,0,1,1,2,2,3,3,4,4,5,5,6,7,7,9,8,11,9,13,10,15)+switch($L248,10,5,0))/100)+AE248</f>
        <v>307.49238</v>
      </c>
      <c r="E248" s="353">
        <f t="shared" ref="E248:E249" si="200">(Q248+R248*($I248-1)/10)*(1+Z248/10000)*(1+(10+SWITCH($K248,0,0,1,1,2,2,3,3,4,4,5,5,6,7,7,9,8,11,9,13,10,15)+switch($L248,10,5,0))/100)+AF248</f>
        <v>537.22578</v>
      </c>
      <c r="F248" s="354">
        <f t="shared" ref="F248:F249" si="201">(S248+T248*($I248-1)/10)*(1+AA248/10000)*(1+(10+SWITCH($J248,0,0,1,1,2,2,3,3,4,4,5,5,6,7,7,9,8,11,9,13,10,15)+switch($L248,10,5,0))/100)+AG248+$L248*AK248</f>
        <v>228.452036</v>
      </c>
      <c r="G248" s="355">
        <f t="shared" ref="G248:G249" si="202">(U248+V248*($I248-1)/10)*(1+AB248/10000)*(1+(10+SWITCH($J248,0,0,1,1,2,2,3,3,4,4,5,5,6,7,7,9,8,11,9,13,10,15)+switch($L248,10,5,0))/100)+AH248+$L248*AL248</f>
        <v>401.85455</v>
      </c>
      <c r="H248" s="356">
        <f t="shared" ref="H248:H249" si="203">W248*(1+AC248/10000)*(1+(10+SWITCH($K248,0,0,1,1,2,2,3,3,4,4,5,5,6,7,7,9,8,11,9,13,10,15)+switch($L248,10,5,0))/100)+AI248</f>
        <v>99.47964</v>
      </c>
      <c r="I248" s="357">
        <v>70.0</v>
      </c>
      <c r="J248" s="357">
        <v>10.0</v>
      </c>
      <c r="K248" s="357">
        <v>10.0</v>
      </c>
      <c r="L248" s="357">
        <v>10.0</v>
      </c>
      <c r="M248" s="358">
        <v>551.0</v>
      </c>
      <c r="N248" s="358">
        <v>85.0</v>
      </c>
      <c r="O248" s="358">
        <v>76.0</v>
      </c>
      <c r="P248" s="358">
        <v>12.0</v>
      </c>
      <c r="Q248" s="358">
        <v>95.0</v>
      </c>
      <c r="R248" s="358">
        <v>15.0</v>
      </c>
      <c r="S248" s="358">
        <v>46.0</v>
      </c>
      <c r="T248" s="358">
        <v>7.0</v>
      </c>
      <c r="U248" s="358">
        <v>57.0</v>
      </c>
      <c r="V248" s="358">
        <v>9.0</v>
      </c>
      <c r="W248" s="358">
        <v>43.0</v>
      </c>
      <c r="X248" s="359">
        <v>8060.0</v>
      </c>
      <c r="Y248" s="359">
        <v>4895.0</v>
      </c>
      <c r="Z248" s="359">
        <v>7796.0</v>
      </c>
      <c r="AA248" s="359">
        <v>7004.0</v>
      </c>
      <c r="AB248" s="359">
        <v>8850.0</v>
      </c>
      <c r="AC248" s="359">
        <v>7796.0</v>
      </c>
      <c r="AD248" s="360">
        <v>276.0</v>
      </c>
      <c r="AE248" s="360">
        <v>0.0</v>
      </c>
      <c r="AF248" s="360">
        <v>78.0</v>
      </c>
      <c r="AG248" s="360">
        <v>0.0</v>
      </c>
      <c r="AH248" s="360">
        <v>40.0</v>
      </c>
      <c r="AI248" s="360">
        <v>0.0</v>
      </c>
      <c r="AJ248" s="361">
        <v>40.0</v>
      </c>
      <c r="AK248" s="361">
        <v>2.0</v>
      </c>
      <c r="AL248" s="361">
        <v>7.0</v>
      </c>
    </row>
    <row r="249">
      <c r="A249" s="339" t="s">
        <v>526</v>
      </c>
      <c r="B249" s="350" t="s">
        <v>178</v>
      </c>
      <c r="C249" s="351">
        <f t="shared" si="198"/>
        <v>3346.6225</v>
      </c>
      <c r="D249" s="352">
        <f t="shared" si="199"/>
        <v>255.5982</v>
      </c>
      <c r="E249" s="353">
        <f t="shared" si="200"/>
        <v>537.22578</v>
      </c>
      <c r="F249" s="354">
        <f t="shared" si="201"/>
        <v>228.452036</v>
      </c>
      <c r="G249" s="355">
        <f t="shared" si="202"/>
        <v>426.1145</v>
      </c>
      <c r="H249" s="356">
        <f t="shared" si="203"/>
        <v>99.47964</v>
      </c>
      <c r="I249" s="357">
        <v>70.0</v>
      </c>
      <c r="J249" s="357">
        <v>10.0</v>
      </c>
      <c r="K249" s="357">
        <v>10.0</v>
      </c>
      <c r="L249" s="357">
        <v>10.0</v>
      </c>
      <c r="M249" s="358">
        <v>551.0</v>
      </c>
      <c r="N249" s="358">
        <v>85.0</v>
      </c>
      <c r="O249" s="358">
        <v>63.0</v>
      </c>
      <c r="P249" s="358">
        <v>10.0</v>
      </c>
      <c r="Q249" s="358">
        <v>95.0</v>
      </c>
      <c r="R249" s="358">
        <v>15.0</v>
      </c>
      <c r="S249" s="358">
        <v>46.0</v>
      </c>
      <c r="T249" s="358">
        <v>7.0</v>
      </c>
      <c r="U249" s="358">
        <v>60.0</v>
      </c>
      <c r="V249" s="358">
        <v>10.0</v>
      </c>
      <c r="W249" s="358">
        <v>43.0</v>
      </c>
      <c r="X249" s="359">
        <v>8060.0</v>
      </c>
      <c r="Y249" s="359">
        <v>4895.0</v>
      </c>
      <c r="Z249" s="359">
        <v>7796.0</v>
      </c>
      <c r="AA249" s="359">
        <v>7004.0</v>
      </c>
      <c r="AB249" s="359">
        <v>8850.0</v>
      </c>
      <c r="AC249" s="359">
        <v>7796.0</v>
      </c>
      <c r="AD249" s="360">
        <v>276.0</v>
      </c>
      <c r="AE249" s="360">
        <v>0.0</v>
      </c>
      <c r="AF249" s="360">
        <v>78.0</v>
      </c>
      <c r="AG249" s="360">
        <v>0.0</v>
      </c>
      <c r="AH249" s="360">
        <v>40.0</v>
      </c>
      <c r="AI249" s="360">
        <v>0.0</v>
      </c>
      <c r="AJ249" s="361">
        <v>40.0</v>
      </c>
      <c r="AK249" s="361">
        <v>2.0</v>
      </c>
      <c r="AL249" s="361">
        <v>7.0</v>
      </c>
    </row>
    <row r="250">
      <c r="A250" s="339" t="s">
        <v>2605</v>
      </c>
      <c r="B250" s="350" t="s">
        <v>2613</v>
      </c>
      <c r="C250" s="362">
        <v>4531.0</v>
      </c>
      <c r="D250" s="363">
        <v>558.0</v>
      </c>
      <c r="E250" s="364">
        <v>222.0</v>
      </c>
      <c r="F250" s="365">
        <v>325.0</v>
      </c>
      <c r="G250" s="366">
        <v>201.0</v>
      </c>
      <c r="H250" s="367">
        <v>164.0</v>
      </c>
      <c r="I250" s="357"/>
      <c r="J250" s="357"/>
      <c r="K250" s="357"/>
      <c r="L250" s="357"/>
      <c r="M250" s="358"/>
      <c r="N250" s="358"/>
      <c r="O250" s="358"/>
      <c r="P250" s="358"/>
      <c r="Q250" s="358"/>
      <c r="R250" s="358"/>
      <c r="S250" s="358"/>
      <c r="T250" s="358"/>
      <c r="U250" s="358"/>
      <c r="V250" s="358"/>
      <c r="W250" s="358"/>
      <c r="X250" s="359"/>
      <c r="Y250" s="359"/>
      <c r="Z250" s="359"/>
      <c r="AA250" s="359"/>
      <c r="AB250" s="359"/>
      <c r="AC250" s="359"/>
      <c r="AD250" s="360"/>
      <c r="AE250" s="360"/>
      <c r="AF250" s="360"/>
      <c r="AG250" s="360"/>
      <c r="AH250" s="360"/>
      <c r="AI250" s="360"/>
      <c r="AJ250" s="361"/>
      <c r="AK250" s="361"/>
      <c r="AL250" s="361"/>
    </row>
    <row r="251">
      <c r="A251" s="339" t="s">
        <v>2605</v>
      </c>
      <c r="B251" s="350" t="s">
        <v>1644</v>
      </c>
      <c r="C251" s="362">
        <v>4253.0</v>
      </c>
      <c r="D251" s="363">
        <v>588.0</v>
      </c>
      <c r="E251" s="364">
        <v>244.0</v>
      </c>
      <c r="F251" s="365">
        <v>302.0</v>
      </c>
      <c r="G251" s="366">
        <v>253.0</v>
      </c>
      <c r="H251" s="367">
        <v>215.0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0"/>
      <c r="AG251" s="360"/>
      <c r="AH251" s="360"/>
      <c r="AI251" s="360"/>
      <c r="AJ251" s="361"/>
      <c r="AK251" s="361"/>
      <c r="AL251" s="361"/>
    </row>
    <row r="252">
      <c r="A252" s="339" t="s">
        <v>1130</v>
      </c>
      <c r="B252" s="350" t="s">
        <v>1644</v>
      </c>
      <c r="C252" s="362">
        <v>4456.0</v>
      </c>
      <c r="D252" s="363">
        <v>595.0</v>
      </c>
      <c r="E252" s="364">
        <v>294.0</v>
      </c>
      <c r="F252" s="365">
        <v>295.0</v>
      </c>
      <c r="G252" s="366">
        <v>283.0</v>
      </c>
      <c r="H252" s="367">
        <v>253.0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9"/>
      <c r="AG252" s="360"/>
      <c r="AH252" s="369"/>
      <c r="AI252" s="360"/>
      <c r="AJ252" s="361"/>
      <c r="AK252" s="361"/>
      <c r="AL252" s="361"/>
    </row>
    <row r="253">
      <c r="A253" s="339" t="s">
        <v>1130</v>
      </c>
      <c r="B253" s="350" t="s">
        <v>2623</v>
      </c>
      <c r="C253" s="362">
        <v>3676.0</v>
      </c>
      <c r="D253" s="363">
        <v>537.0</v>
      </c>
      <c r="E253" s="364">
        <v>294.0</v>
      </c>
      <c r="F253" s="365">
        <v>263.0</v>
      </c>
      <c r="G253" s="366">
        <v>319.0</v>
      </c>
      <c r="H253" s="367">
        <v>224.0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9"/>
      <c r="AG253" s="360"/>
      <c r="AH253" s="369"/>
      <c r="AI253" s="360"/>
      <c r="AJ253" s="361"/>
      <c r="AK253" s="361"/>
      <c r="AL253" s="361"/>
    </row>
    <row r="254">
      <c r="A254" s="339" t="s">
        <v>287</v>
      </c>
      <c r="B254" s="350" t="s">
        <v>464</v>
      </c>
      <c r="C254" s="351">
        <f t="shared" ref="C254:C255" si="204">(M254+N254*($I254-1)/10)*(1+X254/10000)*(1+(10+SWITCH($J254,0,0,1,1,2,2,3,3,4,4,5,5,6,7,7,9,8,11,9,13,10,15)+switch($L254,10,5,0))/100)+AD254+$L254*AJ254</f>
        <v>3262.133875</v>
      </c>
      <c r="D254" s="352">
        <f t="shared" ref="D254:D255" si="205">(O254+P254*($I254-1)/10)*(1+Y254/10000)*(1+(10+SWITCH($K254,0,0,1,1,2,2,3,3,4,4,5,5,6,7,7,9,8,11,9,13,10,15)+switch($L254,10,5,0))/100)+AE254</f>
        <v>564.44456</v>
      </c>
      <c r="E254" s="353">
        <f t="shared" ref="E254:E255" si="206">(Q254+R254*($I254-1)/10)*(1+Z254/10000)*(1+(10+SWITCH($K254,0,0,1,1,2,2,3,3,4,4,5,5,6,7,7,9,8,11,9,13,10,15)+switch($L254,10,5,0))/100)+AF254</f>
        <v>244.28976</v>
      </c>
      <c r="F254" s="354">
        <f t="shared" ref="F254:F255" si="207">(S254+T254*($I254-1)/10)*(1+AA254/10000)*(1+(10+SWITCH($J254,0,0,1,1,2,2,3,3,4,4,5,5,6,7,7,9,8,11,9,13,10,15)+switch($L254,10,5,0))/100)+AG254+$L254*AK254</f>
        <v>250.082483</v>
      </c>
      <c r="G254" s="355">
        <f t="shared" ref="G254:G255" si="208">(U254+V254*($I254-1)/10)*(1+AB254/10000)*(1+(10+SWITCH($J254,0,0,1,1,2,2,3,3,4,4,5,5,6,7,7,9,8,11,9,13,10,15)+switch($L254,10,5,0))/100)+AH254+$L254*AL254</f>
        <v>315.332171</v>
      </c>
      <c r="H254" s="356">
        <f t="shared" ref="H254:H255" si="209">W254*(1+AC254/10000)*(1+(10+SWITCH($K254,0,0,1,1,2,2,3,3,4,4,5,5,6,7,7,9,8,11,9,13,10,15)+switch($L254,10,5,0))/100)+AI254</f>
        <v>232.72605</v>
      </c>
      <c r="I254" s="357">
        <v>70.0</v>
      </c>
      <c r="J254" s="357">
        <v>10.0</v>
      </c>
      <c r="K254" s="357">
        <v>10.0</v>
      </c>
      <c r="L254" s="357">
        <v>10.0</v>
      </c>
      <c r="M254" s="358">
        <v>551.0</v>
      </c>
      <c r="N254" s="358">
        <v>85.0</v>
      </c>
      <c r="O254" s="358">
        <v>95.0</v>
      </c>
      <c r="P254" s="358">
        <v>15.0</v>
      </c>
      <c r="Q254" s="358">
        <v>63.0</v>
      </c>
      <c r="R254" s="358">
        <v>10.0</v>
      </c>
      <c r="S254" s="358">
        <v>46.0</v>
      </c>
      <c r="T254" s="358">
        <v>7.0</v>
      </c>
      <c r="U254" s="358">
        <v>57.0</v>
      </c>
      <c r="V254" s="358">
        <v>9.0</v>
      </c>
      <c r="W254" s="358">
        <v>87.0</v>
      </c>
      <c r="X254" s="359">
        <v>7137.0</v>
      </c>
      <c r="Y254" s="359">
        <v>8192.0</v>
      </c>
      <c r="Z254" s="359">
        <v>4236.0</v>
      </c>
      <c r="AA254" s="359">
        <v>7137.0</v>
      </c>
      <c r="AB254" s="359">
        <v>7137.0</v>
      </c>
      <c r="AC254" s="359">
        <v>8455.0</v>
      </c>
      <c r="AD254" s="360">
        <v>228.0</v>
      </c>
      <c r="AE254" s="360">
        <v>95.0</v>
      </c>
      <c r="AF254" s="369"/>
      <c r="AG254" s="360">
        <v>10.0</v>
      </c>
      <c r="AH254" s="369"/>
      <c r="AI254" s="360">
        <v>24.0</v>
      </c>
      <c r="AJ254" s="361">
        <v>50.0</v>
      </c>
      <c r="AK254" s="361">
        <v>3.0</v>
      </c>
      <c r="AL254" s="361">
        <v>5.0</v>
      </c>
    </row>
    <row r="255">
      <c r="A255" s="339" t="s">
        <v>287</v>
      </c>
      <c r="B255" s="350" t="s">
        <v>1076</v>
      </c>
      <c r="C255" s="351">
        <f t="shared" si="204"/>
        <v>3419.19448</v>
      </c>
      <c r="D255" s="352">
        <f t="shared" si="205"/>
        <v>592.587584</v>
      </c>
      <c r="E255" s="353">
        <f t="shared" si="206"/>
        <v>244.28976</v>
      </c>
      <c r="F255" s="354">
        <f t="shared" si="207"/>
        <v>269.909992</v>
      </c>
      <c r="G255" s="355">
        <f t="shared" si="208"/>
        <v>260.082483</v>
      </c>
      <c r="H255" s="356">
        <f t="shared" si="209"/>
        <v>184.74305</v>
      </c>
      <c r="I255" s="357">
        <v>70.0</v>
      </c>
      <c r="J255" s="357">
        <v>10.0</v>
      </c>
      <c r="K255" s="357">
        <v>10.0</v>
      </c>
      <c r="L255" s="357">
        <v>10.0</v>
      </c>
      <c r="M255" s="358">
        <v>587.0</v>
      </c>
      <c r="N255" s="358">
        <v>90.0</v>
      </c>
      <c r="O255" s="358">
        <v>100.0</v>
      </c>
      <c r="P255" s="358">
        <v>16.0</v>
      </c>
      <c r="Q255" s="358">
        <v>63.0</v>
      </c>
      <c r="R255" s="358">
        <v>10.0</v>
      </c>
      <c r="S255" s="358">
        <v>48.0</v>
      </c>
      <c r="T255" s="358">
        <v>8.0</v>
      </c>
      <c r="U255" s="358">
        <v>46.0</v>
      </c>
      <c r="V255" s="358">
        <v>7.0</v>
      </c>
      <c r="W255" s="358">
        <v>67.0</v>
      </c>
      <c r="X255" s="359">
        <v>7137.0</v>
      </c>
      <c r="Y255" s="359">
        <v>8192.0</v>
      </c>
      <c r="Z255" s="359">
        <v>4236.0</v>
      </c>
      <c r="AA255" s="359">
        <v>7137.0</v>
      </c>
      <c r="AB255" s="359">
        <v>7137.0</v>
      </c>
      <c r="AC255" s="359">
        <v>8455.0</v>
      </c>
      <c r="AD255" s="360">
        <v>228.0</v>
      </c>
      <c r="AE255" s="360">
        <v>95.0</v>
      </c>
      <c r="AF255" s="369"/>
      <c r="AG255" s="360">
        <v>10.0</v>
      </c>
      <c r="AH255" s="369"/>
      <c r="AI255" s="360">
        <v>24.0</v>
      </c>
      <c r="AJ255" s="361">
        <v>50.0</v>
      </c>
      <c r="AK255" s="361">
        <v>3.0</v>
      </c>
      <c r="AL255" s="361">
        <v>5.0</v>
      </c>
    </row>
    <row r="256">
      <c r="A256" s="339" t="s">
        <v>287</v>
      </c>
      <c r="B256" s="350" t="s">
        <v>3386</v>
      </c>
      <c r="C256" s="362">
        <v>3609.0</v>
      </c>
      <c r="D256" s="363">
        <v>600.0</v>
      </c>
      <c r="E256" s="364">
        <v>244.0</v>
      </c>
      <c r="F256" s="365">
        <v>263.0</v>
      </c>
      <c r="G256" s="366">
        <v>254.0</v>
      </c>
      <c r="H256" s="367">
        <v>259.0</v>
      </c>
      <c r="I256" s="357"/>
      <c r="J256" s="357"/>
      <c r="K256" s="357"/>
      <c r="L256" s="357"/>
      <c r="M256" s="358"/>
      <c r="N256" s="358"/>
      <c r="O256" s="358"/>
      <c r="P256" s="358"/>
      <c r="Q256" s="358"/>
      <c r="R256" s="358"/>
      <c r="S256" s="358"/>
      <c r="T256" s="358"/>
      <c r="U256" s="358"/>
      <c r="V256" s="358"/>
      <c r="W256" s="358"/>
      <c r="X256" s="359"/>
      <c r="Y256" s="359"/>
      <c r="Z256" s="359"/>
      <c r="AA256" s="359"/>
      <c r="AB256" s="359"/>
      <c r="AC256" s="359"/>
      <c r="AD256" s="360"/>
      <c r="AE256" s="360"/>
      <c r="AF256" s="369"/>
      <c r="AG256" s="360"/>
      <c r="AH256" s="369"/>
      <c r="AI256" s="360"/>
      <c r="AJ256" s="361"/>
      <c r="AK256" s="361"/>
      <c r="AL256" s="361"/>
    </row>
    <row r="257">
      <c r="A257" s="339" t="s">
        <v>945</v>
      </c>
      <c r="B257" s="350" t="s">
        <v>464</v>
      </c>
      <c r="C257" s="351">
        <f t="shared" ref="C257:C258" si="210">(M257+N257*($I257-1)/10)*(1+X257/10000)*(1+(10+SWITCH($J257,0,0,1,1,2,2,3,3,4,4,5,5,6,7,7,9,8,11,9,13,10,15)+switch($L257,10,5,0))/100)+AD257+$L257*AJ257</f>
        <v>3199.48925</v>
      </c>
      <c r="D257" s="352">
        <f t="shared" ref="D257:D258" si="211">(O257+P257*($I257-1)/10)*(1+Y257/10000)*(1+(10+SWITCH($K257,0,0,1,1,2,2,3,3,4,4,5,5,6,7,7,9,8,11,9,13,10,15)+switch($L257,10,5,0))/100)+AE257</f>
        <v>516.387455</v>
      </c>
      <c r="E257" s="353">
        <f t="shared" ref="E257:E258" si="212">(Q257+R257*($I257-1)/10)*(1+Z257/10000)*(1+(10+SWITCH($K257,0,0,1,1,2,2,3,3,4,4,5,5,6,7,7,9,8,11,9,13,10,15)+switch($L257,10,5,0))/100)+AF257</f>
        <v>232.98132</v>
      </c>
      <c r="F257" s="354">
        <f t="shared" ref="F257:F258" si="213">(S257+T257*($I257-1)/10)*(1+AA257/10000)*(1+(10+SWITCH($J257,0,0,1,1,2,2,3,3,4,4,5,5,6,7,7,9,8,11,9,13,10,15)+switch($L257,10,5,0))/100)+AG257+$L257*AK257</f>
        <v>233.900603</v>
      </c>
      <c r="G257" s="355">
        <f t="shared" ref="G257:G258" si="214">(U257+V257*($I257-1)/10)*(1+AB257/10000)*(1+(10+SWITCH($J257,0,0,1,1,2,2,3,3,4,4,5,5,6,7,7,9,8,11,9,13,10,15)+switch($L257,10,5,0))/100)+AH257+$L257*AL257</f>
        <v>315.535468</v>
      </c>
      <c r="H257" s="356">
        <f t="shared" ref="H257:H258" si="215">W257*(1+AC257/10000)*(1+(10+SWITCH($K257,0,0,1,1,2,2,3,3,4,4,5,5,6,7,7,9,8,11,9,13,10,15)+switch($L257,10,5,0))/100)+AI257</f>
        <v>238.81947</v>
      </c>
      <c r="I257" s="357">
        <v>70.0</v>
      </c>
      <c r="J257" s="357">
        <v>10.0</v>
      </c>
      <c r="K257" s="357">
        <v>10.0</v>
      </c>
      <c r="L257" s="357">
        <v>10.0</v>
      </c>
      <c r="M257" s="358">
        <v>551.0</v>
      </c>
      <c r="N257" s="358">
        <v>85.0</v>
      </c>
      <c r="O257" s="358">
        <v>95.0</v>
      </c>
      <c r="P257" s="358">
        <v>15.0</v>
      </c>
      <c r="Q257" s="358">
        <v>63.0</v>
      </c>
      <c r="R257" s="358">
        <v>10.0</v>
      </c>
      <c r="S257" s="358">
        <v>46.0</v>
      </c>
      <c r="T257" s="358">
        <v>7.0</v>
      </c>
      <c r="U257" s="358">
        <v>57.0</v>
      </c>
      <c r="V257" s="358">
        <v>9.0</v>
      </c>
      <c r="W257" s="358">
        <v>87.0</v>
      </c>
      <c r="X257" s="359">
        <v>5158.0</v>
      </c>
      <c r="Y257" s="359">
        <v>7531.0</v>
      </c>
      <c r="Z257" s="359">
        <v>3577.0</v>
      </c>
      <c r="AA257" s="359">
        <v>5817.0</v>
      </c>
      <c r="AB257" s="359">
        <v>7796.0</v>
      </c>
      <c r="AC257" s="359">
        <v>7137.0</v>
      </c>
      <c r="AD257" s="360">
        <v>308.0</v>
      </c>
      <c r="AE257" s="360">
        <v>64.0</v>
      </c>
      <c r="AF257" s="360">
        <v>0.0</v>
      </c>
      <c r="AG257" s="360">
        <v>0.0</v>
      </c>
      <c r="AH257" s="360">
        <v>0.0</v>
      </c>
      <c r="AI257" s="360">
        <v>45.0</v>
      </c>
      <c r="AJ257" s="361">
        <v>65.0</v>
      </c>
      <c r="AK257" s="361">
        <v>4.0</v>
      </c>
      <c r="AL257" s="361">
        <v>4.0</v>
      </c>
    </row>
    <row r="258">
      <c r="A258" s="339" t="s">
        <v>945</v>
      </c>
      <c r="B258" s="350" t="s">
        <v>1514</v>
      </c>
      <c r="C258" s="351">
        <f t="shared" si="210"/>
        <v>3596.55306</v>
      </c>
      <c r="D258" s="352">
        <f t="shared" si="211"/>
        <v>516.387455</v>
      </c>
      <c r="E258" s="353">
        <f t="shared" si="212"/>
        <v>232.98132</v>
      </c>
      <c r="F258" s="354">
        <f t="shared" si="213"/>
        <v>252.200872</v>
      </c>
      <c r="G258" s="355">
        <f t="shared" si="214"/>
        <v>258.161164</v>
      </c>
      <c r="H258" s="356">
        <f t="shared" si="215"/>
        <v>305.65377</v>
      </c>
      <c r="I258" s="357">
        <v>70.0</v>
      </c>
      <c r="J258" s="357">
        <v>10.0</v>
      </c>
      <c r="K258" s="357">
        <v>10.0</v>
      </c>
      <c r="L258" s="357">
        <v>10.0</v>
      </c>
      <c r="M258" s="358">
        <v>649.0</v>
      </c>
      <c r="N258" s="358">
        <v>100.0</v>
      </c>
      <c r="O258" s="358">
        <v>95.0</v>
      </c>
      <c r="P258" s="358">
        <v>15.0</v>
      </c>
      <c r="Q258" s="358">
        <v>63.0</v>
      </c>
      <c r="R258" s="358">
        <v>10.0</v>
      </c>
      <c r="S258" s="358">
        <v>48.0</v>
      </c>
      <c r="T258" s="358">
        <v>8.0</v>
      </c>
      <c r="U258" s="358">
        <v>46.0</v>
      </c>
      <c r="V258" s="358">
        <v>7.0</v>
      </c>
      <c r="W258" s="358">
        <v>117.0</v>
      </c>
      <c r="X258" s="359">
        <v>5158.0</v>
      </c>
      <c r="Y258" s="359">
        <v>7531.0</v>
      </c>
      <c r="Z258" s="359">
        <v>3577.0</v>
      </c>
      <c r="AA258" s="359">
        <v>5817.0</v>
      </c>
      <c r="AB258" s="359">
        <v>7796.0</v>
      </c>
      <c r="AC258" s="359">
        <v>7137.0</v>
      </c>
      <c r="AD258" s="360">
        <v>308.0</v>
      </c>
      <c r="AE258" s="360">
        <v>64.0</v>
      </c>
      <c r="AF258" s="360">
        <v>0.0</v>
      </c>
      <c r="AG258" s="360">
        <v>0.0</v>
      </c>
      <c r="AH258" s="360">
        <v>0.0</v>
      </c>
      <c r="AI258" s="360">
        <v>45.0</v>
      </c>
      <c r="AJ258" s="361">
        <v>65.0</v>
      </c>
      <c r="AK258" s="361">
        <v>4.0</v>
      </c>
      <c r="AL258" s="361">
        <v>4.0</v>
      </c>
    </row>
    <row r="259">
      <c r="A259" s="339" t="s">
        <v>2661</v>
      </c>
      <c r="B259" s="350" t="s">
        <v>955</v>
      </c>
      <c r="C259" s="362">
        <v>3806.0</v>
      </c>
      <c r="D259" s="363">
        <v>280.0</v>
      </c>
      <c r="E259" s="364">
        <v>476.0</v>
      </c>
      <c r="F259" s="365">
        <v>262.0</v>
      </c>
      <c r="G259" s="366">
        <v>340.0</v>
      </c>
      <c r="H259" s="367">
        <v>93.0</v>
      </c>
      <c r="I259" s="357"/>
      <c r="J259" s="357"/>
      <c r="K259" s="357"/>
      <c r="L259" s="357"/>
      <c r="M259" s="358"/>
      <c r="N259" s="358"/>
      <c r="O259" s="358"/>
      <c r="P259" s="358"/>
      <c r="Q259" s="358"/>
      <c r="R259" s="358"/>
      <c r="S259" s="358"/>
      <c r="T259" s="358"/>
      <c r="U259" s="358"/>
      <c r="V259" s="358"/>
      <c r="W259" s="358"/>
      <c r="X259" s="359"/>
      <c r="Y259" s="359"/>
      <c r="Z259" s="359"/>
      <c r="AA259" s="359"/>
      <c r="AB259" s="359"/>
      <c r="AC259" s="359"/>
      <c r="AD259" s="360"/>
      <c r="AE259" s="360"/>
      <c r="AF259" s="360"/>
      <c r="AG259" s="360"/>
      <c r="AH259" s="360"/>
      <c r="AI259" s="360"/>
      <c r="AJ259" s="361"/>
      <c r="AK259" s="361"/>
      <c r="AL259" s="361"/>
    </row>
    <row r="260">
      <c r="A260" s="339" t="s">
        <v>2661</v>
      </c>
      <c r="B260" s="350" t="s">
        <v>1172</v>
      </c>
      <c r="C260" s="362">
        <v>3806.0</v>
      </c>
      <c r="D260" s="363">
        <v>305.0</v>
      </c>
      <c r="E260" s="364">
        <v>476.0</v>
      </c>
      <c r="F260" s="365">
        <v>282.0</v>
      </c>
      <c r="G260" s="366">
        <v>362.0</v>
      </c>
      <c r="H260" s="367">
        <v>80.0</v>
      </c>
      <c r="I260" s="357"/>
      <c r="J260" s="357"/>
      <c r="K260" s="357"/>
      <c r="L260" s="357"/>
      <c r="M260" s="358"/>
      <c r="N260" s="358"/>
      <c r="O260" s="358"/>
      <c r="P260" s="358"/>
      <c r="Q260" s="358"/>
      <c r="R260" s="358"/>
      <c r="S260" s="358"/>
      <c r="T260" s="358"/>
      <c r="U260" s="358"/>
      <c r="V260" s="358"/>
      <c r="W260" s="358"/>
      <c r="X260" s="359"/>
      <c r="Y260" s="359"/>
      <c r="Z260" s="359"/>
      <c r="AA260" s="359"/>
      <c r="AB260" s="359"/>
      <c r="AC260" s="359"/>
      <c r="AD260" s="360"/>
      <c r="AE260" s="360"/>
      <c r="AF260" s="360"/>
      <c r="AG260" s="360"/>
      <c r="AH260" s="360"/>
      <c r="AI260" s="360"/>
      <c r="AJ260" s="361"/>
      <c r="AK260" s="361"/>
      <c r="AL260" s="361"/>
    </row>
    <row r="261">
      <c r="A261" s="339" t="s">
        <v>2418</v>
      </c>
      <c r="B261" s="350" t="s">
        <v>2681</v>
      </c>
      <c r="C261" s="351">
        <f t="shared" ref="C261:C266" si="216">(M261+N261*($I261-1)/10)*(1+X261/10000)*(1+(10+SWITCH($J261,0,0,1,1,2,2,3,3,4,4,5,5,6,7,7,9,8,11,9,13,10,15)+switch($L261,10,5,0))/100)+AD261+$L261*AJ261</f>
        <v>3523.21967</v>
      </c>
      <c r="D261" s="352">
        <f t="shared" ref="D261:D266" si="217">(O261+P261*($I261-1)/10)*(1+Y261/10000)*(1+(10+SWITCH($K261,0,0,1,1,2,2,3,3,4,4,5,5,6,7,7,9,8,11,9,13,10,15)+switch($L261,10,5,0))/100)+AE261</f>
        <v>561.907399</v>
      </c>
      <c r="E261" s="353">
        <f t="shared" ref="E261:E266" si="218">(Q261+R261*($I261-1)/10)*(1+Z261/10000)*(1+(10+SWITCH($K261,0,0,1,1,2,2,3,3,4,4,5,5,6,7,7,9,8,11,9,13,10,15)+switch($L261,10,5,0))/100)+AF261</f>
        <v>259.266668</v>
      </c>
      <c r="F261" s="354">
        <f t="shared" ref="F261:F266" si="219">(S261+T261*($I261-1)/10)*(1+AA261/10000)*(1+(10+SWITCH($J261,0,0,1,1,2,2,3,3,4,4,5,5,6,7,7,9,8,11,9,13,10,15)+switch($L261,10,5,0))/100)+AG261+$L261*AK261</f>
        <v>281.068848</v>
      </c>
      <c r="G261" s="355">
        <f t="shared" ref="G261:G266" si="220">(U261+V261*($I261-1)/10)*(1+AB261/10000)*(1+(10+SWITCH($J261,0,0,1,1,2,2,3,3,4,4,5,5,6,7,7,9,8,11,9,13,10,15)+switch($L261,10,5,0))/100)+AH261+$L261*AL261</f>
        <v>258.435242</v>
      </c>
      <c r="H261" s="356">
        <f t="shared" ref="H261:H266" si="221">W261*(1+AC261/10000)*(1+(10+SWITCH($K261,0,0,1,1,2,2,3,3,4,4,5,5,6,7,7,9,8,11,9,13,10,15)+switch($L261,10,5,0))/100)+AI261</f>
        <v>118.35024</v>
      </c>
      <c r="I261" s="357">
        <v>70.0</v>
      </c>
      <c r="J261" s="357">
        <v>10.0</v>
      </c>
      <c r="K261" s="357">
        <v>10.0</v>
      </c>
      <c r="L261" s="357">
        <v>10.0</v>
      </c>
      <c r="M261" s="358">
        <v>649.0</v>
      </c>
      <c r="N261" s="358">
        <v>100.0</v>
      </c>
      <c r="O261" s="358">
        <v>106.0</v>
      </c>
      <c r="P261" s="358">
        <v>17.0</v>
      </c>
      <c r="Q261" s="358">
        <v>58.0</v>
      </c>
      <c r="R261" s="358">
        <v>9.0</v>
      </c>
      <c r="S261" s="358">
        <v>48.0</v>
      </c>
      <c r="T261" s="358">
        <v>8.0</v>
      </c>
      <c r="U261" s="358">
        <v>42.0</v>
      </c>
      <c r="V261" s="358">
        <v>7.0</v>
      </c>
      <c r="W261" s="358">
        <v>56.0</v>
      </c>
      <c r="X261" s="359">
        <v>6081.0</v>
      </c>
      <c r="Y261" s="359">
        <v>7531.0</v>
      </c>
      <c r="Z261" s="359">
        <v>4236.0</v>
      </c>
      <c r="AA261" s="359">
        <v>6478.0</v>
      </c>
      <c r="AB261" s="359">
        <v>6478.0</v>
      </c>
      <c r="AC261" s="359">
        <v>5158.0</v>
      </c>
      <c r="AD261" s="360">
        <v>174.0</v>
      </c>
      <c r="AE261" s="360">
        <v>53.0</v>
      </c>
      <c r="AF261" s="360">
        <v>37.0</v>
      </c>
      <c r="AG261" s="360">
        <v>20.0</v>
      </c>
      <c r="AH261" s="360">
        <v>15.0</v>
      </c>
      <c r="AI261" s="360">
        <v>8.0</v>
      </c>
      <c r="AJ261" s="361">
        <v>55.0</v>
      </c>
      <c r="AK261" s="361">
        <v>4.0</v>
      </c>
      <c r="AL261" s="361">
        <v>5.0</v>
      </c>
    </row>
    <row r="262">
      <c r="A262" s="339" t="s">
        <v>2418</v>
      </c>
      <c r="B262" s="350" t="s">
        <v>1686</v>
      </c>
      <c r="C262" s="351">
        <f t="shared" si="216"/>
        <v>3523.21967</v>
      </c>
      <c r="D262" s="352">
        <f t="shared" si="217"/>
        <v>385.510477</v>
      </c>
      <c r="E262" s="353">
        <f t="shared" si="218"/>
        <v>380.486208</v>
      </c>
      <c r="F262" s="354">
        <f t="shared" si="219"/>
        <v>291.779548</v>
      </c>
      <c r="G262" s="355">
        <f t="shared" si="220"/>
        <v>286.068848</v>
      </c>
      <c r="H262" s="356">
        <f t="shared" si="221"/>
        <v>118.35024</v>
      </c>
      <c r="I262" s="357">
        <v>70.0</v>
      </c>
      <c r="J262" s="357">
        <v>10.0</v>
      </c>
      <c r="K262" s="357">
        <v>10.0</v>
      </c>
      <c r="L262" s="357">
        <v>10.0</v>
      </c>
      <c r="M262" s="358">
        <v>649.0</v>
      </c>
      <c r="N262" s="358">
        <v>100.0</v>
      </c>
      <c r="O262" s="358">
        <v>70.0</v>
      </c>
      <c r="P262" s="358">
        <v>11.0</v>
      </c>
      <c r="Q262" s="358">
        <v>89.0</v>
      </c>
      <c r="R262" s="358">
        <v>14.0</v>
      </c>
      <c r="S262" s="358">
        <v>53.0</v>
      </c>
      <c r="T262" s="358">
        <v>8.0</v>
      </c>
      <c r="U262" s="358">
        <v>48.0</v>
      </c>
      <c r="V262" s="358">
        <v>8.0</v>
      </c>
      <c r="W262" s="358">
        <v>56.0</v>
      </c>
      <c r="X262" s="359">
        <v>6081.0</v>
      </c>
      <c r="Y262" s="359">
        <v>7531.0</v>
      </c>
      <c r="Z262" s="359">
        <v>4236.0</v>
      </c>
      <c r="AA262" s="359">
        <v>6478.0</v>
      </c>
      <c r="AB262" s="359">
        <v>6478.0</v>
      </c>
      <c r="AC262" s="359">
        <v>5158.0</v>
      </c>
      <c r="AD262" s="360">
        <v>174.0</v>
      </c>
      <c r="AE262" s="360">
        <v>53.0</v>
      </c>
      <c r="AF262" s="360">
        <v>37.0</v>
      </c>
      <c r="AG262" s="360">
        <v>20.0</v>
      </c>
      <c r="AH262" s="360">
        <v>15.0</v>
      </c>
      <c r="AI262" s="360">
        <v>8.0</v>
      </c>
      <c r="AJ262" s="361">
        <v>55.0</v>
      </c>
      <c r="AK262" s="361">
        <v>4.0</v>
      </c>
      <c r="AL262" s="361">
        <v>5.0</v>
      </c>
    </row>
    <row r="263">
      <c r="A263" s="339" t="s">
        <v>216</v>
      </c>
      <c r="B263" s="350" t="s">
        <v>342</v>
      </c>
      <c r="C263" s="351">
        <f t="shared" si="216"/>
        <v>3305.00664</v>
      </c>
      <c r="D263" s="352">
        <f t="shared" si="217"/>
        <v>304.746728</v>
      </c>
      <c r="E263" s="353">
        <f t="shared" si="218"/>
        <v>465.926848</v>
      </c>
      <c r="F263" s="354">
        <f t="shared" si="219"/>
        <v>261.068848</v>
      </c>
      <c r="G263" s="355">
        <f t="shared" si="220"/>
        <v>398.43892</v>
      </c>
      <c r="H263" s="356">
        <f t="shared" si="221"/>
        <v>77.3656</v>
      </c>
      <c r="I263" s="357">
        <v>70.0</v>
      </c>
      <c r="J263" s="357">
        <v>10.0</v>
      </c>
      <c r="K263" s="357">
        <v>10.0</v>
      </c>
      <c r="L263" s="357">
        <v>10.0</v>
      </c>
      <c r="M263" s="358">
        <v>587.0</v>
      </c>
      <c r="N263" s="358">
        <v>90.0</v>
      </c>
      <c r="O263" s="358">
        <v>76.0</v>
      </c>
      <c r="P263" s="358">
        <v>12.0</v>
      </c>
      <c r="Q263" s="358">
        <v>89.0</v>
      </c>
      <c r="R263" s="358">
        <v>14.0</v>
      </c>
      <c r="S263" s="358">
        <v>48.0</v>
      </c>
      <c r="T263" s="358">
        <v>8.0</v>
      </c>
      <c r="U263" s="358">
        <v>60.0</v>
      </c>
      <c r="V263" s="358">
        <v>10.0</v>
      </c>
      <c r="W263" s="358">
        <v>43.0</v>
      </c>
      <c r="X263" s="359">
        <v>6741.0</v>
      </c>
      <c r="Y263" s="359">
        <v>4762.0</v>
      </c>
      <c r="Z263" s="359">
        <v>6741.0</v>
      </c>
      <c r="AA263" s="359">
        <v>6478.0</v>
      </c>
      <c r="AB263" s="359">
        <v>7796.0</v>
      </c>
      <c r="AC263" s="359">
        <v>3840.0</v>
      </c>
      <c r="AD263" s="360">
        <v>276.0</v>
      </c>
      <c r="AE263" s="360">
        <v>0.0</v>
      </c>
      <c r="AF263" s="360">
        <v>62.0</v>
      </c>
      <c r="AG263" s="360">
        <v>10.0</v>
      </c>
      <c r="AH263" s="360">
        <v>40.0</v>
      </c>
      <c r="AI263" s="360">
        <v>0.0</v>
      </c>
      <c r="AJ263" s="361">
        <v>40.0</v>
      </c>
      <c r="AK263" s="361">
        <v>3.0</v>
      </c>
      <c r="AL263" s="361">
        <v>6.0</v>
      </c>
    </row>
    <row r="264">
      <c r="A264" s="339" t="s">
        <v>216</v>
      </c>
      <c r="B264" s="350" t="s">
        <v>1917</v>
      </c>
      <c r="C264" s="351">
        <f t="shared" si="216"/>
        <v>3151.575375</v>
      </c>
      <c r="D264" s="352">
        <f t="shared" si="217"/>
        <v>304.746728</v>
      </c>
      <c r="E264" s="353">
        <f t="shared" si="218"/>
        <v>431.323201</v>
      </c>
      <c r="F264" s="354">
        <f t="shared" si="219"/>
        <v>242.003802</v>
      </c>
      <c r="G264" s="355">
        <f t="shared" si="220"/>
        <v>407.69284</v>
      </c>
      <c r="H264" s="356">
        <f t="shared" si="221"/>
        <v>77.3656</v>
      </c>
      <c r="I264" s="357">
        <v>70.0</v>
      </c>
      <c r="J264" s="357">
        <v>10.0</v>
      </c>
      <c r="K264" s="357">
        <v>10.0</v>
      </c>
      <c r="L264" s="357">
        <v>10.0</v>
      </c>
      <c r="M264" s="358">
        <v>551.0</v>
      </c>
      <c r="N264" s="358">
        <v>85.0</v>
      </c>
      <c r="O264" s="358">
        <v>76.0</v>
      </c>
      <c r="P264" s="358">
        <v>12.0</v>
      </c>
      <c r="Q264" s="358">
        <v>80.0</v>
      </c>
      <c r="R264" s="358">
        <v>13.0</v>
      </c>
      <c r="S264" s="358">
        <v>46.0</v>
      </c>
      <c r="T264" s="358">
        <v>7.0</v>
      </c>
      <c r="U264" s="358">
        <v>64.0</v>
      </c>
      <c r="V264" s="358">
        <v>10.0</v>
      </c>
      <c r="W264" s="358">
        <v>43.0</v>
      </c>
      <c r="X264" s="359">
        <v>6741.0</v>
      </c>
      <c r="Y264" s="359">
        <v>4762.0</v>
      </c>
      <c r="Z264" s="359">
        <v>6741.0</v>
      </c>
      <c r="AA264" s="359">
        <v>6478.0</v>
      </c>
      <c r="AB264" s="359">
        <v>7796.0</v>
      </c>
      <c r="AC264" s="359">
        <v>3840.0</v>
      </c>
      <c r="AD264" s="360">
        <v>276.0</v>
      </c>
      <c r="AE264" s="360">
        <v>0.0</v>
      </c>
      <c r="AF264" s="360">
        <v>62.0</v>
      </c>
      <c r="AG264" s="360">
        <v>10.0</v>
      </c>
      <c r="AH264" s="360">
        <v>40.0</v>
      </c>
      <c r="AI264" s="360">
        <v>0.0</v>
      </c>
      <c r="AJ264" s="361">
        <v>40.0</v>
      </c>
      <c r="AK264" s="361">
        <v>3.0</v>
      </c>
      <c r="AL264" s="361">
        <v>6.0</v>
      </c>
    </row>
    <row r="265">
      <c r="A265" s="339" t="s">
        <v>2707</v>
      </c>
      <c r="B265" s="350" t="s">
        <v>2509</v>
      </c>
      <c r="C265" s="351">
        <f t="shared" si="216"/>
        <v>4766.74625</v>
      </c>
      <c r="D265" s="352">
        <f t="shared" si="217"/>
        <v>565.974736</v>
      </c>
      <c r="E265" s="353">
        <f t="shared" si="218"/>
        <v>232.555635</v>
      </c>
      <c r="F265" s="354">
        <f t="shared" si="219"/>
        <v>330.7484</v>
      </c>
      <c r="G265" s="355">
        <f t="shared" si="220"/>
        <v>244.597256</v>
      </c>
      <c r="H265" s="356">
        <f t="shared" si="221"/>
        <v>119.95984</v>
      </c>
      <c r="I265" s="357">
        <v>70.0</v>
      </c>
      <c r="J265" s="357">
        <v>10.0</v>
      </c>
      <c r="K265" s="357">
        <v>10.0</v>
      </c>
      <c r="L265" s="357">
        <v>10.0</v>
      </c>
      <c r="M265" s="384">
        <v>716.0</v>
      </c>
      <c r="N265" s="384">
        <v>110.0</v>
      </c>
      <c r="O265" s="384">
        <v>100.0</v>
      </c>
      <c r="P265" s="384">
        <v>16.0</v>
      </c>
      <c r="Q265" s="384">
        <v>58.0</v>
      </c>
      <c r="R265" s="384">
        <v>9.0</v>
      </c>
      <c r="S265" s="384">
        <v>53.0</v>
      </c>
      <c r="T265" s="384">
        <v>8.0</v>
      </c>
      <c r="U265" s="384">
        <v>48.0</v>
      </c>
      <c r="V265" s="384">
        <v>8.0</v>
      </c>
      <c r="W265" s="384">
        <v>56.0</v>
      </c>
      <c r="X265" s="359">
        <v>8455.0</v>
      </c>
      <c r="Y265" s="359">
        <v>8718.0</v>
      </c>
      <c r="Z265" s="359">
        <v>4895.0</v>
      </c>
      <c r="AA265" s="359">
        <v>7400.0</v>
      </c>
      <c r="AB265" s="359">
        <v>6741.0</v>
      </c>
      <c r="AC265" s="359">
        <v>6478.0</v>
      </c>
      <c r="AD265" s="360">
        <v>428.0</v>
      </c>
      <c r="AE265" s="360">
        <v>54.0</v>
      </c>
      <c r="AF265" s="382"/>
      <c r="AG265" s="360">
        <v>26.0</v>
      </c>
      <c r="AH265" s="382"/>
      <c r="AI265" s="382"/>
      <c r="AJ265" s="383">
        <v>80.0</v>
      </c>
      <c r="AK265" s="383">
        <v>6.0</v>
      </c>
      <c r="AL265" s="383">
        <v>2.0</v>
      </c>
    </row>
    <row r="266">
      <c r="A266" s="339" t="s">
        <v>2707</v>
      </c>
      <c r="B266" s="350" t="s">
        <v>2713</v>
      </c>
      <c r="C266" s="351">
        <f t="shared" si="216"/>
        <v>5083.43405</v>
      </c>
      <c r="D266" s="352">
        <f t="shared" si="217"/>
        <v>565.974736</v>
      </c>
      <c r="E266" s="353">
        <f t="shared" si="218"/>
        <v>232.555635</v>
      </c>
      <c r="F266" s="354">
        <f t="shared" si="219"/>
        <v>377.798</v>
      </c>
      <c r="G266" s="355">
        <f t="shared" si="220"/>
        <v>192.800602</v>
      </c>
      <c r="H266" s="356">
        <f t="shared" si="221"/>
        <v>107.107</v>
      </c>
      <c r="I266" s="357">
        <v>70.0</v>
      </c>
      <c r="J266" s="357">
        <v>10.0</v>
      </c>
      <c r="K266" s="357">
        <v>10.0</v>
      </c>
      <c r="L266" s="357">
        <v>10.0</v>
      </c>
      <c r="M266" s="384">
        <v>779.0</v>
      </c>
      <c r="N266" s="384">
        <v>120.0</v>
      </c>
      <c r="O266" s="384">
        <v>100.0</v>
      </c>
      <c r="P266" s="384">
        <v>16.0</v>
      </c>
      <c r="Q266" s="384">
        <v>58.0</v>
      </c>
      <c r="R266" s="384">
        <v>9.0</v>
      </c>
      <c r="S266" s="384">
        <v>60.0</v>
      </c>
      <c r="T266" s="384">
        <v>10.0</v>
      </c>
      <c r="U266" s="384">
        <v>38.0</v>
      </c>
      <c r="V266" s="384">
        <v>6.0</v>
      </c>
      <c r="W266" s="384">
        <v>50.0</v>
      </c>
      <c r="X266" s="359">
        <v>8455.0</v>
      </c>
      <c r="Y266" s="359">
        <v>8718.0</v>
      </c>
      <c r="Z266" s="359">
        <v>4895.0</v>
      </c>
      <c r="AA266" s="359">
        <v>7400.0</v>
      </c>
      <c r="AB266" s="359">
        <v>6741.0</v>
      </c>
      <c r="AC266" s="359">
        <v>6478.0</v>
      </c>
      <c r="AD266" s="360">
        <v>428.0</v>
      </c>
      <c r="AE266" s="360">
        <v>54.0</v>
      </c>
      <c r="AF266" s="382"/>
      <c r="AG266" s="360">
        <v>26.0</v>
      </c>
      <c r="AH266" s="382"/>
      <c r="AI266" s="382"/>
      <c r="AJ266" s="383">
        <v>80.0</v>
      </c>
      <c r="AK266" s="383">
        <v>6.0</v>
      </c>
      <c r="AL266" s="383">
        <v>2.0</v>
      </c>
    </row>
    <row r="267">
      <c r="A267" s="339" t="s">
        <v>2720</v>
      </c>
      <c r="B267" s="350" t="s">
        <v>2727</v>
      </c>
      <c r="C267" s="362">
        <v>4120.0</v>
      </c>
      <c r="D267" s="363">
        <v>535.0</v>
      </c>
      <c r="E267" s="364">
        <v>240.0</v>
      </c>
      <c r="F267" s="365">
        <v>285.0</v>
      </c>
      <c r="G267" s="366">
        <v>271.0</v>
      </c>
      <c r="H267" s="367">
        <v>234.0</v>
      </c>
      <c r="I267" s="357"/>
      <c r="J267" s="357"/>
      <c r="K267" s="357"/>
      <c r="L267" s="357"/>
      <c r="M267" s="384"/>
      <c r="N267" s="384"/>
      <c r="O267" s="384"/>
      <c r="P267" s="384"/>
      <c r="Q267" s="384"/>
      <c r="R267" s="384"/>
      <c r="S267" s="384"/>
      <c r="T267" s="384"/>
      <c r="U267" s="384"/>
      <c r="V267" s="384"/>
      <c r="W267" s="384"/>
      <c r="X267" s="359"/>
      <c r="Y267" s="359"/>
      <c r="Z267" s="359"/>
      <c r="AA267" s="359"/>
      <c r="AB267" s="359"/>
      <c r="AC267" s="359"/>
      <c r="AD267" s="360"/>
      <c r="AE267" s="360"/>
      <c r="AF267" s="382"/>
      <c r="AG267" s="360"/>
      <c r="AH267" s="382"/>
      <c r="AI267" s="382"/>
      <c r="AJ267" s="383"/>
      <c r="AK267" s="383"/>
      <c r="AL267" s="383"/>
    </row>
    <row r="268">
      <c r="A268" s="339" t="s">
        <v>2720</v>
      </c>
      <c r="B268" s="350" t="s">
        <v>754</v>
      </c>
      <c r="C268" s="362">
        <v>3806.0</v>
      </c>
      <c r="D268" s="363">
        <v>535.0</v>
      </c>
      <c r="E268" s="364">
        <v>240.0</v>
      </c>
      <c r="F268" s="365">
        <v>274.0</v>
      </c>
      <c r="G268" s="366">
        <v>250.0</v>
      </c>
      <c r="H268" s="367">
        <v>306.0</v>
      </c>
      <c r="I268" s="357"/>
      <c r="J268" s="357"/>
      <c r="K268" s="357"/>
      <c r="L268" s="357"/>
      <c r="M268" s="384"/>
      <c r="N268" s="384"/>
      <c r="O268" s="384"/>
      <c r="P268" s="384"/>
      <c r="Q268" s="384"/>
      <c r="R268" s="384"/>
      <c r="S268" s="384"/>
      <c r="T268" s="384"/>
      <c r="U268" s="384"/>
      <c r="V268" s="384"/>
      <c r="W268" s="384"/>
      <c r="X268" s="359"/>
      <c r="Y268" s="359"/>
      <c r="Z268" s="359"/>
      <c r="AA268" s="359"/>
      <c r="AB268" s="359"/>
      <c r="AC268" s="359"/>
      <c r="AD268" s="360"/>
      <c r="AE268" s="360"/>
      <c r="AF268" s="382"/>
      <c r="AG268" s="360"/>
      <c r="AH268" s="382"/>
      <c r="AI268" s="382"/>
      <c r="AJ268" s="383"/>
      <c r="AK268" s="383"/>
      <c r="AL268" s="383"/>
    </row>
    <row r="269">
      <c r="A269" s="339" t="s">
        <v>921</v>
      </c>
      <c r="B269" s="350" t="s">
        <v>2742</v>
      </c>
      <c r="C269" s="351">
        <f t="shared" ref="C269:C272" si="222">(M269+N269*($I269-1)/10)*(1+X269/10000)*(1+(10+SWITCH($J269,0,0,1,1,2,2,3,3,4,4,5,5,6,7,7,9,8,11,9,13,10,15)+switch($L269,10,5,0))/100)+AD269+$L269*AJ269</f>
        <v>3327.19448</v>
      </c>
      <c r="D269" s="352">
        <f t="shared" ref="D269:D272" si="223">(O269+P269*($I269-1)/10)*(1+Y269/10000)*(1+(10+SWITCH($K269,0,0,1,1,2,2,3,3,4,4,5,5,6,7,7,9,8,11,9,13,10,15)+switch($L269,10,5,0))/100)+AE269</f>
        <v>334.701172</v>
      </c>
      <c r="E269" s="353">
        <f t="shared" ref="E269:E272" si="224">(Q269+R269*($I269-1)/10)*(1+Z269/10000)*(1+(10+SWITCH($K269,0,0,1,1,2,2,3,3,4,4,5,5,6,7,7,9,8,11,9,13,10,15)+switch($L269,10,5,0))/100)+AF269</f>
        <v>443.333712</v>
      </c>
      <c r="F269" s="354">
        <f t="shared" ref="F269:F272" si="225">(S269+T269*($I269-1)/10)*(1+AA269/10000)*(1+(10+SWITCH($J269,0,0,1,1,2,2,3,3,4,4,5,5,6,7,7,9,8,11,9,13,10,15)+switch($L269,10,5,0))/100)+AG269+$L269*AK269</f>
        <v>272.161164</v>
      </c>
      <c r="G269" s="355">
        <f t="shared" ref="G269:G272" si="226">(U269+V269*($I269-1)/10)*(1+AB269/10000)*(1+(10+SWITCH($J269,0,0,1,1,2,2,3,3,4,4,5,5,6,7,7,9,8,11,9,13,10,15)+switch($L269,10,5,0))/100)+AH269+$L269*AL269</f>
        <v>407.43892</v>
      </c>
      <c r="H269" s="356">
        <f t="shared" ref="H269:H272" si="227">W269*(1+AC269/10000)*(1+(10+SWITCH($K269,0,0,1,1,2,2,3,3,4,4,5,5,6,7,7,9,8,11,9,13,10,15)+switch($L269,10,5,0))/100)+AI269</f>
        <v>95.79583</v>
      </c>
      <c r="I269" s="357">
        <v>70.0</v>
      </c>
      <c r="J269" s="357">
        <v>10.0</v>
      </c>
      <c r="K269" s="357">
        <v>10.0</v>
      </c>
      <c r="L269" s="357">
        <v>10.0</v>
      </c>
      <c r="M269" s="358">
        <v>587.0</v>
      </c>
      <c r="N269" s="358">
        <v>90.0</v>
      </c>
      <c r="O269" s="358">
        <v>76.0</v>
      </c>
      <c r="P269" s="358">
        <v>12.0</v>
      </c>
      <c r="Q269" s="358">
        <v>80.0</v>
      </c>
      <c r="R269" s="358">
        <v>13.0</v>
      </c>
      <c r="S269" s="358">
        <v>46.0</v>
      </c>
      <c r="T269" s="358">
        <v>7.0</v>
      </c>
      <c r="U269" s="358">
        <v>60.0</v>
      </c>
      <c r="V269" s="358">
        <v>10.0</v>
      </c>
      <c r="W269" s="358">
        <v>43.0</v>
      </c>
      <c r="X269" s="359">
        <v>7137.0</v>
      </c>
      <c r="Y269" s="359">
        <v>6213.0</v>
      </c>
      <c r="Z269" s="359">
        <v>8192.0</v>
      </c>
      <c r="AA269" s="359">
        <v>7796.0</v>
      </c>
      <c r="AB269" s="359">
        <v>7796.0</v>
      </c>
      <c r="AC269" s="359">
        <v>7137.0</v>
      </c>
      <c r="AD269" s="360">
        <v>186.0</v>
      </c>
      <c r="AE269" s="360">
        <v>0.0</v>
      </c>
      <c r="AF269" s="360">
        <v>42.0</v>
      </c>
      <c r="AG269" s="360">
        <v>34.0</v>
      </c>
      <c r="AH269" s="360">
        <v>39.0</v>
      </c>
      <c r="AI269" s="360">
        <v>0.0</v>
      </c>
      <c r="AJ269" s="361">
        <v>45.0</v>
      </c>
      <c r="AK269" s="361">
        <v>2.0</v>
      </c>
      <c r="AL269" s="361">
        <v>7.0</v>
      </c>
    </row>
    <row r="270">
      <c r="A270" s="339" t="s">
        <v>921</v>
      </c>
      <c r="B270" s="350" t="s">
        <v>1686</v>
      </c>
      <c r="C270" s="351">
        <f t="shared" si="222"/>
        <v>3619.03759</v>
      </c>
      <c r="D270" s="352">
        <f t="shared" si="223"/>
        <v>307.511971</v>
      </c>
      <c r="E270" s="353">
        <f t="shared" si="224"/>
        <v>480.936576</v>
      </c>
      <c r="F270" s="354">
        <f t="shared" si="225"/>
        <v>304.318536</v>
      </c>
      <c r="G270" s="355">
        <f t="shared" si="226"/>
        <v>347.751136</v>
      </c>
      <c r="H270" s="356">
        <f t="shared" si="227"/>
        <v>124.75736</v>
      </c>
      <c r="I270" s="357">
        <v>70.0</v>
      </c>
      <c r="J270" s="357">
        <v>10.0</v>
      </c>
      <c r="K270" s="357">
        <v>10.0</v>
      </c>
      <c r="L270" s="357">
        <v>10.0</v>
      </c>
      <c r="M270" s="384">
        <v>649.0</v>
      </c>
      <c r="N270" s="384">
        <v>100.0</v>
      </c>
      <c r="O270" s="384">
        <v>70.0</v>
      </c>
      <c r="P270" s="384">
        <v>11.0</v>
      </c>
      <c r="Q270" s="384">
        <v>89.0</v>
      </c>
      <c r="R270" s="384">
        <v>14.0</v>
      </c>
      <c r="S270" s="384">
        <v>53.0</v>
      </c>
      <c r="T270" s="384">
        <v>8.0</v>
      </c>
      <c r="U270" s="384">
        <v>48.0</v>
      </c>
      <c r="V270" s="384">
        <v>8.0</v>
      </c>
      <c r="W270" s="384">
        <v>56.0</v>
      </c>
      <c r="X270" s="359">
        <v>7137.0</v>
      </c>
      <c r="Y270" s="359">
        <v>6213.0</v>
      </c>
      <c r="Z270" s="359">
        <v>8192.0</v>
      </c>
      <c r="AA270" s="359">
        <v>7796.0</v>
      </c>
      <c r="AB270" s="359">
        <v>7796.0</v>
      </c>
      <c r="AC270" s="359">
        <v>7137.0</v>
      </c>
      <c r="AD270" s="360">
        <v>186.0</v>
      </c>
      <c r="AE270" s="360">
        <v>0.0</v>
      </c>
      <c r="AF270" s="360">
        <v>42.0</v>
      </c>
      <c r="AG270" s="360">
        <v>34.0</v>
      </c>
      <c r="AH270" s="360">
        <v>39.0</v>
      </c>
      <c r="AI270" s="360">
        <v>0.0</v>
      </c>
      <c r="AJ270" s="383">
        <v>45.0</v>
      </c>
      <c r="AK270" s="383">
        <v>2.0</v>
      </c>
      <c r="AL270" s="383">
        <v>7.0</v>
      </c>
    </row>
    <row r="271">
      <c r="A271" s="339" t="s">
        <v>2753</v>
      </c>
      <c r="B271" s="350" t="s">
        <v>2762</v>
      </c>
      <c r="C271" s="351">
        <f t="shared" si="222"/>
        <v>3914.16291</v>
      </c>
      <c r="D271" s="352">
        <f t="shared" si="223"/>
        <v>627.860306</v>
      </c>
      <c r="E271" s="353">
        <f t="shared" si="224"/>
        <v>232.555635</v>
      </c>
      <c r="F271" s="354">
        <f t="shared" si="225"/>
        <v>312.877622</v>
      </c>
      <c r="G271" s="355">
        <f t="shared" si="226"/>
        <v>272.877622</v>
      </c>
      <c r="H271" s="356">
        <f t="shared" si="227"/>
        <v>120.9208</v>
      </c>
      <c r="I271" s="357">
        <v>70.0</v>
      </c>
      <c r="J271" s="357">
        <v>10.0</v>
      </c>
      <c r="K271" s="357">
        <v>10.0</v>
      </c>
      <c r="L271" s="357">
        <v>10.0</v>
      </c>
      <c r="M271" s="368">
        <v>551.0</v>
      </c>
      <c r="N271" s="368">
        <v>100.0</v>
      </c>
      <c r="O271" s="368">
        <v>106.0</v>
      </c>
      <c r="P271" s="368">
        <v>17.0</v>
      </c>
      <c r="Q271" s="368">
        <v>58.0</v>
      </c>
      <c r="R271" s="368">
        <v>9.0</v>
      </c>
      <c r="S271" s="368">
        <v>53.0</v>
      </c>
      <c r="T271" s="368">
        <v>8.0</v>
      </c>
      <c r="U271" s="368">
        <v>53.0</v>
      </c>
      <c r="V271" s="368">
        <v>8.0</v>
      </c>
      <c r="W271" s="368">
        <v>56.0</v>
      </c>
      <c r="X271" s="359">
        <v>7927.0</v>
      </c>
      <c r="Y271" s="359">
        <v>9114.0</v>
      </c>
      <c r="Z271" s="359">
        <v>4895.0</v>
      </c>
      <c r="AA271" s="359">
        <v>7267.0</v>
      </c>
      <c r="AB271" s="359">
        <v>7267.0</v>
      </c>
      <c r="AC271" s="359">
        <v>6610.0</v>
      </c>
      <c r="AD271" s="360">
        <v>372.0</v>
      </c>
      <c r="AE271" s="360">
        <v>73.0</v>
      </c>
      <c r="AF271" s="382"/>
      <c r="AG271" s="360">
        <v>20.0</v>
      </c>
      <c r="AH271" s="382"/>
      <c r="AI271" s="382"/>
      <c r="AJ271" s="383">
        <v>65.0</v>
      </c>
      <c r="AK271" s="383">
        <v>5.0</v>
      </c>
      <c r="AL271" s="383">
        <v>3.0</v>
      </c>
    </row>
    <row r="272">
      <c r="A272" s="339" t="s">
        <v>2753</v>
      </c>
      <c r="B272" s="350" t="s">
        <v>2765</v>
      </c>
      <c r="C272" s="351">
        <f t="shared" si="222"/>
        <v>4303.35808</v>
      </c>
      <c r="D272" s="352">
        <f t="shared" si="223"/>
        <v>595.806128</v>
      </c>
      <c r="E272" s="353">
        <f t="shared" si="224"/>
        <v>232.555635</v>
      </c>
      <c r="F272" s="354">
        <f t="shared" si="225"/>
        <v>312.877622</v>
      </c>
      <c r="G272" s="355">
        <f t="shared" si="226"/>
        <v>261.654072</v>
      </c>
      <c r="H272" s="356">
        <f t="shared" si="227"/>
        <v>120.9208</v>
      </c>
      <c r="I272" s="357">
        <v>70.0</v>
      </c>
      <c r="J272" s="357">
        <v>10.0</v>
      </c>
      <c r="K272" s="357">
        <v>10.0</v>
      </c>
      <c r="L272" s="357">
        <v>10.0</v>
      </c>
      <c r="M272" s="368">
        <v>649.0</v>
      </c>
      <c r="N272" s="368">
        <v>110.0</v>
      </c>
      <c r="O272" s="368">
        <v>100.0</v>
      </c>
      <c r="P272" s="368">
        <v>16.0</v>
      </c>
      <c r="Q272" s="368">
        <v>58.0</v>
      </c>
      <c r="R272" s="368">
        <v>9.0</v>
      </c>
      <c r="S272" s="368">
        <v>53.0</v>
      </c>
      <c r="T272" s="368">
        <v>8.0</v>
      </c>
      <c r="U272" s="368">
        <v>48.0</v>
      </c>
      <c r="V272" s="368">
        <v>8.0</v>
      </c>
      <c r="W272" s="368">
        <v>56.0</v>
      </c>
      <c r="X272" s="359">
        <v>7927.0</v>
      </c>
      <c r="Y272" s="359">
        <v>9114.0</v>
      </c>
      <c r="Z272" s="359">
        <v>4895.0</v>
      </c>
      <c r="AA272" s="359">
        <v>7267.0</v>
      </c>
      <c r="AB272" s="359">
        <v>7267.0</v>
      </c>
      <c r="AC272" s="359">
        <v>6610.0</v>
      </c>
      <c r="AD272" s="360">
        <v>372.0</v>
      </c>
      <c r="AE272" s="360">
        <v>73.0</v>
      </c>
      <c r="AF272" s="382"/>
      <c r="AG272" s="360">
        <v>20.0</v>
      </c>
      <c r="AH272" s="382"/>
      <c r="AI272" s="382"/>
      <c r="AJ272" s="383">
        <v>65.0</v>
      </c>
      <c r="AK272" s="383">
        <v>5.0</v>
      </c>
      <c r="AL272" s="383">
        <v>3.0</v>
      </c>
    </row>
    <row r="273">
      <c r="A273" s="339" t="s">
        <v>2771</v>
      </c>
      <c r="B273" s="350" t="s">
        <v>2776</v>
      </c>
      <c r="C273" s="362">
        <v>3303.0</v>
      </c>
      <c r="D273" s="363">
        <v>510.0</v>
      </c>
      <c r="E273" s="364">
        <v>244.0</v>
      </c>
      <c r="F273" s="365">
        <v>256.0</v>
      </c>
      <c r="G273" s="366">
        <v>258.0</v>
      </c>
      <c r="H273" s="367">
        <v>161.0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2771</v>
      </c>
      <c r="B274" s="350" t="s">
        <v>2772</v>
      </c>
      <c r="C274" s="362">
        <v>3156.0</v>
      </c>
      <c r="D274" s="363">
        <v>510.0</v>
      </c>
      <c r="E274" s="364">
        <v>244.0</v>
      </c>
      <c r="F274" s="365">
        <v>227.0</v>
      </c>
      <c r="G274" s="366">
        <v>311.0</v>
      </c>
      <c r="H274" s="367">
        <v>205.0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2787</v>
      </c>
      <c r="B275" s="350" t="s">
        <v>2792</v>
      </c>
      <c r="C275" s="362">
        <v>4696.0</v>
      </c>
      <c r="D275" s="363">
        <v>560.0</v>
      </c>
      <c r="E275" s="364">
        <v>283.0</v>
      </c>
      <c r="F275" s="365">
        <v>356.0</v>
      </c>
      <c r="G275" s="366">
        <v>283.0</v>
      </c>
      <c r="H275" s="367">
        <v>159.0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2787</v>
      </c>
      <c r="B276" s="350" t="s">
        <v>2793</v>
      </c>
      <c r="C276" s="362">
        <v>4375.0</v>
      </c>
      <c r="D276" s="363">
        <v>560.0</v>
      </c>
      <c r="E276" s="364">
        <v>257.0</v>
      </c>
      <c r="F276" s="365">
        <v>322.0</v>
      </c>
      <c r="G276" s="366">
        <v>319.0</v>
      </c>
      <c r="H276" s="367">
        <v>176.0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2804</v>
      </c>
      <c r="B277" s="350" t="s">
        <v>2809</v>
      </c>
      <c r="C277" s="362">
        <v>3760.0</v>
      </c>
      <c r="D277" s="363">
        <v>307.0</v>
      </c>
      <c r="E277" s="364">
        <v>493.0</v>
      </c>
      <c r="F277" s="365">
        <v>269.0</v>
      </c>
      <c r="G277" s="366">
        <v>351.0</v>
      </c>
      <c r="H277" s="367">
        <v>99.0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2804</v>
      </c>
      <c r="B278" s="350" t="s">
        <v>2813</v>
      </c>
      <c r="C278" s="362">
        <v>4237.0</v>
      </c>
      <c r="D278" s="363">
        <v>256.0</v>
      </c>
      <c r="E278" s="364">
        <v>520.0</v>
      </c>
      <c r="F278" s="365">
        <v>289.0</v>
      </c>
      <c r="G278" s="366">
        <v>374.0</v>
      </c>
      <c r="H278" s="367">
        <v>130.0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810</v>
      </c>
      <c r="B279" s="350" t="s">
        <v>464</v>
      </c>
      <c r="C279" s="362">
        <v>3442.0</v>
      </c>
      <c r="D279" s="363">
        <v>533.0</v>
      </c>
      <c r="E279" s="364">
        <v>240.0</v>
      </c>
      <c r="F279" s="365">
        <v>230.0</v>
      </c>
      <c r="G279" s="366">
        <v>313.0</v>
      </c>
      <c r="H279" s="367">
        <v>261.0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810</v>
      </c>
      <c r="B280" s="350" t="s">
        <v>1514</v>
      </c>
      <c r="C280" s="362">
        <v>3891.0</v>
      </c>
      <c r="D280" s="363">
        <v>533.0</v>
      </c>
      <c r="E280" s="364">
        <v>240.0</v>
      </c>
      <c r="F280" s="365">
        <v>250.0</v>
      </c>
      <c r="G280" s="366">
        <v>257.0</v>
      </c>
      <c r="H280" s="367">
        <v>336.0</v>
      </c>
      <c r="I280" s="357"/>
      <c r="J280" s="357"/>
      <c r="K280" s="357"/>
      <c r="L280" s="357"/>
      <c r="M280" s="368"/>
      <c r="N280" s="368"/>
      <c r="O280" s="368"/>
      <c r="P280" s="368"/>
      <c r="Q280" s="368"/>
      <c r="R280" s="368"/>
      <c r="S280" s="368"/>
      <c r="T280" s="368"/>
      <c r="U280" s="368"/>
      <c r="V280" s="368"/>
      <c r="W280" s="368"/>
      <c r="X280" s="359"/>
      <c r="Y280" s="359"/>
      <c r="Z280" s="359"/>
      <c r="AA280" s="359"/>
      <c r="AB280" s="359"/>
      <c r="AC280" s="359"/>
      <c r="AD280" s="360"/>
      <c r="AE280" s="360"/>
      <c r="AF280" s="382"/>
      <c r="AG280" s="360"/>
      <c r="AH280" s="382"/>
      <c r="AI280" s="382"/>
      <c r="AJ280" s="383"/>
      <c r="AK280" s="383"/>
      <c r="AL280" s="383"/>
    </row>
    <row r="281">
      <c r="A281" s="339" t="s">
        <v>1043</v>
      </c>
      <c r="B281" s="350" t="s">
        <v>650</v>
      </c>
      <c r="C281" s="351">
        <f t="shared" ref="C281:C284" si="228">(M281+N281*($I281-1)/10)*(1+X281/10000)*(1+(10+SWITCH($J281,0,0,1,1,2,2,3,3,4,4,5,5,6,7,7,9,8,11,9,13,10,15)+switch($L281,10,5,0))/100)+AD281+$L281*AJ281</f>
        <v>4996.09067</v>
      </c>
      <c r="D281" s="352">
        <f t="shared" ref="D281:D284" si="229">(O281+P281*($I281-1)/10)*(1+Y281/10000)*(1+(10+SWITCH($K281,0,0,1,1,2,2,3,3,4,4,5,5,6,7,7,9,8,11,9,13,10,15)+switch($L281,10,5,0))/100)+AE281</f>
        <v>450.157685</v>
      </c>
      <c r="E281" s="353">
        <f t="shared" ref="E281:E284" si="230">(Q281+R281*($I281-1)/10)*(1+Z281/10000)*(1+(10+SWITCH($K281,0,0,1,1,2,2,3,3,4,4,5,5,6,7,7,9,8,11,9,13,10,15)+switch($L281,10,5,0))/100)+AF281</f>
        <v>230.73336</v>
      </c>
      <c r="F281" s="354">
        <f t="shared" ref="F281:F284" si="231">(S281+T281*($I281-1)/10)*(1+AA281/10000)*(1+(10+SWITCH($J281,0,0,1,1,2,2,3,3,4,4,5,5,6,7,7,9,8,11,9,13,10,15)+switch($L281,10,5,0))/100)+AG281+$L281*AK281</f>
        <v>402.43892</v>
      </c>
      <c r="G281" s="355">
        <f t="shared" ref="G281:G284" si="232">(U281+V281*($I281-1)/10)*(1+AB281/10000)*(1+(10+SWITCH($J281,0,0,1,1,2,2,3,3,4,4,5,5,6,7,7,9,8,11,9,13,10,15)+switch($L281,10,5,0))/100)+AH281+$L281*AL281</f>
        <v>246.888136</v>
      </c>
      <c r="H281" s="356">
        <f t="shared" ref="H281:H284" si="233">W281*(1+AC281/10000)*(1+(10+SWITCH($K281,0,0,1,1,2,2,3,3,4,4,5,5,6,7,7,9,8,11,9,13,10,15)+switch($L281,10,5,0))/100)+AI281</f>
        <v>89.96</v>
      </c>
      <c r="I281" s="357">
        <v>70.0</v>
      </c>
      <c r="J281" s="357">
        <v>10.0</v>
      </c>
      <c r="K281" s="357">
        <v>10.0</v>
      </c>
      <c r="L281" s="357">
        <v>10.0</v>
      </c>
      <c r="M281" s="358">
        <v>779.0</v>
      </c>
      <c r="N281" s="358">
        <v>120.0</v>
      </c>
      <c r="O281" s="358">
        <v>95.0</v>
      </c>
      <c r="P281" s="358">
        <v>15.0</v>
      </c>
      <c r="Q281" s="358">
        <v>63.0</v>
      </c>
      <c r="R281" s="358">
        <v>10.0</v>
      </c>
      <c r="S281" s="358">
        <v>60.0</v>
      </c>
      <c r="T281" s="358">
        <v>10.0</v>
      </c>
      <c r="U281" s="358">
        <v>48.0</v>
      </c>
      <c r="V281" s="358">
        <v>8.0</v>
      </c>
      <c r="W281" s="358">
        <v>50.0</v>
      </c>
      <c r="X281" s="359">
        <v>7137.0</v>
      </c>
      <c r="Y281" s="359">
        <v>5817.0</v>
      </c>
      <c r="Z281" s="359">
        <v>3446.0</v>
      </c>
      <c r="AA281" s="359">
        <v>7796.0</v>
      </c>
      <c r="AB281" s="359">
        <v>5421.0</v>
      </c>
      <c r="AC281" s="359">
        <v>3840.0</v>
      </c>
      <c r="AD281" s="360">
        <v>266.0</v>
      </c>
      <c r="AE281" s="360">
        <v>42.0</v>
      </c>
      <c r="AF281" s="360">
        <v>0.0</v>
      </c>
      <c r="AG281" s="360">
        <v>54.0</v>
      </c>
      <c r="AH281" s="360">
        <v>10.0</v>
      </c>
      <c r="AI281" s="360">
        <v>0.0</v>
      </c>
      <c r="AJ281" s="361">
        <v>115.0</v>
      </c>
      <c r="AK281" s="361">
        <v>5.0</v>
      </c>
      <c r="AL281" s="361">
        <v>3.0</v>
      </c>
    </row>
    <row r="282">
      <c r="A282" s="339" t="s">
        <v>1043</v>
      </c>
      <c r="B282" s="350" t="s">
        <v>1197</v>
      </c>
      <c r="C282" s="351">
        <f t="shared" si="228"/>
        <v>5310.21188</v>
      </c>
      <c r="D282" s="352">
        <f t="shared" si="229"/>
        <v>423.632576</v>
      </c>
      <c r="E282" s="353">
        <f t="shared" si="230"/>
        <v>209.932398</v>
      </c>
      <c r="F282" s="354">
        <f t="shared" si="231"/>
        <v>411.69284</v>
      </c>
      <c r="G282" s="355">
        <f t="shared" si="232"/>
        <v>179.328735</v>
      </c>
      <c r="H282" s="356">
        <f t="shared" si="233"/>
        <v>77.3656</v>
      </c>
      <c r="I282" s="357">
        <v>70.0</v>
      </c>
      <c r="J282" s="357">
        <v>10.0</v>
      </c>
      <c r="K282" s="357">
        <v>10.0</v>
      </c>
      <c r="L282" s="357">
        <v>10.0</v>
      </c>
      <c r="M282" s="358">
        <v>851.0</v>
      </c>
      <c r="N282" s="358">
        <v>130.0</v>
      </c>
      <c r="O282" s="358">
        <v>89.0</v>
      </c>
      <c r="P282" s="358">
        <v>14.0</v>
      </c>
      <c r="Q282" s="358">
        <v>58.0</v>
      </c>
      <c r="R282" s="358">
        <v>9.0</v>
      </c>
      <c r="S282" s="358">
        <v>64.0</v>
      </c>
      <c r="T282" s="358">
        <v>10.0</v>
      </c>
      <c r="U282" s="358">
        <v>35.0</v>
      </c>
      <c r="V282" s="358">
        <v>5.0</v>
      </c>
      <c r="W282" s="358">
        <v>43.0</v>
      </c>
      <c r="X282" s="359">
        <v>7137.0</v>
      </c>
      <c r="Y282" s="359">
        <v>5817.0</v>
      </c>
      <c r="Z282" s="359">
        <v>3446.0</v>
      </c>
      <c r="AA282" s="359">
        <v>7796.0</v>
      </c>
      <c r="AB282" s="359">
        <v>5421.0</v>
      </c>
      <c r="AC282" s="359">
        <v>3840.0</v>
      </c>
      <c r="AD282" s="360">
        <v>266.0</v>
      </c>
      <c r="AE282" s="360">
        <v>42.0</v>
      </c>
      <c r="AF282" s="360">
        <v>0.0</v>
      </c>
      <c r="AG282" s="360">
        <v>54.0</v>
      </c>
      <c r="AH282" s="360">
        <v>10.0</v>
      </c>
      <c r="AI282" s="360">
        <v>0.0</v>
      </c>
      <c r="AJ282" s="361">
        <v>115.0</v>
      </c>
      <c r="AK282" s="361">
        <v>5.0</v>
      </c>
      <c r="AL282" s="361">
        <v>3.0</v>
      </c>
    </row>
    <row r="283">
      <c r="A283" s="339" t="s">
        <v>551</v>
      </c>
      <c r="B283" s="350" t="s">
        <v>400</v>
      </c>
      <c r="C283" s="351">
        <f t="shared" si="228"/>
        <v>3939.03759</v>
      </c>
      <c r="D283" s="352">
        <f t="shared" si="229"/>
        <v>556.339862</v>
      </c>
      <c r="E283" s="353">
        <f t="shared" si="230"/>
        <v>246.950821</v>
      </c>
      <c r="F283" s="354">
        <f t="shared" si="231"/>
        <v>262.481922</v>
      </c>
      <c r="G283" s="355">
        <f t="shared" si="232"/>
        <v>315.128874</v>
      </c>
      <c r="H283" s="356">
        <f t="shared" si="233"/>
        <v>182.6605</v>
      </c>
      <c r="I283" s="357">
        <v>70.0</v>
      </c>
      <c r="J283" s="357">
        <v>10.0</v>
      </c>
      <c r="K283" s="357">
        <v>10.0</v>
      </c>
      <c r="L283" s="357">
        <v>10.0</v>
      </c>
      <c r="M283" s="358">
        <v>649.0</v>
      </c>
      <c r="N283" s="358">
        <v>100.0</v>
      </c>
      <c r="O283" s="358">
        <v>106.0</v>
      </c>
      <c r="P283" s="358">
        <v>17.0</v>
      </c>
      <c r="Q283" s="358">
        <v>58.0</v>
      </c>
      <c r="R283" s="358">
        <v>9.0</v>
      </c>
      <c r="S283" s="358">
        <v>53.0</v>
      </c>
      <c r="T283" s="358">
        <v>8.0</v>
      </c>
      <c r="U283" s="358">
        <v>57.0</v>
      </c>
      <c r="V283" s="358">
        <v>9.0</v>
      </c>
      <c r="W283" s="358">
        <v>75.0</v>
      </c>
      <c r="X283" s="359">
        <v>7137.0</v>
      </c>
      <c r="Y283" s="359">
        <v>6478.0</v>
      </c>
      <c r="Z283" s="359">
        <v>5817.0</v>
      </c>
      <c r="AA283" s="359">
        <v>5817.0</v>
      </c>
      <c r="AB283" s="359">
        <v>6478.0</v>
      </c>
      <c r="AC283" s="359">
        <v>6478.0</v>
      </c>
      <c r="AD283" s="360">
        <v>356.0</v>
      </c>
      <c r="AE283" s="360">
        <v>78.0</v>
      </c>
      <c r="AF283" s="360">
        <v>0.0</v>
      </c>
      <c r="AG283" s="360">
        <v>0.0</v>
      </c>
      <c r="AH283" s="360">
        <v>10.0</v>
      </c>
      <c r="AI283" s="360">
        <v>22.0</v>
      </c>
      <c r="AJ283" s="361">
        <v>60.0</v>
      </c>
      <c r="AK283" s="361">
        <v>4.0</v>
      </c>
      <c r="AL283" s="361">
        <v>5.0</v>
      </c>
    </row>
    <row r="284">
      <c r="A284" s="339" t="s">
        <v>551</v>
      </c>
      <c r="B284" s="350" t="s">
        <v>464</v>
      </c>
      <c r="C284" s="351">
        <f t="shared" si="228"/>
        <v>3490.133875</v>
      </c>
      <c r="D284" s="352">
        <f t="shared" si="229"/>
        <v>503.21479</v>
      </c>
      <c r="E284" s="353">
        <f t="shared" si="230"/>
        <v>271.41972</v>
      </c>
      <c r="F284" s="354">
        <f t="shared" si="231"/>
        <v>233.900603</v>
      </c>
      <c r="G284" s="355">
        <f t="shared" si="232"/>
        <v>315.128874</v>
      </c>
      <c r="H284" s="356">
        <f t="shared" si="233"/>
        <v>208.36618</v>
      </c>
      <c r="I284" s="357">
        <v>70.0</v>
      </c>
      <c r="J284" s="357">
        <v>10.0</v>
      </c>
      <c r="K284" s="357">
        <v>10.0</v>
      </c>
      <c r="L284" s="357">
        <v>10.0</v>
      </c>
      <c r="M284" s="358">
        <v>551.0</v>
      </c>
      <c r="N284" s="358">
        <v>85.0</v>
      </c>
      <c r="O284" s="358">
        <v>95.0</v>
      </c>
      <c r="P284" s="358">
        <v>15.0</v>
      </c>
      <c r="Q284" s="358">
        <v>63.0</v>
      </c>
      <c r="R284" s="358">
        <v>10.0</v>
      </c>
      <c r="S284" s="358">
        <v>46.0</v>
      </c>
      <c r="T284" s="358">
        <v>7.0</v>
      </c>
      <c r="U284" s="358">
        <v>57.0</v>
      </c>
      <c r="V284" s="358">
        <v>9.0</v>
      </c>
      <c r="W284" s="358">
        <v>87.0</v>
      </c>
      <c r="X284" s="359">
        <v>7137.0</v>
      </c>
      <c r="Y284" s="359">
        <v>6478.0</v>
      </c>
      <c r="Z284" s="359">
        <v>5817.0</v>
      </c>
      <c r="AA284" s="359">
        <v>5817.0</v>
      </c>
      <c r="AB284" s="359">
        <v>6478.0</v>
      </c>
      <c r="AC284" s="359">
        <v>6478.0</v>
      </c>
      <c r="AD284" s="360">
        <v>356.0</v>
      </c>
      <c r="AE284" s="360">
        <v>78.0</v>
      </c>
      <c r="AF284" s="360">
        <v>0.0</v>
      </c>
      <c r="AG284" s="360">
        <v>0.0</v>
      </c>
      <c r="AH284" s="360">
        <v>10.0</v>
      </c>
      <c r="AI284" s="360">
        <v>22.0</v>
      </c>
      <c r="AJ284" s="361">
        <v>60.0</v>
      </c>
      <c r="AK284" s="361">
        <v>4.0</v>
      </c>
      <c r="AL284" s="361">
        <v>5.0</v>
      </c>
    </row>
    <row r="285">
      <c r="A285" s="339" t="s">
        <v>878</v>
      </c>
      <c r="B285" s="350" t="s">
        <v>2936</v>
      </c>
      <c r="C285" s="362">
        <v>4269.0</v>
      </c>
      <c r="D285" s="363">
        <v>552.0</v>
      </c>
      <c r="E285" s="364">
        <v>244.0</v>
      </c>
      <c r="F285" s="365">
        <v>303.0</v>
      </c>
      <c r="G285" s="366">
        <v>260.0</v>
      </c>
      <c r="H285" s="367">
        <v>301.0</v>
      </c>
      <c r="I285" s="357"/>
      <c r="J285" s="357"/>
      <c r="K285" s="357"/>
      <c r="L285" s="357"/>
      <c r="M285" s="358"/>
      <c r="N285" s="358"/>
      <c r="O285" s="358"/>
      <c r="P285" s="358"/>
      <c r="Q285" s="358"/>
      <c r="R285" s="358"/>
      <c r="S285" s="358"/>
      <c r="T285" s="358"/>
      <c r="U285" s="358"/>
      <c r="V285" s="358"/>
      <c r="W285" s="358"/>
      <c r="X285" s="359"/>
      <c r="Y285" s="359"/>
      <c r="Z285" s="359"/>
      <c r="AA285" s="359"/>
      <c r="AB285" s="359"/>
      <c r="AC285" s="359"/>
      <c r="AD285" s="360"/>
      <c r="AE285" s="360"/>
      <c r="AF285" s="360"/>
      <c r="AG285" s="360"/>
      <c r="AH285" s="360"/>
      <c r="AI285" s="360"/>
      <c r="AJ285" s="361"/>
      <c r="AK285" s="361"/>
      <c r="AL285" s="361"/>
    </row>
    <row r="286">
      <c r="A286" s="339" t="s">
        <v>878</v>
      </c>
      <c r="B286" s="350" t="s">
        <v>993</v>
      </c>
      <c r="C286" s="362">
        <v>4572.0</v>
      </c>
      <c r="D286" s="363">
        <v>583.0</v>
      </c>
      <c r="E286" s="364">
        <v>244.0</v>
      </c>
      <c r="F286" s="365">
        <v>339.0</v>
      </c>
      <c r="G286" s="366">
        <v>280.0</v>
      </c>
      <c r="H286" s="367">
        <v>181.0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2867</v>
      </c>
      <c r="B287" s="350" t="s">
        <v>2875</v>
      </c>
      <c r="C287" s="362">
        <v>4348.0</v>
      </c>
      <c r="D287" s="363">
        <v>589.0</v>
      </c>
      <c r="E287" s="364">
        <v>216.0</v>
      </c>
      <c r="F287" s="365">
        <v>291.0</v>
      </c>
      <c r="G287" s="366">
        <v>315.0</v>
      </c>
      <c r="H287" s="367">
        <v>179.0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2867</v>
      </c>
      <c r="B288" s="350" t="s">
        <v>2872</v>
      </c>
      <c r="C288" s="362">
        <v>4034.0</v>
      </c>
      <c r="D288" s="363">
        <v>589.0</v>
      </c>
      <c r="E288" s="364">
        <v>216.0</v>
      </c>
      <c r="F288" s="365">
        <v>267.0</v>
      </c>
      <c r="G288" s="366">
        <v>315.0</v>
      </c>
      <c r="H288" s="367">
        <v>179.0</v>
      </c>
      <c r="I288" s="357"/>
      <c r="J288" s="357"/>
      <c r="K288" s="357"/>
      <c r="L288" s="357"/>
      <c r="M288" s="358"/>
      <c r="N288" s="358"/>
      <c r="O288" s="358"/>
      <c r="P288" s="358"/>
      <c r="Q288" s="358"/>
      <c r="R288" s="358"/>
      <c r="S288" s="358"/>
      <c r="T288" s="358"/>
      <c r="U288" s="358"/>
      <c r="V288" s="358"/>
      <c r="W288" s="358"/>
      <c r="X288" s="359"/>
      <c r="Y288" s="359"/>
      <c r="Z288" s="359"/>
      <c r="AA288" s="359"/>
      <c r="AB288" s="359"/>
      <c r="AC288" s="359"/>
      <c r="AD288" s="360"/>
      <c r="AE288" s="360"/>
      <c r="AF288" s="360"/>
      <c r="AG288" s="360"/>
      <c r="AH288" s="360"/>
      <c r="AI288" s="360"/>
      <c r="AJ288" s="361"/>
      <c r="AK288" s="361"/>
      <c r="AL288" s="361"/>
    </row>
    <row r="289">
      <c r="A289" s="339" t="s">
        <v>736</v>
      </c>
      <c r="B289" s="350" t="s">
        <v>870</v>
      </c>
      <c r="C289" s="351">
        <f t="shared" ref="C289:C290" si="234">(M289+N289*($I289-1)/10)*(1+X289/10000)*(1+(10+SWITCH($J289,0,0,1,1,2,2,3,3,4,4,5,5,6,7,7,9,8,11,9,13,10,15)+switch($L289,10,5,0))/100)+AD289+$L289*AJ289</f>
        <v>4154.55289</v>
      </c>
      <c r="D289" s="352">
        <f t="shared" ref="D289:D290" si="235">(O289+P289*($I289-1)/10)*(1+Y289/10000)*(1+(10+SWITCH($K289,0,0,1,1,2,2,3,3,4,4,5,5,6,7,7,9,8,11,9,13,10,15)+switch($L289,10,5,0))/100)+AE289</f>
        <v>613.860306</v>
      </c>
      <c r="E289" s="353">
        <f t="shared" ref="E289:E290" si="236">(Q289+R289*($I289-1)/10)*(1+Z289/10000)*(1+(10+SWITCH($K289,0,0,1,1,2,2,3,3,4,4,5,5,6,7,7,9,8,11,9,13,10,15)+switch($L289,10,5,0))/100)+AF289</f>
        <v>259.33193</v>
      </c>
      <c r="F289" s="354">
        <f t="shared" ref="F289:F290" si="237">(S289+T289*($I289-1)/10)*(1+AA289/10000)*(1+(10+SWITCH($J289,0,0,1,1,2,2,3,3,4,4,5,5,6,7,7,9,8,11,9,13,10,15)+switch($L289,10,5,0))/100)+AG289+$L289*AK289</f>
        <v>310.335618</v>
      </c>
      <c r="G289" s="355">
        <f t="shared" ref="G289:G290" si="238">(U289+V289*($I289-1)/10)*(1+AB289/10000)*(1+(10+SWITCH($J289,0,0,1,1,2,2,3,3,4,4,5,5,6,7,7,9,8,11,9,13,10,15)+switch($L289,10,5,0))/100)+AH289+$L289*AL289</f>
        <v>252.003802</v>
      </c>
      <c r="H289" s="356">
        <f t="shared" ref="H289:H290" si="239">W289*(1+AC289/10000)*(1+(10+SWITCH($K289,0,0,1,1,2,2,3,3,4,4,5,5,6,7,7,9,8,11,9,13,10,15)+switch($L289,10,5,0))/100)+AI289</f>
        <v>149.6731</v>
      </c>
      <c r="I289" s="357">
        <v>70.0</v>
      </c>
      <c r="J289" s="357">
        <v>10.0</v>
      </c>
      <c r="K289" s="357">
        <v>10.0</v>
      </c>
      <c r="L289" s="357">
        <v>10.0</v>
      </c>
      <c r="M289" s="415">
        <v>649.0</v>
      </c>
      <c r="N289" s="416">
        <v>100.0</v>
      </c>
      <c r="O289" s="416">
        <v>106.0</v>
      </c>
      <c r="P289" s="416">
        <v>17.0</v>
      </c>
      <c r="Q289" s="416">
        <v>58.0</v>
      </c>
      <c r="R289" s="416">
        <v>9.0</v>
      </c>
      <c r="S289" s="416">
        <v>53.0</v>
      </c>
      <c r="T289" s="416">
        <v>8.0</v>
      </c>
      <c r="U289" s="416">
        <v>46.0</v>
      </c>
      <c r="V289" s="416">
        <v>7.0</v>
      </c>
      <c r="W289" s="416">
        <v>67.0</v>
      </c>
      <c r="X289" s="417">
        <v>7927.0</v>
      </c>
      <c r="Y289" s="417">
        <v>9114.0</v>
      </c>
      <c r="Z289" s="417">
        <v>6610.0</v>
      </c>
      <c r="AA289" s="417">
        <v>6873.0</v>
      </c>
      <c r="AB289" s="417">
        <v>6478.0</v>
      </c>
      <c r="AC289" s="417">
        <v>6610.0</v>
      </c>
      <c r="AD289" s="418">
        <v>334.0</v>
      </c>
      <c r="AE289" s="418">
        <v>59.0</v>
      </c>
      <c r="AF289" s="401"/>
      <c r="AG289" s="418">
        <v>33.0</v>
      </c>
      <c r="AH289" s="418">
        <v>10.0</v>
      </c>
      <c r="AI289" s="418">
        <v>5.0</v>
      </c>
      <c r="AJ289" s="400">
        <v>70.0</v>
      </c>
      <c r="AK289" s="400">
        <v>4.0</v>
      </c>
      <c r="AL289" s="400">
        <v>4.0</v>
      </c>
    </row>
    <row r="290">
      <c r="A290" s="339" t="s">
        <v>736</v>
      </c>
      <c r="B290" s="350" t="s">
        <v>273</v>
      </c>
      <c r="C290" s="351">
        <f t="shared" si="234"/>
        <v>4471.50225</v>
      </c>
      <c r="D290" s="352">
        <f t="shared" si="235"/>
        <v>581.806128</v>
      </c>
      <c r="E290" s="353">
        <f t="shared" si="236"/>
        <v>285.0276</v>
      </c>
      <c r="F290" s="354">
        <f t="shared" si="237"/>
        <v>334.244659</v>
      </c>
      <c r="G290" s="355">
        <f t="shared" si="238"/>
        <v>271.068848</v>
      </c>
      <c r="H290" s="356">
        <f t="shared" si="239"/>
        <v>149.6731</v>
      </c>
      <c r="I290" s="357">
        <v>70.0</v>
      </c>
      <c r="J290" s="357">
        <v>10.0</v>
      </c>
      <c r="K290" s="357">
        <v>10.0</v>
      </c>
      <c r="L290" s="357">
        <v>10.0</v>
      </c>
      <c r="M290" s="419">
        <v>716.0</v>
      </c>
      <c r="N290" s="420">
        <v>110.0</v>
      </c>
      <c r="O290" s="420">
        <v>100.0</v>
      </c>
      <c r="P290" s="420">
        <v>16.0</v>
      </c>
      <c r="Q290" s="420">
        <v>63.0</v>
      </c>
      <c r="R290" s="420">
        <v>10.0</v>
      </c>
      <c r="S290" s="420">
        <v>57.0</v>
      </c>
      <c r="T290" s="420">
        <v>9.0</v>
      </c>
      <c r="U290" s="420">
        <v>48.0</v>
      </c>
      <c r="V290" s="420">
        <v>8.0</v>
      </c>
      <c r="W290" s="420">
        <v>67.0</v>
      </c>
      <c r="X290" s="421">
        <v>7927.0</v>
      </c>
      <c r="Y290" s="421">
        <v>9114.0</v>
      </c>
      <c r="Z290" s="421">
        <v>6610.0</v>
      </c>
      <c r="AA290" s="421">
        <v>6873.0</v>
      </c>
      <c r="AB290" s="421">
        <v>6478.0</v>
      </c>
      <c r="AC290" s="421">
        <v>6610.0</v>
      </c>
      <c r="AD290" s="422">
        <v>334.0</v>
      </c>
      <c r="AE290" s="422">
        <v>59.0</v>
      </c>
      <c r="AF290" s="396"/>
      <c r="AG290" s="422">
        <v>33.0</v>
      </c>
      <c r="AH290" s="422">
        <v>10.0</v>
      </c>
      <c r="AI290" s="422">
        <v>5.0</v>
      </c>
      <c r="AJ290" s="395">
        <v>70.0</v>
      </c>
      <c r="AK290" s="395">
        <v>4.0</v>
      </c>
      <c r="AL290" s="395">
        <v>4.0</v>
      </c>
    </row>
    <row r="291">
      <c r="A291" s="339" t="s">
        <v>2899</v>
      </c>
      <c r="B291" s="350" t="s">
        <v>993</v>
      </c>
      <c r="C291" s="362">
        <v>4273.0</v>
      </c>
      <c r="D291" s="363">
        <v>564.0</v>
      </c>
      <c r="E291" s="364">
        <v>258.0</v>
      </c>
      <c r="F291" s="365">
        <v>351.0</v>
      </c>
      <c r="G291" s="366">
        <v>283.0</v>
      </c>
      <c r="H291" s="367">
        <v>154.0</v>
      </c>
      <c r="I291" s="357"/>
      <c r="J291" s="357"/>
      <c r="K291" s="357"/>
      <c r="L291" s="357"/>
      <c r="M291" s="423"/>
      <c r="N291" s="423"/>
      <c r="O291" s="423"/>
      <c r="P291" s="423"/>
      <c r="Q291" s="423"/>
      <c r="R291" s="423"/>
      <c r="S291" s="423"/>
      <c r="T291" s="423"/>
      <c r="U291" s="423"/>
      <c r="V291" s="423"/>
      <c r="W291" s="423"/>
      <c r="X291" s="424"/>
      <c r="Y291" s="424"/>
      <c r="Z291" s="424"/>
      <c r="AA291" s="424"/>
      <c r="AB291" s="424"/>
      <c r="AC291" s="424"/>
      <c r="AD291" s="425"/>
      <c r="AE291" s="425"/>
      <c r="AF291" s="426"/>
      <c r="AG291" s="425"/>
      <c r="AH291" s="425"/>
      <c r="AI291" s="425"/>
      <c r="AJ291" s="427"/>
      <c r="AK291" s="427"/>
      <c r="AL291" s="427"/>
    </row>
    <row r="292">
      <c r="A292" s="339" t="s">
        <v>2899</v>
      </c>
      <c r="B292" s="350" t="s">
        <v>2905</v>
      </c>
      <c r="C292" s="362">
        <v>4576.0</v>
      </c>
      <c r="D292" s="363">
        <v>564.0</v>
      </c>
      <c r="E292" s="364">
        <v>258.0</v>
      </c>
      <c r="F292" s="365">
        <v>351.0</v>
      </c>
      <c r="G292" s="366">
        <v>283.0</v>
      </c>
      <c r="H292" s="367">
        <v>116.0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2914</v>
      </c>
      <c r="B293" s="350" t="s">
        <v>2919</v>
      </c>
      <c r="C293" s="362">
        <v>4411.0</v>
      </c>
      <c r="D293" s="363">
        <v>614.0</v>
      </c>
      <c r="E293" s="364">
        <v>235.0</v>
      </c>
      <c r="F293" s="365">
        <v>337.0</v>
      </c>
      <c r="G293" s="366">
        <v>305.0</v>
      </c>
      <c r="H293" s="367">
        <v>162.0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2914</v>
      </c>
      <c r="B294" s="350" t="s">
        <v>2922</v>
      </c>
      <c r="C294" s="362">
        <v>5059.0</v>
      </c>
      <c r="D294" s="363">
        <v>614.0</v>
      </c>
      <c r="E294" s="364">
        <v>235.0</v>
      </c>
      <c r="F294" s="365">
        <v>388.0</v>
      </c>
      <c r="G294" s="366">
        <v>252.0</v>
      </c>
      <c r="H294" s="367">
        <v>162.0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1368</v>
      </c>
      <c r="B295" s="350" t="s">
        <v>2946</v>
      </c>
      <c r="C295" s="362">
        <v>4311.0</v>
      </c>
      <c r="D295" s="363">
        <v>572.0</v>
      </c>
      <c r="E295" s="364">
        <v>233.0</v>
      </c>
      <c r="F295" s="365">
        <v>288.0</v>
      </c>
      <c r="G295" s="366">
        <v>241.0</v>
      </c>
      <c r="H295" s="367">
        <v>122.0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1368</v>
      </c>
      <c r="B296" s="350" t="s">
        <v>614</v>
      </c>
      <c r="C296" s="362">
        <v>4632.0</v>
      </c>
      <c r="D296" s="363">
        <v>541.0</v>
      </c>
      <c r="E296" s="364">
        <v>233.0</v>
      </c>
      <c r="F296" s="365">
        <v>300.0</v>
      </c>
      <c r="G296" s="366">
        <v>270.0</v>
      </c>
      <c r="H296" s="367">
        <v>122.0</v>
      </c>
      <c r="I296" s="357"/>
      <c r="J296" s="357"/>
      <c r="K296" s="357"/>
      <c r="L296" s="357"/>
      <c r="M296" s="423"/>
      <c r="N296" s="423"/>
      <c r="O296" s="423"/>
      <c r="P296" s="423"/>
      <c r="Q296" s="423"/>
      <c r="R296" s="423"/>
      <c r="S296" s="423"/>
      <c r="T296" s="423"/>
      <c r="U296" s="423"/>
      <c r="V296" s="423"/>
      <c r="W296" s="423"/>
      <c r="X296" s="424"/>
      <c r="Y296" s="424"/>
      <c r="Z296" s="424"/>
      <c r="AA296" s="424"/>
      <c r="AB296" s="424"/>
      <c r="AC296" s="424"/>
      <c r="AD296" s="425"/>
      <c r="AE296" s="425"/>
      <c r="AF296" s="426"/>
      <c r="AG296" s="425"/>
      <c r="AH296" s="425"/>
      <c r="AI296" s="425"/>
      <c r="AJ296" s="427"/>
      <c r="AK296" s="427"/>
      <c r="AL296" s="427"/>
    </row>
    <row r="297">
      <c r="A297" s="339" t="s">
        <v>2560</v>
      </c>
      <c r="B297" s="350" t="s">
        <v>1917</v>
      </c>
      <c r="C297" s="351">
        <f t="shared" ref="C297:C306" si="240">(M297+N297*($I297-1)/10)*(1+X297/10000)*(1+(10+SWITCH($J297,0,0,1,1,2,2,3,3,4,4,5,5,6,7,7,9,8,11,9,13,10,15)+switch($L297,10,5,0))/100)+AD297+$L297*AJ297</f>
        <v>2713.1485</v>
      </c>
      <c r="D297" s="352">
        <f t="shared" ref="D297:D306" si="241">(O297+P297*($I297-1)/10)*(1+Y297/10000)*(1+(10+SWITCH($K297,0,0,1,1,2,2,3,3,4,4,5,5,6,7,7,9,8,11,9,13,10,15)+switch($L297,10,5,0))/100)+AE297</f>
        <v>311.746728</v>
      </c>
      <c r="E297" s="353">
        <f t="shared" ref="E297:E306" si="242">(Q297+R297*($I297-1)/10)*(1+Z297/10000)*(1+(10+SWITCH($K297,0,0,1,1,2,2,3,3,4,4,5,5,6,7,7,9,8,11,9,13,10,15)+switch($L297,10,5,0))/100)+AF297</f>
        <v>504.058318</v>
      </c>
      <c r="F297" s="354">
        <f t="shared" ref="F297:F306" si="243">(S297+T297*($I297-1)/10)*(1+AA297/10000)*(1+(10+SWITCH($J297,0,0,1,1,2,2,3,3,4,4,5,5,6,7,7,9,8,11,9,13,10,15)+switch($L297,10,5,0))/100)+AG297+$L297*AK297</f>
        <v>210.967358</v>
      </c>
      <c r="G297" s="355">
        <f t="shared" ref="G297:G306" si="244">(U297+V297*($I297-1)/10)*(1+AB297/10000)*(1+(10+SWITCH($J297,0,0,1,1,2,2,3,3,4,4,5,5,6,7,7,9,8,11,9,13,10,15)+switch($L297,10,5,0))/100)+AH297+$L297*AL297</f>
        <v>309.93407</v>
      </c>
      <c r="H297" s="356">
        <f t="shared" ref="H297:H306" si="245">W297*(1+AC297/10000)*(1+(10+SWITCH($K297,0,0,1,1,2,2,3,3,4,4,5,5,6,7,7,9,8,11,9,13,10,15)+switch($L297,10,5,0))/100)+AI297</f>
        <v>80.32271</v>
      </c>
      <c r="I297" s="357">
        <v>70.0</v>
      </c>
      <c r="J297" s="357">
        <v>10.0</v>
      </c>
      <c r="K297" s="357">
        <v>10.0</v>
      </c>
      <c r="L297" s="357">
        <v>10.0</v>
      </c>
      <c r="M297" s="384">
        <v>551.0</v>
      </c>
      <c r="N297" s="384">
        <v>85.0</v>
      </c>
      <c r="O297" s="384">
        <v>76.0</v>
      </c>
      <c r="P297" s="384">
        <v>12.0</v>
      </c>
      <c r="Q297" s="384">
        <v>80.0</v>
      </c>
      <c r="R297" s="384">
        <v>13.0</v>
      </c>
      <c r="S297" s="384">
        <v>46.0</v>
      </c>
      <c r="T297" s="384">
        <v>7.0</v>
      </c>
      <c r="U297" s="384">
        <v>64.0</v>
      </c>
      <c r="V297" s="384">
        <v>10.0</v>
      </c>
      <c r="W297" s="384">
        <v>43.0</v>
      </c>
      <c r="X297" s="359">
        <v>4236.0</v>
      </c>
      <c r="Y297" s="359">
        <v>4762.0</v>
      </c>
      <c r="Z297" s="359">
        <v>10038.0</v>
      </c>
      <c r="AA297" s="359">
        <v>4762.0</v>
      </c>
      <c r="AB297" s="359">
        <v>3183.0</v>
      </c>
      <c r="AC297" s="359">
        <v>4369.0</v>
      </c>
      <c r="AD297" s="360">
        <v>308.0</v>
      </c>
      <c r="AE297" s="360">
        <v>7.0</v>
      </c>
      <c r="AF297" s="360">
        <v>62.0</v>
      </c>
      <c r="AG297" s="360">
        <v>10.0</v>
      </c>
      <c r="AH297" s="360">
        <v>32.0</v>
      </c>
      <c r="AI297" s="369"/>
      <c r="AJ297" s="383">
        <v>30.0</v>
      </c>
      <c r="AK297" s="383">
        <v>2.0</v>
      </c>
      <c r="AL297" s="383">
        <v>5.0</v>
      </c>
    </row>
    <row r="298">
      <c r="A298" s="339" t="s">
        <v>2560</v>
      </c>
      <c r="B298" s="350" t="s">
        <v>1172</v>
      </c>
      <c r="C298" s="351">
        <f t="shared" si="240"/>
        <v>2843.62144</v>
      </c>
      <c r="D298" s="352">
        <f t="shared" si="241"/>
        <v>311.746728</v>
      </c>
      <c r="E298" s="353">
        <f t="shared" si="242"/>
        <v>545.476864</v>
      </c>
      <c r="F298" s="354">
        <f t="shared" si="243"/>
        <v>228.046992</v>
      </c>
      <c r="G298" s="355">
        <f t="shared" si="244"/>
        <v>303.07891</v>
      </c>
      <c r="H298" s="356">
        <f t="shared" si="245"/>
        <v>80.32271</v>
      </c>
      <c r="I298" s="357">
        <v>70.0</v>
      </c>
      <c r="J298" s="357">
        <v>10.0</v>
      </c>
      <c r="K298" s="357">
        <v>10.0</v>
      </c>
      <c r="L298" s="357">
        <v>10.0</v>
      </c>
      <c r="M298" s="384">
        <v>587.0</v>
      </c>
      <c r="N298" s="384">
        <v>90.0</v>
      </c>
      <c r="O298" s="384">
        <v>76.0</v>
      </c>
      <c r="P298" s="384">
        <v>12.0</v>
      </c>
      <c r="Q298" s="384">
        <v>89.0</v>
      </c>
      <c r="R298" s="384">
        <v>14.0</v>
      </c>
      <c r="S298" s="384">
        <v>48.0</v>
      </c>
      <c r="T298" s="384">
        <v>8.0</v>
      </c>
      <c r="U298" s="384">
        <v>60.0</v>
      </c>
      <c r="V298" s="384">
        <v>10.0</v>
      </c>
      <c r="W298" s="384">
        <v>43.0</v>
      </c>
      <c r="X298" s="359">
        <v>4236.0</v>
      </c>
      <c r="Y298" s="359">
        <v>4762.0</v>
      </c>
      <c r="Z298" s="359">
        <v>10038.0</v>
      </c>
      <c r="AA298" s="359">
        <v>4762.0</v>
      </c>
      <c r="AB298" s="359">
        <v>3183.0</v>
      </c>
      <c r="AC298" s="359">
        <v>4369.0</v>
      </c>
      <c r="AD298" s="360">
        <v>308.0</v>
      </c>
      <c r="AE298" s="360">
        <v>7.0</v>
      </c>
      <c r="AF298" s="360">
        <v>62.0</v>
      </c>
      <c r="AG298" s="360">
        <v>10.0</v>
      </c>
      <c r="AH298" s="360">
        <v>32.0</v>
      </c>
      <c r="AI298" s="369"/>
      <c r="AJ298" s="383">
        <v>30.0</v>
      </c>
      <c r="AK298" s="383">
        <v>2.0</v>
      </c>
      <c r="AL298" s="383">
        <v>5.0</v>
      </c>
    </row>
    <row r="299">
      <c r="A299" s="339" t="s">
        <v>2997</v>
      </c>
      <c r="B299" s="350" t="s">
        <v>3005</v>
      </c>
      <c r="C299" s="351">
        <f t="shared" si="240"/>
        <v>4614.74625</v>
      </c>
      <c r="D299" s="352">
        <f t="shared" si="241"/>
        <v>266.90664</v>
      </c>
      <c r="E299" s="353">
        <f t="shared" si="242"/>
        <v>570.587584</v>
      </c>
      <c r="F299" s="354">
        <f t="shared" si="243"/>
        <v>313.272932</v>
      </c>
      <c r="G299" s="355">
        <f t="shared" si="244"/>
        <v>323.4384</v>
      </c>
      <c r="H299" s="356">
        <f t="shared" si="245"/>
        <v>174.78825</v>
      </c>
      <c r="I299" s="357">
        <v>70.0</v>
      </c>
      <c r="J299" s="357">
        <v>10.0</v>
      </c>
      <c r="K299" s="357">
        <v>10.0</v>
      </c>
      <c r="L299" s="357">
        <v>10.0</v>
      </c>
      <c r="M299" s="368">
        <v>716.0</v>
      </c>
      <c r="N299" s="368">
        <v>110.0</v>
      </c>
      <c r="O299" s="368">
        <v>63.0</v>
      </c>
      <c r="P299" s="368">
        <v>10.0</v>
      </c>
      <c r="Q299" s="368">
        <v>100.0</v>
      </c>
      <c r="R299" s="368">
        <v>16.0</v>
      </c>
      <c r="S299" s="368">
        <v>57.0</v>
      </c>
      <c r="T299" s="368">
        <v>9.0</v>
      </c>
      <c r="U299" s="368">
        <v>48.0</v>
      </c>
      <c r="V299" s="368">
        <v>8.0</v>
      </c>
      <c r="W299" s="368">
        <v>75.0</v>
      </c>
      <c r="X299" s="359">
        <v>8455.0</v>
      </c>
      <c r="Y299" s="359">
        <v>5554.0</v>
      </c>
      <c r="Z299" s="359">
        <v>8192.0</v>
      </c>
      <c r="AA299" s="359">
        <v>7004.0</v>
      </c>
      <c r="AB299" s="359">
        <v>7400.0</v>
      </c>
      <c r="AC299" s="359">
        <v>7927.0</v>
      </c>
      <c r="AD299" s="360">
        <v>276.0</v>
      </c>
      <c r="AE299" s="382"/>
      <c r="AF299" s="360">
        <v>73.0</v>
      </c>
      <c r="AG299" s="382"/>
      <c r="AH299" s="360">
        <v>30.0</v>
      </c>
      <c r="AI299" s="382"/>
      <c r="AJ299" s="383">
        <v>80.0</v>
      </c>
      <c r="AK299" s="383">
        <v>5.0</v>
      </c>
      <c r="AL299" s="383">
        <v>6.0</v>
      </c>
    </row>
    <row r="300">
      <c r="A300" s="339" t="s">
        <v>2997</v>
      </c>
      <c r="B300" s="350" t="s">
        <v>3008</v>
      </c>
      <c r="C300" s="351">
        <f t="shared" si="240"/>
        <v>4288.46185</v>
      </c>
      <c r="D300" s="352">
        <f t="shared" si="241"/>
        <v>295.012718</v>
      </c>
      <c r="E300" s="353">
        <f t="shared" si="242"/>
        <v>570.587584</v>
      </c>
      <c r="F300" s="354">
        <f t="shared" si="243"/>
        <v>278.125664</v>
      </c>
      <c r="G300" s="355">
        <f t="shared" si="244"/>
        <v>334.7484</v>
      </c>
      <c r="H300" s="356">
        <f t="shared" si="245"/>
        <v>174.78825</v>
      </c>
      <c r="I300" s="357">
        <v>70.0</v>
      </c>
      <c r="J300" s="357">
        <v>10.0</v>
      </c>
      <c r="K300" s="357">
        <v>10.0</v>
      </c>
      <c r="L300" s="357">
        <v>10.0</v>
      </c>
      <c r="M300" s="368">
        <v>649.0</v>
      </c>
      <c r="N300" s="368">
        <v>100.0</v>
      </c>
      <c r="O300" s="368">
        <v>70.0</v>
      </c>
      <c r="P300" s="368">
        <v>11.0</v>
      </c>
      <c r="Q300" s="368">
        <v>100.0</v>
      </c>
      <c r="R300" s="368">
        <v>16.0</v>
      </c>
      <c r="S300" s="368">
        <v>48.0</v>
      </c>
      <c r="T300" s="368">
        <v>8.0</v>
      </c>
      <c r="U300" s="368">
        <v>53.0</v>
      </c>
      <c r="V300" s="368">
        <v>8.0</v>
      </c>
      <c r="W300" s="368">
        <v>75.0</v>
      </c>
      <c r="X300" s="359">
        <v>8455.0</v>
      </c>
      <c r="Y300" s="359">
        <v>5554.0</v>
      </c>
      <c r="Z300" s="359">
        <v>8192.0</v>
      </c>
      <c r="AA300" s="359">
        <v>7004.0</v>
      </c>
      <c r="AB300" s="359">
        <v>7400.0</v>
      </c>
      <c r="AC300" s="359">
        <v>7927.0</v>
      </c>
      <c r="AD300" s="360">
        <v>276.0</v>
      </c>
      <c r="AE300" s="382"/>
      <c r="AF300" s="360">
        <v>73.0</v>
      </c>
      <c r="AG300" s="382"/>
      <c r="AH300" s="360">
        <v>30.0</v>
      </c>
      <c r="AI300" s="382"/>
      <c r="AJ300" s="383">
        <v>80.0</v>
      </c>
      <c r="AK300" s="383">
        <v>5.0</v>
      </c>
      <c r="AL300" s="383">
        <v>6.0</v>
      </c>
    </row>
    <row r="301">
      <c r="A301" s="339" t="s">
        <v>1045</v>
      </c>
      <c r="B301" s="350" t="s">
        <v>342</v>
      </c>
      <c r="C301" s="351">
        <f t="shared" si="240"/>
        <v>3379.06824</v>
      </c>
      <c r="D301" s="352">
        <f t="shared" si="241"/>
        <v>315.64676</v>
      </c>
      <c r="E301" s="353">
        <f t="shared" si="242"/>
        <v>526.443008</v>
      </c>
      <c r="F301" s="354">
        <f t="shared" si="243"/>
        <v>256.368168</v>
      </c>
      <c r="G301" s="355">
        <f t="shared" si="244"/>
        <v>415.07984</v>
      </c>
      <c r="H301" s="356">
        <f t="shared" si="245"/>
        <v>95.79583</v>
      </c>
      <c r="I301" s="357">
        <v>70.0</v>
      </c>
      <c r="J301" s="357">
        <v>10.0</v>
      </c>
      <c r="K301" s="357">
        <v>10.0</v>
      </c>
      <c r="L301" s="357">
        <v>10.0</v>
      </c>
      <c r="M301" s="386" t="s">
        <v>3460</v>
      </c>
      <c r="N301" s="386" t="s">
        <v>3461</v>
      </c>
      <c r="O301" s="386" t="s">
        <v>3462</v>
      </c>
      <c r="P301" s="386" t="s">
        <v>3463</v>
      </c>
      <c r="Q301" s="386" t="s">
        <v>3464</v>
      </c>
      <c r="R301" s="386" t="s">
        <v>3465</v>
      </c>
      <c r="S301" s="386" t="s">
        <v>3466</v>
      </c>
      <c r="T301" s="386" t="s">
        <v>3450</v>
      </c>
      <c r="U301" s="386" t="s">
        <v>3447</v>
      </c>
      <c r="V301" s="386" t="s">
        <v>3448</v>
      </c>
      <c r="W301" s="386" t="s">
        <v>3451</v>
      </c>
      <c r="X301" s="387">
        <v>7531.0</v>
      </c>
      <c r="Y301" s="387">
        <v>5290.0</v>
      </c>
      <c r="Z301" s="387">
        <v>8586.0</v>
      </c>
      <c r="AA301" s="387">
        <v>6873.0</v>
      </c>
      <c r="AB301" s="387">
        <v>8192.0</v>
      </c>
      <c r="AC301" s="387">
        <v>7137.0</v>
      </c>
      <c r="AD301" s="388">
        <v>276.0</v>
      </c>
      <c r="AE301" s="388"/>
      <c r="AF301" s="388">
        <v>78.0</v>
      </c>
      <c r="AG301" s="389"/>
      <c r="AH301" s="388">
        <v>40.0</v>
      </c>
      <c r="AI301" s="389"/>
      <c r="AJ301" s="390">
        <v>35.0</v>
      </c>
      <c r="AK301" s="390">
        <v>3.0</v>
      </c>
      <c r="AL301" s="390">
        <v>7.0</v>
      </c>
    </row>
    <row r="302">
      <c r="A302" s="339" t="s">
        <v>1045</v>
      </c>
      <c r="B302" s="350" t="s">
        <v>178</v>
      </c>
      <c r="C302" s="351">
        <f t="shared" si="240"/>
        <v>3218.396625</v>
      </c>
      <c r="D302" s="352">
        <f t="shared" si="241"/>
        <v>262.3764</v>
      </c>
      <c r="E302" s="353">
        <f t="shared" si="242"/>
        <v>557.61173</v>
      </c>
      <c r="F302" s="354">
        <f t="shared" si="243"/>
        <v>236.846107</v>
      </c>
      <c r="G302" s="355">
        <f t="shared" si="244"/>
        <v>415.07984</v>
      </c>
      <c r="H302" s="356">
        <f t="shared" si="245"/>
        <v>95.79583</v>
      </c>
      <c r="I302" s="357">
        <v>70.0</v>
      </c>
      <c r="J302" s="357">
        <v>10.0</v>
      </c>
      <c r="K302" s="357">
        <v>10.0</v>
      </c>
      <c r="L302" s="357">
        <v>10.0</v>
      </c>
      <c r="M302" s="386" t="s">
        <v>3467</v>
      </c>
      <c r="N302" s="386" t="s">
        <v>3468</v>
      </c>
      <c r="O302" s="386" t="s">
        <v>3469</v>
      </c>
      <c r="P302" s="386" t="s">
        <v>3448</v>
      </c>
      <c r="Q302" s="386" t="s">
        <v>3470</v>
      </c>
      <c r="R302" s="386" t="s">
        <v>3471</v>
      </c>
      <c r="S302" s="386" t="s">
        <v>3472</v>
      </c>
      <c r="T302" s="386" t="s">
        <v>3473</v>
      </c>
      <c r="U302" s="386" t="s">
        <v>3447</v>
      </c>
      <c r="V302" s="386" t="s">
        <v>3448</v>
      </c>
      <c r="W302" s="386" t="s">
        <v>3451</v>
      </c>
      <c r="X302" s="387">
        <v>7531.0</v>
      </c>
      <c r="Y302" s="387">
        <v>5290.0</v>
      </c>
      <c r="Z302" s="387">
        <v>8586.0</v>
      </c>
      <c r="AA302" s="387">
        <v>6873.0</v>
      </c>
      <c r="AB302" s="387">
        <v>8192.0</v>
      </c>
      <c r="AC302" s="387">
        <v>7137.0</v>
      </c>
      <c r="AD302" s="388">
        <v>276.0</v>
      </c>
      <c r="AE302" s="388"/>
      <c r="AF302" s="388">
        <v>78.0</v>
      </c>
      <c r="AG302" s="389"/>
      <c r="AH302" s="388">
        <v>40.0</v>
      </c>
      <c r="AI302" s="389"/>
      <c r="AJ302" s="390">
        <v>35.0</v>
      </c>
      <c r="AK302" s="390">
        <v>3.0</v>
      </c>
      <c r="AL302" s="390">
        <v>7.0</v>
      </c>
    </row>
    <row r="303">
      <c r="A303" s="339" t="s">
        <v>3019</v>
      </c>
      <c r="B303" s="350" t="s">
        <v>3031</v>
      </c>
      <c r="C303" s="351">
        <f t="shared" si="240"/>
        <v>4177.35808</v>
      </c>
      <c r="D303" s="352">
        <f t="shared" si="241"/>
        <v>587.095568</v>
      </c>
      <c r="E303" s="353">
        <f t="shared" si="242"/>
        <v>257.86332</v>
      </c>
      <c r="F303" s="354">
        <f t="shared" si="243"/>
        <v>319.178264</v>
      </c>
      <c r="G303" s="355">
        <f t="shared" si="244"/>
        <v>326.591046</v>
      </c>
      <c r="H303" s="356">
        <f t="shared" si="245"/>
        <v>165.00316</v>
      </c>
      <c r="I303" s="357">
        <v>70.0</v>
      </c>
      <c r="J303" s="357">
        <v>10.0</v>
      </c>
      <c r="K303" s="357">
        <v>10.0</v>
      </c>
      <c r="L303" s="357">
        <v>10.0</v>
      </c>
      <c r="M303" s="368">
        <v>649.0</v>
      </c>
      <c r="N303" s="368">
        <v>110.0</v>
      </c>
      <c r="O303" s="368">
        <v>106.0</v>
      </c>
      <c r="P303" s="368">
        <v>17.0</v>
      </c>
      <c r="Q303" s="368">
        <v>63.0</v>
      </c>
      <c r="R303" s="368">
        <v>10.0</v>
      </c>
      <c r="S303" s="368">
        <v>53.0</v>
      </c>
      <c r="T303" s="368">
        <v>8.0</v>
      </c>
      <c r="U303" s="368">
        <v>53.0</v>
      </c>
      <c r="V303" s="368">
        <v>8.0</v>
      </c>
      <c r="W303" s="368">
        <v>67.0</v>
      </c>
      <c r="X303" s="359">
        <v>7927.0</v>
      </c>
      <c r="Y303" s="359">
        <v>8192.0</v>
      </c>
      <c r="Z303" s="359">
        <v>5027.0</v>
      </c>
      <c r="AA303" s="359">
        <v>7004.0</v>
      </c>
      <c r="AB303" s="359">
        <v>7531.0</v>
      </c>
      <c r="AC303" s="359">
        <v>7796.0</v>
      </c>
      <c r="AD303" s="360">
        <v>196.0</v>
      </c>
      <c r="AE303" s="360">
        <v>59.0</v>
      </c>
      <c r="AF303" s="382"/>
      <c r="AG303" s="360">
        <v>20.0</v>
      </c>
      <c r="AH303" s="360">
        <v>20.0</v>
      </c>
      <c r="AI303" s="360">
        <v>10.0</v>
      </c>
      <c r="AJ303" s="383">
        <v>70.0</v>
      </c>
      <c r="AK303" s="383">
        <v>6.0</v>
      </c>
      <c r="AL303" s="383">
        <v>6.0</v>
      </c>
    </row>
    <row r="304">
      <c r="A304" s="339" t="s">
        <v>3019</v>
      </c>
      <c r="B304" s="350" t="s">
        <v>3028</v>
      </c>
      <c r="C304" s="351">
        <f t="shared" si="240"/>
        <v>3788.16291</v>
      </c>
      <c r="D304" s="352">
        <f t="shared" si="241"/>
        <v>556.587584</v>
      </c>
      <c r="E304" s="353">
        <f t="shared" si="242"/>
        <v>257.86332</v>
      </c>
      <c r="F304" s="354">
        <f t="shared" si="243"/>
        <v>319.178264</v>
      </c>
      <c r="G304" s="355">
        <f t="shared" si="244"/>
        <v>351.432473</v>
      </c>
      <c r="H304" s="356">
        <f t="shared" si="245"/>
        <v>165.00316</v>
      </c>
      <c r="I304" s="357">
        <v>70.0</v>
      </c>
      <c r="J304" s="357">
        <v>10.0</v>
      </c>
      <c r="K304" s="357">
        <v>10.0</v>
      </c>
      <c r="L304" s="357">
        <v>10.0</v>
      </c>
      <c r="M304" s="368">
        <v>551.0</v>
      </c>
      <c r="N304" s="368">
        <v>100.0</v>
      </c>
      <c r="O304" s="368">
        <v>100.0</v>
      </c>
      <c r="P304" s="368">
        <v>16.0</v>
      </c>
      <c r="Q304" s="368">
        <v>63.0</v>
      </c>
      <c r="R304" s="368">
        <v>10.0</v>
      </c>
      <c r="S304" s="368">
        <v>53.0</v>
      </c>
      <c r="T304" s="368">
        <v>8.0</v>
      </c>
      <c r="U304" s="368">
        <v>57.0</v>
      </c>
      <c r="V304" s="368">
        <v>9.0</v>
      </c>
      <c r="W304" s="368">
        <v>67.0</v>
      </c>
      <c r="X304" s="359">
        <v>7927.0</v>
      </c>
      <c r="Y304" s="359">
        <v>8192.0</v>
      </c>
      <c r="Z304" s="359">
        <v>5027.0</v>
      </c>
      <c r="AA304" s="359">
        <v>7004.0</v>
      </c>
      <c r="AB304" s="359">
        <v>7531.0</v>
      </c>
      <c r="AC304" s="359">
        <v>7796.0</v>
      </c>
      <c r="AD304" s="360">
        <v>196.0</v>
      </c>
      <c r="AE304" s="360">
        <v>59.0</v>
      </c>
      <c r="AF304" s="382"/>
      <c r="AG304" s="360">
        <v>20.0</v>
      </c>
      <c r="AH304" s="360">
        <v>20.0</v>
      </c>
      <c r="AI304" s="360">
        <v>10.0</v>
      </c>
      <c r="AJ304" s="383">
        <v>70.0</v>
      </c>
      <c r="AK304" s="383">
        <v>6.0</v>
      </c>
      <c r="AL304" s="383">
        <v>6.0</v>
      </c>
    </row>
    <row r="305">
      <c r="A305" s="339" t="s">
        <v>1157</v>
      </c>
      <c r="B305" s="350" t="s">
        <v>3049</v>
      </c>
      <c r="C305" s="351">
        <f t="shared" si="240"/>
        <v>4026.01975</v>
      </c>
      <c r="D305" s="352">
        <f t="shared" si="241"/>
        <v>562.364272</v>
      </c>
      <c r="E305" s="353">
        <f t="shared" si="242"/>
        <v>239.77668</v>
      </c>
      <c r="F305" s="354">
        <f t="shared" si="243"/>
        <v>324.4042</v>
      </c>
      <c r="G305" s="355">
        <f t="shared" si="244"/>
        <v>301.508632</v>
      </c>
      <c r="H305" s="356">
        <f t="shared" si="245"/>
        <v>206.48294</v>
      </c>
      <c r="I305" s="357">
        <v>70.0</v>
      </c>
      <c r="J305" s="357">
        <v>10.0</v>
      </c>
      <c r="K305" s="357">
        <v>10.0</v>
      </c>
      <c r="L305" s="357">
        <v>10.0</v>
      </c>
      <c r="M305" s="358">
        <v>716.0</v>
      </c>
      <c r="N305" s="358">
        <v>110.0</v>
      </c>
      <c r="O305" s="358">
        <v>100.0</v>
      </c>
      <c r="P305" s="358">
        <v>16.0</v>
      </c>
      <c r="Q305" s="358">
        <v>63.0</v>
      </c>
      <c r="R305" s="358">
        <v>10.0</v>
      </c>
      <c r="S305" s="358">
        <v>57.0</v>
      </c>
      <c r="T305" s="358">
        <v>9.0</v>
      </c>
      <c r="U305" s="358">
        <v>48.0</v>
      </c>
      <c r="V305" s="358">
        <v>8.0</v>
      </c>
      <c r="W305" s="358">
        <v>67.0</v>
      </c>
      <c r="X305" s="359">
        <v>7137.0</v>
      </c>
      <c r="Y305" s="359">
        <v>8586.0</v>
      </c>
      <c r="Z305" s="359">
        <v>3973.0</v>
      </c>
      <c r="AA305" s="359">
        <v>7400.0</v>
      </c>
      <c r="AB305" s="359">
        <v>7927.0</v>
      </c>
      <c r="AC305" s="359">
        <v>9114.0</v>
      </c>
      <c r="AD305" s="360">
        <v>90.0</v>
      </c>
      <c r="AE305" s="360">
        <v>54.0</v>
      </c>
      <c r="AF305" s="369"/>
      <c r="AG305" s="360">
        <v>5.0</v>
      </c>
      <c r="AH305" s="360">
        <v>21.0</v>
      </c>
      <c r="AI305" s="360">
        <v>40.0</v>
      </c>
      <c r="AJ305" s="361">
        <v>65.0</v>
      </c>
      <c r="AK305" s="361">
        <v>5.0</v>
      </c>
      <c r="AL305" s="361">
        <v>4.0</v>
      </c>
    </row>
    <row r="306">
      <c r="A306" s="339" t="s">
        <v>1157</v>
      </c>
      <c r="B306" s="350" t="s">
        <v>1514</v>
      </c>
      <c r="C306" s="351">
        <f t="shared" si="240"/>
        <v>3723.03759</v>
      </c>
      <c r="D306" s="352">
        <f t="shared" si="241"/>
        <v>533.61173</v>
      </c>
      <c r="E306" s="353">
        <f t="shared" si="242"/>
        <v>239.77668</v>
      </c>
      <c r="F306" s="354">
        <f t="shared" si="243"/>
        <v>288.4384</v>
      </c>
      <c r="G306" s="355">
        <f t="shared" si="244"/>
        <v>280.767093</v>
      </c>
      <c r="H306" s="356">
        <f t="shared" si="245"/>
        <v>330.72394</v>
      </c>
      <c r="I306" s="357">
        <v>70.0</v>
      </c>
      <c r="J306" s="357">
        <v>10.0</v>
      </c>
      <c r="K306" s="357">
        <v>10.0</v>
      </c>
      <c r="L306" s="357">
        <v>10.0</v>
      </c>
      <c r="M306" s="358">
        <v>649.0</v>
      </c>
      <c r="N306" s="358">
        <v>100.0</v>
      </c>
      <c r="O306" s="358">
        <v>95.0</v>
      </c>
      <c r="P306" s="358">
        <v>15.0</v>
      </c>
      <c r="Q306" s="358">
        <v>63.0</v>
      </c>
      <c r="R306" s="358">
        <v>10.0</v>
      </c>
      <c r="S306" s="358">
        <v>48.0</v>
      </c>
      <c r="T306" s="358">
        <v>8.0</v>
      </c>
      <c r="U306" s="358">
        <v>46.0</v>
      </c>
      <c r="V306" s="358">
        <v>7.0</v>
      </c>
      <c r="W306" s="358">
        <v>117.0</v>
      </c>
      <c r="X306" s="359">
        <v>7137.0</v>
      </c>
      <c r="Y306" s="359">
        <v>8586.0</v>
      </c>
      <c r="Z306" s="359">
        <v>3973.0</v>
      </c>
      <c r="AA306" s="359">
        <v>7400.0</v>
      </c>
      <c r="AB306" s="359">
        <v>7927.0</v>
      </c>
      <c r="AC306" s="359">
        <v>9114.0</v>
      </c>
      <c r="AD306" s="360">
        <v>90.0</v>
      </c>
      <c r="AE306" s="360">
        <v>54.0</v>
      </c>
      <c r="AF306" s="369"/>
      <c r="AG306" s="360">
        <v>5.0</v>
      </c>
      <c r="AH306" s="360">
        <v>21.0</v>
      </c>
      <c r="AI306" s="360">
        <v>40.0</v>
      </c>
      <c r="AJ306" s="361">
        <v>65.0</v>
      </c>
      <c r="AK306" s="361">
        <v>5.0</v>
      </c>
      <c r="AL306" s="361">
        <v>4.0</v>
      </c>
    </row>
  </sheetData>
  <customSheetViews>
    <customSheetView guid="{DA1B7438-463F-403F-8567-63632B153F0A}" filter="1" showAutoFilter="1">
      <autoFilter ref="$A$1:$AL$306">
        <sortState ref="A1:AL306">
          <sortCondition ref="A1:A306"/>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3474</v>
      </c>
      <c r="C1" s="428" t="s">
        <v>122</v>
      </c>
      <c r="D1" s="428" t="s">
        <v>3475</v>
      </c>
      <c r="E1" s="428" t="s">
        <v>124</v>
      </c>
      <c r="F1" s="428" t="s">
        <v>3476</v>
      </c>
      <c r="G1" s="428" t="s">
        <v>3477</v>
      </c>
      <c r="H1" s="428" t="s">
        <v>3478</v>
      </c>
      <c r="I1" s="429" t="s">
        <v>3479</v>
      </c>
      <c r="J1" s="428" t="s">
        <v>3480</v>
      </c>
      <c r="K1" s="428" t="s">
        <v>3481</v>
      </c>
      <c r="L1" s="80" t="s">
        <v>3482</v>
      </c>
      <c r="M1" s="428" t="s">
        <v>100</v>
      </c>
      <c r="N1" s="428" t="s">
        <v>101</v>
      </c>
      <c r="O1" s="428" t="s">
        <v>102</v>
      </c>
      <c r="P1" s="428" t="s">
        <v>103</v>
      </c>
      <c r="Q1" s="428" t="s">
        <v>104</v>
      </c>
      <c r="R1" s="428" t="s">
        <v>105</v>
      </c>
      <c r="S1" s="80" t="s">
        <v>3483</v>
      </c>
      <c r="T1" s="430" t="s">
        <v>3484</v>
      </c>
      <c r="U1" s="431" t="s">
        <v>3485</v>
      </c>
      <c r="V1" s="431" t="s">
        <v>3486</v>
      </c>
      <c r="W1" s="431" t="s">
        <v>3487</v>
      </c>
      <c r="X1" s="432" t="s">
        <v>3488</v>
      </c>
      <c r="Y1" s="430" t="s">
        <v>3484</v>
      </c>
      <c r="Z1" s="431" t="s">
        <v>3485</v>
      </c>
      <c r="AA1" s="431" t="s">
        <v>3486</v>
      </c>
      <c r="AB1" s="431" t="s">
        <v>3487</v>
      </c>
      <c r="AC1" s="432" t="s">
        <v>3488</v>
      </c>
      <c r="AD1" s="433" t="s">
        <v>3484</v>
      </c>
      <c r="AE1" s="433" t="s">
        <v>3485</v>
      </c>
      <c r="AF1" s="433" t="s">
        <v>3486</v>
      </c>
      <c r="AG1" s="433" t="s">
        <v>3487</v>
      </c>
      <c r="AH1" s="433" t="s">
        <v>3488</v>
      </c>
      <c r="AI1" s="434" t="s">
        <v>3489</v>
      </c>
      <c r="AJ1" s="433" t="s">
        <v>3490</v>
      </c>
      <c r="AK1" s="433" t="s">
        <v>3491</v>
      </c>
      <c r="AL1" s="433" t="s">
        <v>3492</v>
      </c>
      <c r="AM1" s="433" t="s">
        <v>3493</v>
      </c>
      <c r="AN1" s="435" t="s">
        <v>3494</v>
      </c>
      <c r="AO1" s="436" t="s">
        <v>3489</v>
      </c>
      <c r="AP1" s="436" t="s">
        <v>3490</v>
      </c>
      <c r="AQ1" s="436" t="s">
        <v>3491</v>
      </c>
      <c r="AR1" s="436" t="s">
        <v>3492</v>
      </c>
      <c r="AS1" s="436" t="s">
        <v>3493</v>
      </c>
      <c r="AT1" s="436" t="s">
        <v>3494</v>
      </c>
      <c r="AU1" s="437" t="s">
        <v>3495</v>
      </c>
      <c r="AV1" s="436" t="s">
        <v>3496</v>
      </c>
      <c r="AW1" s="436" t="s">
        <v>3497</v>
      </c>
      <c r="AX1" s="436" t="s">
        <v>3498</v>
      </c>
      <c r="AY1" s="436" t="s">
        <v>3499</v>
      </c>
      <c r="AZ1" s="438" t="s">
        <v>3500</v>
      </c>
      <c r="BA1" s="439" t="s">
        <v>3495</v>
      </c>
      <c r="BB1" s="439" t="s">
        <v>3496</v>
      </c>
      <c r="BC1" s="439" t="s">
        <v>3497</v>
      </c>
      <c r="BD1" s="439" t="s">
        <v>3498</v>
      </c>
      <c r="BE1" s="439" t="s">
        <v>3499</v>
      </c>
      <c r="BF1" s="439" t="s">
        <v>3500</v>
      </c>
      <c r="BG1" s="440" t="s">
        <v>3501</v>
      </c>
      <c r="BH1" s="439" t="s">
        <v>3502</v>
      </c>
      <c r="BI1" s="439" t="s">
        <v>3503</v>
      </c>
      <c r="BJ1" s="439" t="s">
        <v>3504</v>
      </c>
      <c r="BK1" s="439" t="s">
        <v>3505</v>
      </c>
      <c r="BL1" s="441" t="s">
        <v>3506</v>
      </c>
      <c r="BM1" s="442" t="s">
        <v>3501</v>
      </c>
      <c r="BN1" s="442" t="s">
        <v>3502</v>
      </c>
      <c r="BO1" s="442" t="s">
        <v>3503</v>
      </c>
      <c r="BP1" s="442" t="s">
        <v>3504</v>
      </c>
      <c r="BQ1" s="442" t="s">
        <v>3505</v>
      </c>
      <c r="BR1" s="442" t="s">
        <v>3506</v>
      </c>
      <c r="BS1" s="443" t="s">
        <v>3507</v>
      </c>
      <c r="BT1" s="442" t="s">
        <v>3508</v>
      </c>
      <c r="BU1" s="442" t="s">
        <v>3509</v>
      </c>
      <c r="BV1" s="442" t="s">
        <v>3510</v>
      </c>
      <c r="BW1" s="442" t="s">
        <v>3511</v>
      </c>
      <c r="BX1" s="444" t="s">
        <v>3512</v>
      </c>
      <c r="BY1" s="445" t="s">
        <v>3507</v>
      </c>
      <c r="BZ1" s="445" t="s">
        <v>3508</v>
      </c>
      <c r="CA1" s="445" t="s">
        <v>3509</v>
      </c>
      <c r="CB1" s="445" t="s">
        <v>3510</v>
      </c>
      <c r="CC1" s="445" t="s">
        <v>3511</v>
      </c>
      <c r="CD1" s="445" t="s">
        <v>3512</v>
      </c>
      <c r="CE1" s="446" t="s">
        <v>3513</v>
      </c>
      <c r="CF1" s="445" t="s">
        <v>3514</v>
      </c>
      <c r="CG1" s="445" t="s">
        <v>3515</v>
      </c>
      <c r="CH1" s="445" t="s">
        <v>3516</v>
      </c>
      <c r="CI1" s="445" t="s">
        <v>3517</v>
      </c>
      <c r="CJ1" s="445" t="s">
        <v>3518</v>
      </c>
      <c r="CK1" s="445" t="s">
        <v>3519</v>
      </c>
      <c r="CL1" s="447" t="s">
        <v>3520</v>
      </c>
      <c r="CM1" s="448" t="s">
        <v>3513</v>
      </c>
      <c r="CN1" s="448" t="s">
        <v>3514</v>
      </c>
      <c r="CO1" s="448" t="s">
        <v>3515</v>
      </c>
      <c r="CP1" s="448" t="s">
        <v>3516</v>
      </c>
      <c r="CQ1" s="448" t="s">
        <v>3517</v>
      </c>
      <c r="CR1" s="448" t="s">
        <v>3518</v>
      </c>
      <c r="CS1" s="448" t="s">
        <v>3519</v>
      </c>
      <c r="CT1" s="448" t="s">
        <v>3520</v>
      </c>
      <c r="CU1" s="449" t="s">
        <v>3521</v>
      </c>
      <c r="CV1" s="448" t="s">
        <v>3522</v>
      </c>
      <c r="CW1" s="448" t="s">
        <v>3523</v>
      </c>
      <c r="CX1" s="448" t="s">
        <v>3524</v>
      </c>
      <c r="CY1" s="448" t="s">
        <v>3525</v>
      </c>
      <c r="CZ1" s="448" t="s">
        <v>3526</v>
      </c>
      <c r="DA1" s="450" t="s">
        <v>3527</v>
      </c>
      <c r="DB1" s="451" t="s">
        <v>3521</v>
      </c>
      <c r="DC1" s="451" t="s">
        <v>3522</v>
      </c>
      <c r="DD1" s="451" t="s">
        <v>3523</v>
      </c>
      <c r="DE1" s="451" t="s">
        <v>3524</v>
      </c>
      <c r="DF1" s="451" t="s">
        <v>3525</v>
      </c>
      <c r="DG1" s="451" t="s">
        <v>3526</v>
      </c>
      <c r="DH1" s="451" t="s">
        <v>3527</v>
      </c>
      <c r="DI1" s="452" t="s">
        <v>3528</v>
      </c>
      <c r="DJ1" s="451" t="s">
        <v>3529</v>
      </c>
      <c r="DK1" s="451" t="s">
        <v>3530</v>
      </c>
      <c r="DL1" s="451" t="s">
        <v>3531</v>
      </c>
      <c r="DM1" s="451" t="s">
        <v>3532</v>
      </c>
      <c r="DN1" s="451" t="s">
        <v>3533</v>
      </c>
      <c r="DO1" s="451" t="s">
        <v>3534</v>
      </c>
      <c r="DP1" s="451" t="s">
        <v>3535</v>
      </c>
      <c r="DQ1" s="453" t="s">
        <v>3536</v>
      </c>
      <c r="DR1" s="454"/>
    </row>
    <row r="2">
      <c r="A2" s="349"/>
      <c r="B2" s="428"/>
      <c r="C2" s="39"/>
      <c r="D2" s="428"/>
      <c r="E2" s="39"/>
      <c r="F2" s="39"/>
      <c r="G2" s="39"/>
      <c r="H2" s="39"/>
      <c r="I2" s="455"/>
      <c r="J2" s="39"/>
      <c r="K2" s="39"/>
      <c r="L2" s="80"/>
      <c r="M2" s="39"/>
      <c r="N2" s="39"/>
      <c r="O2" s="39"/>
      <c r="P2" s="39"/>
      <c r="Q2" s="39"/>
      <c r="R2" s="39"/>
      <c r="S2" s="80"/>
      <c r="T2" s="456" t="s">
        <v>3537</v>
      </c>
      <c r="U2" s="24"/>
      <c r="V2" s="24"/>
      <c r="W2" s="24"/>
      <c r="X2" s="9"/>
      <c r="Y2" s="457" t="s">
        <v>3538</v>
      </c>
      <c r="Z2" s="24"/>
      <c r="AA2" s="24"/>
      <c r="AB2" s="24"/>
      <c r="AC2" s="9"/>
      <c r="AD2" s="458" t="s">
        <v>3539</v>
      </c>
      <c r="AE2" s="459"/>
      <c r="AF2" s="459"/>
      <c r="AG2" s="459"/>
      <c r="AH2" s="459"/>
      <c r="AI2" s="459"/>
      <c r="AJ2" s="459"/>
      <c r="AK2" s="459"/>
      <c r="AL2" s="459"/>
      <c r="AM2" s="459"/>
      <c r="AN2" s="322"/>
      <c r="AO2" s="460" t="s">
        <v>3540</v>
      </c>
      <c r="AP2" s="24"/>
      <c r="AQ2" s="24"/>
      <c r="AR2" s="24"/>
      <c r="AS2" s="24"/>
      <c r="AT2" s="24"/>
      <c r="AU2" s="24"/>
      <c r="AV2" s="24"/>
      <c r="AW2" s="24"/>
      <c r="AX2" s="24"/>
      <c r="AY2" s="24"/>
      <c r="AZ2" s="9"/>
      <c r="BA2" s="461" t="s">
        <v>3541</v>
      </c>
      <c r="BB2" s="24"/>
      <c r="BC2" s="24"/>
      <c r="BD2" s="24"/>
      <c r="BE2" s="24"/>
      <c r="BF2" s="24"/>
      <c r="BG2" s="24"/>
      <c r="BH2" s="24"/>
      <c r="BI2" s="24"/>
      <c r="BJ2" s="24"/>
      <c r="BK2" s="24"/>
      <c r="BL2" s="9"/>
      <c r="BM2" s="462" t="s">
        <v>3542</v>
      </c>
      <c r="BN2" s="24"/>
      <c r="BO2" s="24"/>
      <c r="BP2" s="24"/>
      <c r="BQ2" s="24"/>
      <c r="BR2" s="24"/>
      <c r="BS2" s="24"/>
      <c r="BT2" s="24"/>
      <c r="BU2" s="24"/>
      <c r="BV2" s="24"/>
      <c r="BW2" s="24"/>
      <c r="BX2" s="9"/>
      <c r="BY2" s="463" t="s">
        <v>3543</v>
      </c>
      <c r="BZ2" s="24"/>
      <c r="CA2" s="24"/>
      <c r="CB2" s="24"/>
      <c r="CC2" s="24"/>
      <c r="CD2" s="24"/>
      <c r="CE2" s="24"/>
      <c r="CF2" s="24"/>
      <c r="CG2" s="24"/>
      <c r="CH2" s="24"/>
      <c r="CI2" s="24"/>
      <c r="CJ2" s="24"/>
      <c r="CK2" s="24"/>
      <c r="CL2" s="9"/>
      <c r="CM2" s="464" t="s">
        <v>3544</v>
      </c>
      <c r="CN2" s="459"/>
      <c r="CO2" s="459"/>
      <c r="CP2" s="459"/>
      <c r="CQ2" s="459"/>
      <c r="CR2" s="459"/>
      <c r="CS2" s="459"/>
      <c r="CT2" s="459"/>
      <c r="CU2" s="459"/>
      <c r="CV2" s="459"/>
      <c r="CW2" s="459"/>
      <c r="CX2" s="459"/>
      <c r="CY2" s="459"/>
      <c r="CZ2" s="459"/>
      <c r="DA2" s="322"/>
      <c r="DB2" s="465" t="s">
        <v>3545</v>
      </c>
      <c r="DC2" s="459"/>
      <c r="DD2" s="459"/>
      <c r="DE2" s="459"/>
      <c r="DF2" s="459"/>
      <c r="DG2" s="459"/>
      <c r="DH2" s="459"/>
      <c r="DI2" s="459"/>
      <c r="DJ2" s="459"/>
      <c r="DK2" s="459"/>
      <c r="DL2" s="459"/>
      <c r="DM2" s="459"/>
      <c r="DN2" s="459"/>
      <c r="DO2" s="459"/>
      <c r="DP2" s="459"/>
      <c r="DQ2" s="322"/>
      <c r="DR2" s="466"/>
    </row>
    <row r="3" ht="15.75" customHeight="1">
      <c r="A3" s="467" t="s">
        <v>3546</v>
      </c>
      <c r="B3" s="468">
        <v>0.0</v>
      </c>
      <c r="C3" s="469" t="str">
        <f t="array" ref="C3">index(Images!$A$1:$K$1, 1, 1)</f>
        <v/>
      </c>
      <c r="D3" s="468" t="s">
        <v>3547</v>
      </c>
      <c r="E3" s="468">
        <v>1.0</v>
      </c>
      <c r="F3" s="468">
        <v>3.0</v>
      </c>
      <c r="G3" s="468" t="s">
        <v>3548</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3547</v>
      </c>
      <c r="E4" s="468">
        <v>1.0</v>
      </c>
      <c r="F4" s="468">
        <v>3.0</v>
      </c>
      <c r="G4" s="468" t="s">
        <v>3548</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1578</v>
      </c>
      <c r="B5" s="468">
        <v>1.0</v>
      </c>
      <c r="C5" s="469" t="str">
        <f t="array" ref="C5">index(Images!$A$1:$K$1, 1, 1)</f>
        <v/>
      </c>
      <c r="D5" s="468" t="s">
        <v>3547</v>
      </c>
      <c r="E5" s="468">
        <v>1.0</v>
      </c>
      <c r="F5" s="468">
        <v>3.0</v>
      </c>
      <c r="G5" s="468" t="s">
        <v>3548</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3003</v>
      </c>
      <c r="B6" s="468">
        <v>1.0</v>
      </c>
      <c r="C6" s="469" t="str">
        <f t="array" ref="C6">index(Images!$A$1:$K$1, 1, 1)</f>
        <v/>
      </c>
      <c r="D6" s="468" t="s">
        <v>3549</v>
      </c>
      <c r="E6" s="468">
        <v>1.0</v>
      </c>
      <c r="F6" s="468">
        <v>3.0</v>
      </c>
      <c r="G6" s="468" t="s">
        <v>3548</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3547</v>
      </c>
      <c r="E7" s="468">
        <v>1.0</v>
      </c>
      <c r="F7" s="468">
        <v>3.0</v>
      </c>
      <c r="G7" s="468" t="s">
        <v>3548</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1620</v>
      </c>
      <c r="B8" s="468">
        <v>1.0</v>
      </c>
      <c r="C8" s="469" t="str">
        <f t="array" ref="C8">index(Images!$A$1:$K$1, 1, 1)</f>
        <v/>
      </c>
      <c r="D8" s="468" t="s">
        <v>3549</v>
      </c>
      <c r="E8" s="468">
        <v>1.0</v>
      </c>
      <c r="F8" s="468">
        <v>3.0</v>
      </c>
      <c r="G8" s="468" t="s">
        <v>3548</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1458</v>
      </c>
      <c r="B9" s="468">
        <v>1.0</v>
      </c>
      <c r="C9" s="469" t="str">
        <f t="array" ref="C9">index(Images!$A$1:$K$1, 1, 1)</f>
        <v/>
      </c>
      <c r="D9" s="468" t="s">
        <v>3549</v>
      </c>
      <c r="E9" s="468">
        <v>1.0</v>
      </c>
      <c r="F9" s="468">
        <v>3.0</v>
      </c>
      <c r="G9" s="468" t="s">
        <v>3548</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3547</v>
      </c>
      <c r="E10" s="468">
        <v>1.0</v>
      </c>
      <c r="F10" s="468">
        <v>3.0</v>
      </c>
      <c r="G10" s="468" t="s">
        <v>3548</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2511</v>
      </c>
      <c r="B11" s="468">
        <v>2.0</v>
      </c>
      <c r="C11" s="469" t="str">
        <f t="array" ref="C11">index(Images!$A$1:$K$1, 1, 1)</f>
        <v/>
      </c>
      <c r="D11" s="468" t="s">
        <v>3547</v>
      </c>
      <c r="E11" s="468">
        <v>1.0</v>
      </c>
      <c r="F11" s="468">
        <v>3.0</v>
      </c>
      <c r="G11" s="468" t="s">
        <v>3548</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1860</v>
      </c>
      <c r="B12" s="468">
        <v>2.0</v>
      </c>
      <c r="C12" s="469" t="str">
        <f t="array" ref="C12">index(Images!$A$1:$K$1, 1, 1)</f>
        <v/>
      </c>
      <c r="D12" s="468" t="s">
        <v>3547</v>
      </c>
      <c r="E12" s="468">
        <v>1.0</v>
      </c>
      <c r="F12" s="468">
        <v>3.0</v>
      </c>
      <c r="G12" s="468" t="s">
        <v>3548</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2903</v>
      </c>
      <c r="B13" s="468">
        <v>2.0</v>
      </c>
      <c r="C13" s="469" t="str">
        <f t="array" ref="C13">index(Images!$A$1:$K$1, 1, 1)</f>
        <v/>
      </c>
      <c r="D13" s="468" t="s">
        <v>3547</v>
      </c>
      <c r="E13" s="468">
        <v>1.0</v>
      </c>
      <c r="F13" s="468">
        <v>4.0</v>
      </c>
      <c r="G13" s="468" t="s">
        <v>3550</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1580</v>
      </c>
      <c r="B14" s="468">
        <v>2.0</v>
      </c>
      <c r="C14" s="469" t="str">
        <f t="array" ref="C14">index(Images!$A$1:$K$1, 1, 1)</f>
        <v/>
      </c>
      <c r="D14" s="468" t="s">
        <v>3547</v>
      </c>
      <c r="E14" s="468">
        <v>1.0</v>
      </c>
      <c r="F14" s="468">
        <v>3.0</v>
      </c>
      <c r="G14" s="468" t="s">
        <v>3548</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3547</v>
      </c>
      <c r="E15" s="468">
        <v>1.0</v>
      </c>
      <c r="F15" s="468">
        <v>3.0</v>
      </c>
      <c r="G15" s="468" t="s">
        <v>3548</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2362</v>
      </c>
      <c r="B16" s="468">
        <v>2.0</v>
      </c>
      <c r="C16" s="469" t="str">
        <f t="array" ref="C16">index(Images!$A$1:$K$1, 1, 1)</f>
        <v/>
      </c>
      <c r="D16" s="468" t="s">
        <v>3547</v>
      </c>
      <c r="E16" s="468">
        <v>1.0</v>
      </c>
      <c r="F16" s="468">
        <v>3.0</v>
      </c>
      <c r="G16" s="468" t="s">
        <v>3548</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3004</v>
      </c>
      <c r="B17" s="468">
        <v>2.0</v>
      </c>
      <c r="C17" s="469" t="str">
        <f t="array" ref="C17">index(Images!$A$1:$K$1, 1, 1)</f>
        <v/>
      </c>
      <c r="D17" s="468" t="s">
        <v>3549</v>
      </c>
      <c r="E17" s="468">
        <v>1.0</v>
      </c>
      <c r="F17" s="468">
        <v>3.0</v>
      </c>
      <c r="G17" s="468" t="s">
        <v>3548</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3549</v>
      </c>
      <c r="E18" s="468">
        <v>1.0</v>
      </c>
      <c r="F18" s="468">
        <v>3.0</v>
      </c>
      <c r="G18" s="468" t="s">
        <v>3548</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3547</v>
      </c>
      <c r="E19" s="468">
        <v>1.0</v>
      </c>
      <c r="F19" s="468">
        <v>3.0</v>
      </c>
      <c r="G19" s="468" t="s">
        <v>3548</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3547</v>
      </c>
      <c r="E20" s="468">
        <v>1.0</v>
      </c>
      <c r="F20" s="468">
        <v>3.0</v>
      </c>
      <c r="G20" s="468" t="s">
        <v>3548</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1622</v>
      </c>
      <c r="B21" s="468">
        <v>2.0</v>
      </c>
      <c r="C21" s="469" t="str">
        <f t="array" ref="C21">index(Images!$A$1:$K$1, 1, 1)</f>
        <v/>
      </c>
      <c r="D21" s="468" t="s">
        <v>3549</v>
      </c>
      <c r="E21" s="468">
        <v>1.0</v>
      </c>
      <c r="F21" s="468">
        <v>3.0</v>
      </c>
      <c r="G21" s="468" t="s">
        <v>3548</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2791</v>
      </c>
      <c r="B22" s="468">
        <v>2.0</v>
      </c>
      <c r="C22" s="469" t="str">
        <f t="array" ref="C22">index(Images!$A$1:$K$1, 1, 1)</f>
        <v/>
      </c>
      <c r="D22" s="468" t="s">
        <v>3547</v>
      </c>
      <c r="E22" s="468">
        <v>1.0</v>
      </c>
      <c r="F22" s="468">
        <v>3.0</v>
      </c>
      <c r="G22" s="468" t="s">
        <v>3548</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2535</v>
      </c>
      <c r="B23" s="468">
        <v>2.0</v>
      </c>
      <c r="C23" s="469" t="str">
        <f t="array" ref="C23">index(Images!$A$1:$K$1, 1, 1)</f>
        <v/>
      </c>
      <c r="D23" s="468" t="s">
        <v>3547</v>
      </c>
      <c r="E23" s="468">
        <v>1.0</v>
      </c>
      <c r="F23" s="468">
        <v>3.0</v>
      </c>
      <c r="G23" s="468" t="s">
        <v>3548</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3547</v>
      </c>
      <c r="E24" s="468">
        <v>1.0</v>
      </c>
      <c r="F24" s="468">
        <v>3.0</v>
      </c>
      <c r="G24" s="468" t="s">
        <v>3548</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3547</v>
      </c>
      <c r="E25" s="468">
        <v>1.0</v>
      </c>
      <c r="F25" s="468">
        <v>3.0</v>
      </c>
      <c r="G25" s="468" t="s">
        <v>3548</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2556</v>
      </c>
      <c r="B26" s="468">
        <v>3.0</v>
      </c>
      <c r="C26" s="469" t="str">
        <f t="array" ref="C26">index(Images!$A$1:$K$1, 1, 1)</f>
        <v/>
      </c>
      <c r="D26" s="468" t="s">
        <v>3547</v>
      </c>
      <c r="E26" s="468">
        <v>1.0</v>
      </c>
      <c r="F26" s="468">
        <v>3.0</v>
      </c>
      <c r="G26" s="468" t="s">
        <v>3548</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1581</v>
      </c>
      <c r="B27" s="468">
        <v>3.0</v>
      </c>
      <c r="C27" s="469" t="str">
        <f t="array" ref="C27">index(Images!$A$1:$K$1, 1, 1)</f>
        <v/>
      </c>
      <c r="D27" s="468" t="s">
        <v>3547</v>
      </c>
      <c r="E27" s="468">
        <v>1.0</v>
      </c>
      <c r="F27" s="468">
        <v>3.0</v>
      </c>
      <c r="G27" s="468" t="s">
        <v>3548</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3547</v>
      </c>
      <c r="E28" s="468">
        <v>1.0</v>
      </c>
      <c r="F28" s="468">
        <v>3.0</v>
      </c>
      <c r="G28" s="468" t="s">
        <v>3548</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2513</v>
      </c>
      <c r="B29" s="468">
        <v>3.0</v>
      </c>
      <c r="C29" s="469" t="str">
        <f t="array" ref="C29">index(Images!$A$1:$K$1, 1, 1)</f>
        <v/>
      </c>
      <c r="D29" s="468" t="s">
        <v>3547</v>
      </c>
      <c r="E29" s="468">
        <v>1.0</v>
      </c>
      <c r="F29" s="468">
        <v>3.0</v>
      </c>
      <c r="G29" s="468" t="s">
        <v>3548</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3547</v>
      </c>
      <c r="E30" s="468">
        <v>1.0</v>
      </c>
      <c r="F30" s="468">
        <v>3.0</v>
      </c>
      <c r="G30" s="468" t="s">
        <v>3548</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2363</v>
      </c>
      <c r="B31" s="468">
        <v>3.0</v>
      </c>
      <c r="C31" s="469" t="str">
        <f t="array" ref="C31">index(Images!$A$1:$K$1, 1, 1)</f>
        <v/>
      </c>
      <c r="D31" s="468" t="s">
        <v>3547</v>
      </c>
      <c r="E31" s="468">
        <v>1.0</v>
      </c>
      <c r="F31" s="468">
        <v>3.0</v>
      </c>
      <c r="G31" s="468" t="s">
        <v>3548</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1823</v>
      </c>
      <c r="B32" s="468">
        <v>3.0</v>
      </c>
      <c r="C32" s="469" t="str">
        <f t="array" ref="C32">index(Images!$A$1:$K$1, 1, 1)</f>
        <v/>
      </c>
      <c r="D32" s="468" t="s">
        <v>3547</v>
      </c>
      <c r="E32" s="468">
        <v>1.0</v>
      </c>
      <c r="F32" s="468">
        <v>3.0</v>
      </c>
      <c r="G32" s="468" t="s">
        <v>3548</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3547</v>
      </c>
      <c r="E33" s="468">
        <v>1.0</v>
      </c>
      <c r="F33" s="468">
        <v>3.0</v>
      </c>
      <c r="G33" s="468" t="s">
        <v>3548</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3547</v>
      </c>
      <c r="E34" s="468">
        <v>1.0</v>
      </c>
      <c r="F34" s="468">
        <v>3.0</v>
      </c>
      <c r="G34" s="468" t="s">
        <v>3548</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1857</v>
      </c>
      <c r="B35" s="468">
        <v>3.0</v>
      </c>
      <c r="C35" s="469" t="str">
        <f t="array" ref="C35">index(Images!$A$1:$K$1, 1, 1)</f>
        <v/>
      </c>
      <c r="D35" s="468" t="s">
        <v>3547</v>
      </c>
      <c r="E35" s="468">
        <v>1.0</v>
      </c>
      <c r="F35" s="468">
        <v>3.0</v>
      </c>
      <c r="G35" s="468" t="s">
        <v>3548</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2905</v>
      </c>
      <c r="B36" s="468">
        <v>3.0</v>
      </c>
      <c r="C36" s="469" t="str">
        <f t="array" ref="C36">index(Images!$A$1:$K$1, 1, 1)</f>
        <v/>
      </c>
      <c r="D36" s="468" t="s">
        <v>3547</v>
      </c>
      <c r="E36" s="468">
        <v>1.0</v>
      </c>
      <c r="F36" s="468">
        <v>4.0</v>
      </c>
      <c r="G36" s="468" t="s">
        <v>3550</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1644</v>
      </c>
      <c r="B37" s="468">
        <v>3.0</v>
      </c>
      <c r="C37" s="469" t="str">
        <f t="array" ref="C37">index(Images!$A$1:$K$1, 1, 1)</f>
        <v/>
      </c>
      <c r="D37" s="468" t="s">
        <v>3547</v>
      </c>
      <c r="E37" s="468">
        <v>1.0</v>
      </c>
      <c r="F37" s="468">
        <v>3.0</v>
      </c>
      <c r="G37" s="468" t="s">
        <v>3548</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1861</v>
      </c>
      <c r="B38" s="468">
        <v>3.0</v>
      </c>
      <c r="C38" s="469" t="str">
        <f t="array" ref="C38">index(Images!$A$1:$K$1, 1, 1)</f>
        <v/>
      </c>
      <c r="D38" s="468" t="s">
        <v>3547</v>
      </c>
      <c r="E38" s="468">
        <v>1.0</v>
      </c>
      <c r="F38" s="468">
        <v>3.0</v>
      </c>
      <c r="G38" s="468" t="s">
        <v>3548</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3547</v>
      </c>
      <c r="E39" s="468">
        <v>1.0</v>
      </c>
      <c r="F39" s="468">
        <v>3.0</v>
      </c>
      <c r="G39" s="468" t="s">
        <v>3548</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3005</v>
      </c>
      <c r="B40" s="468">
        <v>3.0</v>
      </c>
      <c r="C40" s="469" t="str">
        <f t="array" ref="C40">index(Images!$A$1:$K$1, 1, 1)</f>
        <v/>
      </c>
      <c r="D40" s="468" t="s">
        <v>3549</v>
      </c>
      <c r="E40" s="468">
        <v>1.0</v>
      </c>
      <c r="F40" s="468">
        <v>3.0</v>
      </c>
      <c r="G40" s="468" t="s">
        <v>3548</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3549</v>
      </c>
      <c r="E41" s="468">
        <v>1.0</v>
      </c>
      <c r="F41" s="468">
        <v>3.0</v>
      </c>
      <c r="G41" s="468" t="s">
        <v>3548</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3547</v>
      </c>
      <c r="E42" s="468">
        <v>1.0</v>
      </c>
      <c r="F42" s="468">
        <v>3.0</v>
      </c>
      <c r="G42" s="468" t="s">
        <v>3548</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3547</v>
      </c>
      <c r="E43" s="468">
        <v>1.0</v>
      </c>
      <c r="F43" s="468">
        <v>3.0</v>
      </c>
      <c r="G43" s="468" t="s">
        <v>3548</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3547</v>
      </c>
      <c r="E44" s="468">
        <v>1.0</v>
      </c>
      <c r="F44" s="468">
        <v>3.0</v>
      </c>
      <c r="G44" s="468" t="s">
        <v>3548</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3547</v>
      </c>
      <c r="E45" s="468">
        <v>1.0</v>
      </c>
      <c r="F45" s="468">
        <v>3.0</v>
      </c>
      <c r="G45" s="468" t="s">
        <v>3548</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1623</v>
      </c>
      <c r="B46" s="468">
        <v>3.0</v>
      </c>
      <c r="C46" s="469" t="str">
        <f t="array" ref="C46">index(Images!$A$1:$K$1, 1, 1)</f>
        <v/>
      </c>
      <c r="D46" s="468" t="s">
        <v>3549</v>
      </c>
      <c r="E46" s="468">
        <v>1.0</v>
      </c>
      <c r="F46" s="468">
        <v>3.0</v>
      </c>
      <c r="G46" s="468" t="s">
        <v>3548</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2792</v>
      </c>
      <c r="B47" s="468">
        <v>3.0</v>
      </c>
      <c r="C47" s="469" t="str">
        <f t="array" ref="C47">index(Images!$A$1:$K$1, 1, 1)</f>
        <v/>
      </c>
      <c r="D47" s="468" t="s">
        <v>3547</v>
      </c>
      <c r="E47" s="468">
        <v>1.0</v>
      </c>
      <c r="F47" s="468">
        <v>3.0</v>
      </c>
      <c r="G47" s="468" t="s">
        <v>3548</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1460</v>
      </c>
      <c r="B48" s="468">
        <v>3.0</v>
      </c>
      <c r="C48" s="469" t="str">
        <f t="array" ref="C48">index(Images!$A$1:$K$1, 1, 1)</f>
        <v/>
      </c>
      <c r="D48" s="468" t="s">
        <v>3549</v>
      </c>
      <c r="E48" s="468">
        <v>1.0</v>
      </c>
      <c r="F48" s="468">
        <v>3.0</v>
      </c>
      <c r="G48" s="468" t="s">
        <v>3548</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2536</v>
      </c>
      <c r="B49" s="468">
        <v>3.0</v>
      </c>
      <c r="C49" s="469" t="str">
        <f t="array" ref="C49">index(Images!$A$1:$K$1, 1, 1)</f>
        <v/>
      </c>
      <c r="D49" s="468" t="s">
        <v>3547</v>
      </c>
      <c r="E49" s="468">
        <v>1.0</v>
      </c>
      <c r="F49" s="468">
        <v>3.0</v>
      </c>
      <c r="G49" s="468" t="s">
        <v>3548</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3551</v>
      </c>
      <c r="B50" s="486">
        <v>0.0</v>
      </c>
      <c r="C50" s="487" t="str">
        <f t="array" ref="C50">index(Images!$A$1:$K$1, 1, 2)</f>
        <v/>
      </c>
      <c r="D50" s="486" t="s">
        <v>3547</v>
      </c>
      <c r="E50" s="486">
        <v>1.0</v>
      </c>
      <c r="F50" s="486">
        <v>3.0</v>
      </c>
      <c r="G50" s="486" t="s">
        <v>3548</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3547</v>
      </c>
      <c r="E51" s="486">
        <v>1.0</v>
      </c>
      <c r="F51" s="486">
        <v>3.0</v>
      </c>
      <c r="G51" s="486" t="s">
        <v>3548</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3547</v>
      </c>
      <c r="E52" s="486">
        <v>1.0</v>
      </c>
      <c r="F52" s="486">
        <v>3.0</v>
      </c>
      <c r="G52" s="486" t="s">
        <v>3548</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3547</v>
      </c>
      <c r="E53" s="486">
        <v>1.0</v>
      </c>
      <c r="F53" s="486">
        <v>3.0</v>
      </c>
      <c r="G53" s="486" t="s">
        <v>3548</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2146</v>
      </c>
      <c r="B54" s="486">
        <v>1.0</v>
      </c>
      <c r="C54" s="487" t="str">
        <f t="array" ref="C54">index(Images!$A$1:$K$1, 1, 2)</f>
        <v/>
      </c>
      <c r="D54" s="486" t="s">
        <v>3547</v>
      </c>
      <c r="E54" s="486">
        <v>1.0</v>
      </c>
      <c r="F54" s="486">
        <v>3.0</v>
      </c>
      <c r="G54" s="486" t="s">
        <v>3548</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3547</v>
      </c>
      <c r="E55" s="486">
        <v>1.0</v>
      </c>
      <c r="F55" s="486">
        <v>3.0</v>
      </c>
      <c r="G55" s="486" t="s">
        <v>3548</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3552</v>
      </c>
      <c r="B56" s="486">
        <v>2.0</v>
      </c>
      <c r="C56" s="487" t="str">
        <f t="array" ref="C56">index(Images!$A$1:$K$1, 1, 2)</f>
        <v/>
      </c>
      <c r="D56" s="486" t="s">
        <v>3547</v>
      </c>
      <c r="E56" s="486">
        <v>1.0</v>
      </c>
      <c r="F56" s="486">
        <v>3.0</v>
      </c>
      <c r="G56" s="486" t="s">
        <v>3548</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3547</v>
      </c>
      <c r="E57" s="486">
        <v>1.0</v>
      </c>
      <c r="F57" s="486">
        <v>3.0</v>
      </c>
      <c r="G57" s="486" t="s">
        <v>3548</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1583</v>
      </c>
      <c r="B58" s="486">
        <v>2.0</v>
      </c>
      <c r="C58" s="487" t="str">
        <f t="array" ref="C58">index(Images!$A$1:$K$1, 1, 2)</f>
        <v/>
      </c>
      <c r="D58" s="486" t="s">
        <v>3547</v>
      </c>
      <c r="E58" s="486">
        <v>1.0</v>
      </c>
      <c r="F58" s="486">
        <v>3.0</v>
      </c>
      <c r="G58" s="486" t="s">
        <v>3548</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3547</v>
      </c>
      <c r="E59" s="486">
        <v>1.0</v>
      </c>
      <c r="F59" s="486">
        <v>3.0</v>
      </c>
      <c r="G59" s="486" t="s">
        <v>3548</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3547</v>
      </c>
      <c r="E60" s="486">
        <v>1.0</v>
      </c>
      <c r="F60" s="486">
        <v>3.0</v>
      </c>
      <c r="G60" s="486" t="s">
        <v>3548</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2148</v>
      </c>
      <c r="B61" s="486">
        <v>2.0</v>
      </c>
      <c r="C61" s="487" t="str">
        <f t="array" ref="C61">index(Images!$A$1:$K$1, 1, 2)</f>
        <v/>
      </c>
      <c r="D61" s="486" t="s">
        <v>3547</v>
      </c>
      <c r="E61" s="486">
        <v>1.0</v>
      </c>
      <c r="F61" s="486">
        <v>3.0</v>
      </c>
      <c r="G61" s="486" t="s">
        <v>3548</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2612</v>
      </c>
      <c r="B62" s="486">
        <v>2.0</v>
      </c>
      <c r="C62" s="487" t="str">
        <f t="array" ref="C62">index(Images!$A$1:$K$1, 1, 2)</f>
        <v/>
      </c>
      <c r="D62" s="486" t="s">
        <v>3547</v>
      </c>
      <c r="E62" s="486">
        <v>1.0</v>
      </c>
      <c r="F62" s="486">
        <v>4.0</v>
      </c>
      <c r="G62" s="486" t="s">
        <v>3550</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2580</v>
      </c>
      <c r="B63" s="486">
        <v>2.0</v>
      </c>
      <c r="C63" s="487" t="str">
        <f t="array" ref="C63">index(Images!$A$1:$K$1, 1, 2)</f>
        <v/>
      </c>
      <c r="D63" s="486" t="s">
        <v>3547</v>
      </c>
      <c r="E63" s="486">
        <v>1.0</v>
      </c>
      <c r="F63" s="486">
        <v>3.0</v>
      </c>
      <c r="G63" s="486" t="s">
        <v>3548</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2714</v>
      </c>
      <c r="B64" s="486">
        <v>2.0</v>
      </c>
      <c r="C64" s="487" t="str">
        <f t="array" ref="C64">index(Images!$A$1:$K$1, 1, 2)</f>
        <v/>
      </c>
      <c r="D64" s="486" t="s">
        <v>3547</v>
      </c>
      <c r="E64" s="486">
        <v>1.0</v>
      </c>
      <c r="F64" s="486">
        <v>3.0</v>
      </c>
      <c r="G64" s="486" t="s">
        <v>3548</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1585</v>
      </c>
      <c r="B65" s="486">
        <v>3.0</v>
      </c>
      <c r="C65" s="487" t="str">
        <f t="array" ref="C65">index(Images!$A$1:$K$1, 1, 2)</f>
        <v/>
      </c>
      <c r="D65" s="486" t="s">
        <v>3547</v>
      </c>
      <c r="E65" s="486">
        <v>1.0</v>
      </c>
      <c r="F65" s="486">
        <v>3.0</v>
      </c>
      <c r="G65" s="486" t="s">
        <v>3548</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3547</v>
      </c>
      <c r="E66" s="486">
        <v>1.0</v>
      </c>
      <c r="F66" s="486">
        <v>3.0</v>
      </c>
      <c r="G66" s="486" t="s">
        <v>3548</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3547</v>
      </c>
      <c r="E67" s="486">
        <v>1.0</v>
      </c>
      <c r="F67" s="486">
        <v>3.0</v>
      </c>
      <c r="G67" s="486" t="s">
        <v>3548</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3553</v>
      </c>
      <c r="B68" s="486">
        <v>3.0</v>
      </c>
      <c r="C68" s="487" t="str">
        <f t="array" ref="C68">index(Images!$A$1:$K$1, 1, 2)</f>
        <v/>
      </c>
      <c r="D68" s="486" t="s">
        <v>3547</v>
      </c>
      <c r="E68" s="486">
        <v>1.0</v>
      </c>
      <c r="F68" s="486">
        <v>3.0</v>
      </c>
      <c r="G68" s="486" t="s">
        <v>3548</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3547</v>
      </c>
      <c r="E69" s="486">
        <v>1.0</v>
      </c>
      <c r="F69" s="486">
        <v>3.0</v>
      </c>
      <c r="G69" s="486" t="s">
        <v>3548</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3547</v>
      </c>
      <c r="E70" s="486">
        <v>1.0</v>
      </c>
      <c r="F70" s="486">
        <v>3.0</v>
      </c>
      <c r="G70" s="486" t="s">
        <v>3548</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1197</v>
      </c>
      <c r="B71" s="486">
        <v>3.0</v>
      </c>
      <c r="C71" s="487" t="str">
        <f t="array" ref="C71">index(Images!$A$1:$K$1, 1, 2)</f>
        <v/>
      </c>
      <c r="D71" s="486" t="s">
        <v>3547</v>
      </c>
      <c r="E71" s="486">
        <v>1.0</v>
      </c>
      <c r="F71" s="486">
        <v>3.0</v>
      </c>
      <c r="G71" s="486" t="s">
        <v>3548</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3547</v>
      </c>
      <c r="E72" s="486">
        <v>1.0</v>
      </c>
      <c r="F72" s="486">
        <v>3.0</v>
      </c>
      <c r="G72" s="486" t="s">
        <v>3548</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3547</v>
      </c>
      <c r="E73" s="486">
        <v>1.0</v>
      </c>
      <c r="F73" s="486">
        <v>3.0</v>
      </c>
      <c r="G73" s="486" t="s">
        <v>3548</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3547</v>
      </c>
      <c r="E74" s="486">
        <v>1.0</v>
      </c>
      <c r="F74" s="486">
        <v>3.0</v>
      </c>
      <c r="G74" s="486" t="s">
        <v>3548</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2149</v>
      </c>
      <c r="B75" s="486">
        <v>3.0</v>
      </c>
      <c r="C75" s="487" t="str">
        <f t="array" ref="C75">index(Images!$A$1:$K$1, 1, 2)</f>
        <v/>
      </c>
      <c r="D75" s="486" t="s">
        <v>3547</v>
      </c>
      <c r="E75" s="486">
        <v>1.0</v>
      </c>
      <c r="F75" s="486">
        <v>3.0</v>
      </c>
      <c r="G75" s="486" t="s">
        <v>3548</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2613</v>
      </c>
      <c r="B76" s="486">
        <v>3.0</v>
      </c>
      <c r="C76" s="487" t="str">
        <f t="array" ref="C76">index(Images!$A$1:$K$1, 1, 2)</f>
        <v/>
      </c>
      <c r="D76" s="486" t="s">
        <v>3547</v>
      </c>
      <c r="E76" s="486">
        <v>1.0</v>
      </c>
      <c r="F76" s="486">
        <v>4.0</v>
      </c>
      <c r="G76" s="486" t="s">
        <v>3550</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2581</v>
      </c>
      <c r="B77" s="486">
        <v>3.0</v>
      </c>
      <c r="C77" s="487" t="str">
        <f t="array" ref="C77">index(Images!$A$1:$K$1, 1, 2)</f>
        <v/>
      </c>
      <c r="D77" s="486" t="s">
        <v>3547</v>
      </c>
      <c r="E77" s="486">
        <v>1.0</v>
      </c>
      <c r="F77" s="486">
        <v>3.0</v>
      </c>
      <c r="G77" s="486" t="s">
        <v>3548</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2713</v>
      </c>
      <c r="B78" s="486">
        <v>3.0</v>
      </c>
      <c r="C78" s="487" t="str">
        <f t="array" ref="C78">index(Images!$A$1:$K$1, 1, 2)</f>
        <v/>
      </c>
      <c r="D78" s="486" t="s">
        <v>3547</v>
      </c>
      <c r="E78" s="486">
        <v>1.0</v>
      </c>
      <c r="F78" s="486">
        <v>3.0</v>
      </c>
      <c r="G78" s="486" t="s">
        <v>3548</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3547</v>
      </c>
      <c r="E79" s="501">
        <v>1.0</v>
      </c>
      <c r="F79" s="501">
        <v>5.0</v>
      </c>
      <c r="G79" s="501" t="s">
        <v>3554</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2759</v>
      </c>
      <c r="B80" s="501">
        <v>1.0</v>
      </c>
      <c r="C80" s="502" t="str">
        <f t="array" ref="C80">index(Images!$A$1:$K$1, 1, 3)</f>
        <v/>
      </c>
      <c r="D80" s="501" t="s">
        <v>3547</v>
      </c>
      <c r="E80" s="501">
        <v>1.0</v>
      </c>
      <c r="F80" s="501">
        <v>5.0</v>
      </c>
      <c r="G80" s="501" t="s">
        <v>3554</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1680</v>
      </c>
      <c r="B81" s="501">
        <v>1.0</v>
      </c>
      <c r="C81" s="502" t="str">
        <f t="array" ref="C81">index(Images!$A$1:$K$1, 1, 3)</f>
        <v/>
      </c>
      <c r="D81" s="501" t="s">
        <v>3549</v>
      </c>
      <c r="E81" s="501">
        <v>1.0</v>
      </c>
      <c r="F81" s="501">
        <v>5.0</v>
      </c>
      <c r="G81" s="501" t="s">
        <v>3554</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2508</v>
      </c>
      <c r="B82" s="501">
        <v>2.0</v>
      </c>
      <c r="C82" s="502" t="str">
        <f t="array" ref="C82">index(Images!$A$1:$K$1, 1, 3)</f>
        <v/>
      </c>
      <c r="D82" s="501" t="s">
        <v>3547</v>
      </c>
      <c r="E82" s="501">
        <v>1.0</v>
      </c>
      <c r="F82" s="501">
        <v>4.0</v>
      </c>
      <c r="G82" s="501" t="s">
        <v>3548</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1531</v>
      </c>
      <c r="B83" s="501">
        <v>2.0</v>
      </c>
      <c r="C83" s="502" t="str">
        <f t="array" ref="C83">index(Images!$A$1:$K$1, 1, 3)</f>
        <v/>
      </c>
      <c r="D83" s="501" t="s">
        <v>3547</v>
      </c>
      <c r="E83" s="501">
        <v>1.0</v>
      </c>
      <c r="F83" s="501">
        <v>5.0</v>
      </c>
      <c r="G83" s="501" t="s">
        <v>3550</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3547</v>
      </c>
      <c r="E84" s="501">
        <v>1.0</v>
      </c>
      <c r="F84" s="501">
        <v>5.0</v>
      </c>
      <c r="G84" s="501" t="s">
        <v>3554</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3547</v>
      </c>
      <c r="E85" s="501">
        <v>1.0</v>
      </c>
      <c r="F85" s="501">
        <v>5.0</v>
      </c>
      <c r="G85" s="501" t="s">
        <v>3554</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2763</v>
      </c>
      <c r="B86" s="501">
        <v>2.0</v>
      </c>
      <c r="C86" s="502" t="str">
        <f t="array" ref="C86">index(Images!$A$1:$K$1, 1, 3)</f>
        <v/>
      </c>
      <c r="D86" s="501" t="s">
        <v>3547</v>
      </c>
      <c r="E86" s="501">
        <v>1.0</v>
      </c>
      <c r="F86" s="501">
        <v>5.0</v>
      </c>
      <c r="G86" s="501" t="s">
        <v>3554</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1682</v>
      </c>
      <c r="B87" s="501">
        <v>2.0</v>
      </c>
      <c r="C87" s="502" t="str">
        <f t="array" ref="C87">index(Images!$A$1:$K$1, 1, 3)</f>
        <v/>
      </c>
      <c r="D87" s="501" t="s">
        <v>3549</v>
      </c>
      <c r="E87" s="501">
        <v>1.0</v>
      </c>
      <c r="F87" s="501">
        <v>5.0</v>
      </c>
      <c r="G87" s="501" t="s">
        <v>3554</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3547</v>
      </c>
      <c r="E88" s="501">
        <v>1.0</v>
      </c>
      <c r="F88" s="501">
        <v>5.0</v>
      </c>
      <c r="G88" s="501" t="s">
        <v>3554</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3547</v>
      </c>
      <c r="E89" s="501">
        <v>1.0</v>
      </c>
      <c r="F89" s="501">
        <v>5.0</v>
      </c>
      <c r="G89" s="501" t="s">
        <v>3550</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2951</v>
      </c>
      <c r="B90" s="501">
        <v>2.0</v>
      </c>
      <c r="C90" s="502" t="str">
        <f t="array" ref="C90">index(Images!$A$1:$K$1, 1, 3)</f>
        <v/>
      </c>
      <c r="D90" s="501" t="s">
        <v>3547</v>
      </c>
      <c r="E90" s="501">
        <v>1.0</v>
      </c>
      <c r="F90" s="501">
        <v>5.0</v>
      </c>
      <c r="G90" s="501" t="s">
        <v>3554</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1479</v>
      </c>
      <c r="B91" s="501">
        <v>2.0</v>
      </c>
      <c r="C91" s="502" t="str">
        <f t="array" ref="C91">index(Images!$A$1:$K$1, 1, 3)</f>
        <v/>
      </c>
      <c r="D91" s="501" t="s">
        <v>3547</v>
      </c>
      <c r="E91" s="501">
        <v>1.0</v>
      </c>
      <c r="F91" s="501">
        <v>5.0</v>
      </c>
      <c r="G91" s="501" t="s">
        <v>3550</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2509</v>
      </c>
      <c r="B92" s="501">
        <v>3.0</v>
      </c>
      <c r="C92" s="502" t="str">
        <f t="array" ref="C92">index(Images!$A$1:$K$1, 1, 3)</f>
        <v/>
      </c>
      <c r="D92" s="501" t="s">
        <v>3547</v>
      </c>
      <c r="E92" s="501">
        <v>1.0</v>
      </c>
      <c r="F92" s="501">
        <v>4.0</v>
      </c>
      <c r="G92" s="501" t="s">
        <v>3548</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1532</v>
      </c>
      <c r="B93" s="501">
        <v>3.0</v>
      </c>
      <c r="C93" s="502" t="str">
        <f t="array" ref="C93">index(Images!$A$1:$K$1, 1, 3)</f>
        <v/>
      </c>
      <c r="D93" s="501" t="s">
        <v>3547</v>
      </c>
      <c r="E93" s="501">
        <v>1.0</v>
      </c>
      <c r="F93" s="501">
        <v>5.0</v>
      </c>
      <c r="G93" s="501" t="s">
        <v>3550</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1218</v>
      </c>
      <c r="B94" s="501">
        <v>3.0</v>
      </c>
      <c r="C94" s="502" t="str">
        <f t="array" ref="C94">index(Images!$A$1:$K$1, 1, 3)</f>
        <v/>
      </c>
      <c r="D94" s="501" t="s">
        <v>3547</v>
      </c>
      <c r="E94" s="501">
        <v>1.0</v>
      </c>
      <c r="F94" s="501">
        <v>5.0</v>
      </c>
      <c r="G94" s="501" t="s">
        <v>3554</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3547</v>
      </c>
      <c r="E95" s="501">
        <v>1.0</v>
      </c>
      <c r="F95" s="501">
        <v>5.0</v>
      </c>
      <c r="G95" s="501" t="s">
        <v>3554</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3547</v>
      </c>
      <c r="E96" s="501">
        <v>1.0</v>
      </c>
      <c r="F96" s="501">
        <v>5.0</v>
      </c>
      <c r="G96" s="501" t="s">
        <v>3554</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2765</v>
      </c>
      <c r="B97" s="501">
        <v>3.0</v>
      </c>
      <c r="C97" s="502" t="str">
        <f t="array" ref="C97">index(Images!$A$1:$K$1, 1, 3)</f>
        <v/>
      </c>
      <c r="D97" s="501" t="s">
        <v>3547</v>
      </c>
      <c r="E97" s="501">
        <v>1.0</v>
      </c>
      <c r="F97" s="501">
        <v>5.0</v>
      </c>
      <c r="G97" s="501" t="s">
        <v>3554</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1326</v>
      </c>
      <c r="B98" s="501">
        <v>3.0</v>
      </c>
      <c r="C98" s="502" t="str">
        <f t="array" ref="C98">index(Images!$A$1:$K$1, 1, 3)</f>
        <v/>
      </c>
      <c r="D98" s="501" t="s">
        <v>3547</v>
      </c>
      <c r="E98" s="501">
        <v>1.0</v>
      </c>
      <c r="F98" s="501">
        <v>5.0</v>
      </c>
      <c r="G98" s="501" t="s">
        <v>3554</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2681</v>
      </c>
      <c r="B99" s="501">
        <v>3.0</v>
      </c>
      <c r="C99" s="502" t="str">
        <f t="array" ref="C99">index(Images!$A$1:$K$1, 1, 3)</f>
        <v/>
      </c>
      <c r="D99" s="501" t="s">
        <v>3547</v>
      </c>
      <c r="E99" s="501">
        <v>1.0</v>
      </c>
      <c r="F99" s="501">
        <v>5.0</v>
      </c>
      <c r="G99" s="501" t="s">
        <v>3554</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1683</v>
      </c>
      <c r="B100" s="501">
        <v>3.0</v>
      </c>
      <c r="C100" s="502" t="str">
        <f t="array" ref="C100">index(Images!$A$1:$K$1, 1, 3)</f>
        <v/>
      </c>
      <c r="D100" s="501" t="s">
        <v>3549</v>
      </c>
      <c r="E100" s="501">
        <v>1.0</v>
      </c>
      <c r="F100" s="501">
        <v>5.0</v>
      </c>
      <c r="G100" s="501" t="s">
        <v>3554</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3547</v>
      </c>
      <c r="E101" s="501">
        <v>1.0</v>
      </c>
      <c r="F101" s="501">
        <v>5.0</v>
      </c>
      <c r="G101" s="501" t="s">
        <v>3550</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3547</v>
      </c>
      <c r="E102" s="501">
        <v>1.0</v>
      </c>
      <c r="F102" s="501">
        <v>5.0</v>
      </c>
      <c r="G102" s="501" t="s">
        <v>3554</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2946</v>
      </c>
      <c r="B103" s="501">
        <v>3.0</v>
      </c>
      <c r="C103" s="502" t="str">
        <f t="array" ref="C103">index(Images!$A$1:$K$1, 1, 3)</f>
        <v/>
      </c>
      <c r="D103" s="501" t="s">
        <v>3547</v>
      </c>
      <c r="E103" s="501">
        <v>1.0</v>
      </c>
      <c r="F103" s="501">
        <v>5.0</v>
      </c>
      <c r="G103" s="501" t="s">
        <v>3554</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1480</v>
      </c>
      <c r="B104" s="501">
        <v>3.0</v>
      </c>
      <c r="C104" s="502" t="str">
        <f t="array" ref="C104">index(Images!$A$1:$K$1, 1, 3)</f>
        <v/>
      </c>
      <c r="D104" s="501" t="s">
        <v>3547</v>
      </c>
      <c r="E104" s="501">
        <v>1.0</v>
      </c>
      <c r="F104" s="501">
        <v>5.0</v>
      </c>
      <c r="G104" s="501" t="s">
        <v>3550</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3547</v>
      </c>
      <c r="E105" s="516">
        <v>1.0</v>
      </c>
      <c r="F105" s="516">
        <v>5.0</v>
      </c>
      <c r="G105" s="516" t="s">
        <v>3555</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3547</v>
      </c>
      <c r="E106" s="516">
        <v>1.0</v>
      </c>
      <c r="F106" s="516">
        <v>5.0</v>
      </c>
      <c r="G106" s="516" t="s">
        <v>3555</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3083</v>
      </c>
      <c r="B107" s="516">
        <v>1.0</v>
      </c>
      <c r="C107" s="517" t="str">
        <f t="array" ref="C107">index(Images!$A$1:$K$1, 1, 4)</f>
        <v/>
      </c>
      <c r="D107" s="516" t="s">
        <v>3547</v>
      </c>
      <c r="E107" s="516">
        <v>1.0</v>
      </c>
      <c r="F107" s="516">
        <v>5.0</v>
      </c>
      <c r="G107" s="516" t="s">
        <v>3555</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3547</v>
      </c>
      <c r="E108" s="516">
        <v>1.0</v>
      </c>
      <c r="F108" s="516">
        <v>5.0</v>
      </c>
      <c r="G108" s="516" t="s">
        <v>3555</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3547</v>
      </c>
      <c r="E109" s="516">
        <v>1.0</v>
      </c>
      <c r="F109" s="516">
        <v>5.0</v>
      </c>
      <c r="G109" s="516" t="s">
        <v>3555</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3549</v>
      </c>
      <c r="E110" s="516">
        <v>2.0</v>
      </c>
      <c r="F110" s="516">
        <v>4.0</v>
      </c>
      <c r="G110" s="516" t="s">
        <v>3555</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2918</v>
      </c>
      <c r="B111" s="516">
        <v>2.0</v>
      </c>
      <c r="C111" s="517" t="str">
        <f t="array" ref="C111">index(Images!$A$1:$K$1, 1, 4)</f>
        <v/>
      </c>
      <c r="D111" s="516" t="s">
        <v>3547</v>
      </c>
      <c r="E111" s="516">
        <v>1.0</v>
      </c>
      <c r="F111" s="516">
        <v>5.0</v>
      </c>
      <c r="G111" s="516" t="s">
        <v>3555</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2871</v>
      </c>
      <c r="B112" s="516">
        <v>2.0</v>
      </c>
      <c r="C112" s="517" t="str">
        <f t="array" ref="C112">index(Images!$A$1:$K$1, 1, 4)</f>
        <v/>
      </c>
      <c r="D112" s="516" t="s">
        <v>3547</v>
      </c>
      <c r="E112" s="516">
        <v>1.0</v>
      </c>
      <c r="F112" s="516">
        <v>5.0</v>
      </c>
      <c r="G112" s="516" t="s">
        <v>3555</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3547</v>
      </c>
      <c r="E113" s="516">
        <v>1.0</v>
      </c>
      <c r="F113" s="516">
        <v>5.0</v>
      </c>
      <c r="G113" s="516" t="s">
        <v>3555</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2042</v>
      </c>
      <c r="B114" s="516">
        <v>3.0</v>
      </c>
      <c r="C114" s="517" t="str">
        <f t="array" ref="C114">index(Images!$A$1:$K$1, 1, 4)</f>
        <v/>
      </c>
      <c r="D114" s="516" t="s">
        <v>3547</v>
      </c>
      <c r="E114" s="516">
        <v>1.0</v>
      </c>
      <c r="F114" s="516">
        <v>5.0</v>
      </c>
      <c r="G114" s="516" t="s">
        <v>3555</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3549</v>
      </c>
      <c r="E115" s="516">
        <v>2.0</v>
      </c>
      <c r="F115" s="516">
        <v>4.0</v>
      </c>
      <c r="G115" s="516" t="s">
        <v>3555</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2919</v>
      </c>
      <c r="B116" s="516">
        <v>3.0</v>
      </c>
      <c r="C116" s="517" t="str">
        <f t="array" ref="C116">index(Images!$A$1:$K$1, 1, 4)</f>
        <v/>
      </c>
      <c r="D116" s="516" t="s">
        <v>3547</v>
      </c>
      <c r="E116" s="516">
        <v>1.0</v>
      </c>
      <c r="F116" s="516">
        <v>5.0</v>
      </c>
      <c r="G116" s="516" t="s">
        <v>3555</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2793</v>
      </c>
      <c r="B117" s="516">
        <v>3.0</v>
      </c>
      <c r="C117" s="517" t="str">
        <f t="array" ref="C117">index(Images!$A$1:$K$1, 1, 4)</f>
        <v/>
      </c>
      <c r="D117" s="516" t="s">
        <v>3547</v>
      </c>
      <c r="E117" s="516">
        <v>1.0</v>
      </c>
      <c r="F117" s="516">
        <v>5.0</v>
      </c>
      <c r="G117" s="516" t="s">
        <v>3555</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2872</v>
      </c>
      <c r="B118" s="516">
        <v>3.0</v>
      </c>
      <c r="C118" s="517" t="str">
        <f t="array" ref="C118">index(Images!$A$1:$K$1, 1, 4)</f>
        <v/>
      </c>
      <c r="D118" s="516" t="s">
        <v>3547</v>
      </c>
      <c r="E118" s="516">
        <v>1.0</v>
      </c>
      <c r="F118" s="516">
        <v>5.0</v>
      </c>
      <c r="G118" s="516" t="s">
        <v>3555</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1877</v>
      </c>
      <c r="B119" s="534">
        <v>1.0</v>
      </c>
      <c r="C119" s="535" t="str">
        <f t="array" ref="C119">index(Images!$A$1:$K$1, 1, 5)</f>
        <v/>
      </c>
      <c r="D119" s="534" t="s">
        <v>3547</v>
      </c>
      <c r="E119" s="534">
        <v>1.0</v>
      </c>
      <c r="F119" s="534">
        <v>3.0</v>
      </c>
      <c r="G119" s="534" t="s">
        <v>3556</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1398</v>
      </c>
      <c r="B120" s="534">
        <v>1.0</v>
      </c>
      <c r="C120" s="535" t="str">
        <f t="array" ref="C120">index(Images!$A$1:$K$1, 1, 5)</f>
        <v/>
      </c>
      <c r="D120" s="534" t="s">
        <v>3547</v>
      </c>
      <c r="E120" s="534">
        <v>1.0</v>
      </c>
      <c r="F120" s="534">
        <v>3.0</v>
      </c>
      <c r="G120" s="534" t="s">
        <v>3556</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3547</v>
      </c>
      <c r="E121" s="534">
        <v>1.0</v>
      </c>
      <c r="F121" s="534">
        <v>3.0</v>
      </c>
      <c r="G121" s="534" t="s">
        <v>3556</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3547</v>
      </c>
      <c r="E122" s="534">
        <v>1.0</v>
      </c>
      <c r="F122" s="534">
        <v>3.0</v>
      </c>
      <c r="G122" s="534" t="s">
        <v>3556</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1535</v>
      </c>
      <c r="B123" s="534">
        <v>2.0</v>
      </c>
      <c r="C123" s="535" t="str">
        <f t="array" ref="C123">index(Images!$A$1:$K$1, 1, 5)</f>
        <v/>
      </c>
      <c r="D123" s="534" t="s">
        <v>3547</v>
      </c>
      <c r="E123" s="534">
        <v>1.0</v>
      </c>
      <c r="F123" s="534">
        <v>3.0</v>
      </c>
      <c r="G123" s="534" t="s">
        <v>3550</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3547</v>
      </c>
      <c r="E124" s="534">
        <v>1.0</v>
      </c>
      <c r="F124" s="534">
        <v>3.0</v>
      </c>
      <c r="G124" s="534" t="s">
        <v>3556</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3547</v>
      </c>
      <c r="E125" s="534">
        <v>1.0</v>
      </c>
      <c r="F125" s="534">
        <v>3.0</v>
      </c>
      <c r="G125" s="534" t="s">
        <v>3556</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1536</v>
      </c>
      <c r="B126" s="534">
        <v>3.0</v>
      </c>
      <c r="C126" s="535" t="str">
        <f t="array" ref="C126">index(Images!$A$1:$K$1, 1, 5)</f>
        <v/>
      </c>
      <c r="D126" s="534" t="s">
        <v>3547</v>
      </c>
      <c r="E126" s="534">
        <v>1.0</v>
      </c>
      <c r="F126" s="534">
        <v>3.0</v>
      </c>
      <c r="G126" s="534" t="s">
        <v>3550</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3547</v>
      </c>
      <c r="E127" s="534">
        <v>1.0</v>
      </c>
      <c r="F127" s="534">
        <v>3.0</v>
      </c>
      <c r="G127" s="534" t="s">
        <v>3556</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3547</v>
      </c>
      <c r="E128" s="534">
        <v>1.0</v>
      </c>
      <c r="F128" s="534">
        <v>3.0</v>
      </c>
      <c r="G128" s="534" t="s">
        <v>3556</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3547</v>
      </c>
      <c r="E129" s="534">
        <v>1.0</v>
      </c>
      <c r="F129" s="534">
        <v>3.0</v>
      </c>
      <c r="G129" s="534" t="s">
        <v>3556</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3547</v>
      </c>
      <c r="E130" s="549">
        <v>2.0</v>
      </c>
      <c r="F130" s="549">
        <v>3.0</v>
      </c>
      <c r="G130" s="549" t="s">
        <v>3548</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3547</v>
      </c>
      <c r="E131" s="549">
        <v>2.0</v>
      </c>
      <c r="F131" s="549">
        <v>5.0</v>
      </c>
      <c r="G131" s="549" t="s">
        <v>3554</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2723</v>
      </c>
      <c r="B132" s="549">
        <v>1.0</v>
      </c>
      <c r="C132" s="550" t="str">
        <f t="array" ref="C132">index(Images!$A$1:$K$1, 1, 6)</f>
        <v/>
      </c>
      <c r="D132" s="549" t="s">
        <v>3547</v>
      </c>
      <c r="E132" s="549">
        <v>2.0</v>
      </c>
      <c r="F132" s="549">
        <v>3.0</v>
      </c>
      <c r="G132" s="549" t="s">
        <v>3548</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2533</v>
      </c>
      <c r="B133" s="549">
        <v>1.0</v>
      </c>
      <c r="C133" s="550" t="str">
        <f t="array" ref="C133">index(Images!$A$1:$K$1, 1, 6)</f>
        <v/>
      </c>
      <c r="D133" s="549" t="s">
        <v>3547</v>
      </c>
      <c r="E133" s="549">
        <v>2.0</v>
      </c>
      <c r="F133" s="549">
        <v>3.0</v>
      </c>
      <c r="G133" s="549" t="s">
        <v>3548</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3547</v>
      </c>
      <c r="E134" s="549">
        <v>2.0</v>
      </c>
      <c r="F134" s="549">
        <v>3.0</v>
      </c>
      <c r="G134" s="549" t="s">
        <v>3548</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2241</v>
      </c>
      <c r="B135" s="549">
        <v>2.0</v>
      </c>
      <c r="C135" s="550" t="str">
        <f t="array" ref="C135">index(Images!$A$1:$K$1, 1, 6)</f>
        <v/>
      </c>
      <c r="D135" s="549" t="s">
        <v>3547</v>
      </c>
      <c r="E135" s="549">
        <v>2.0</v>
      </c>
      <c r="F135" s="549">
        <v>3.0</v>
      </c>
      <c r="G135" s="549" t="s">
        <v>3548</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3547</v>
      </c>
      <c r="E136" s="549">
        <v>2.0</v>
      </c>
      <c r="F136" s="549">
        <v>3.0</v>
      </c>
      <c r="G136" s="549" t="s">
        <v>3548</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2238</v>
      </c>
      <c r="B137" s="549">
        <v>2.0</v>
      </c>
      <c r="C137" s="550" t="str">
        <f t="array" ref="C137">index(Images!$A$1:$K$1, 1, 6)</f>
        <v/>
      </c>
      <c r="D137" s="549" t="s">
        <v>3547</v>
      </c>
      <c r="E137" s="549">
        <v>2.0</v>
      </c>
      <c r="F137" s="549">
        <v>3.0</v>
      </c>
      <c r="G137" s="549" t="s">
        <v>3548</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3547</v>
      </c>
      <c r="E138" s="549">
        <v>2.0</v>
      </c>
      <c r="F138" s="549">
        <v>5.0</v>
      </c>
      <c r="G138" s="549" t="s">
        <v>3554</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3547</v>
      </c>
      <c r="E139" s="549">
        <v>2.0</v>
      </c>
      <c r="F139" s="549">
        <v>5.0</v>
      </c>
      <c r="G139" s="549" t="s">
        <v>3554</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2725</v>
      </c>
      <c r="B140" s="549">
        <v>2.0</v>
      </c>
      <c r="C140" s="550" t="str">
        <f t="array" ref="C140">index(Images!$A$1:$K$1, 1, 6)</f>
        <v/>
      </c>
      <c r="D140" s="549" t="s">
        <v>3547</v>
      </c>
      <c r="E140" s="549">
        <v>2.0</v>
      </c>
      <c r="F140" s="549">
        <v>3.0</v>
      </c>
      <c r="G140" s="549" t="s">
        <v>3548</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2622</v>
      </c>
      <c r="B141" s="549">
        <v>2.0</v>
      </c>
      <c r="C141" s="550" t="str">
        <f t="array" ref="C141">index(Images!$A$1:$K$1, 1, 6)</f>
        <v/>
      </c>
      <c r="D141" s="549" t="s">
        <v>3547</v>
      </c>
      <c r="E141" s="549">
        <v>2.0</v>
      </c>
      <c r="F141" s="549">
        <v>3.0</v>
      </c>
      <c r="G141" s="549" t="s">
        <v>3555</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2538</v>
      </c>
      <c r="B142" s="549">
        <v>2.0</v>
      </c>
      <c r="C142" s="550" t="str">
        <f t="array" ref="C142">index(Images!$A$1:$K$1, 1, 6)</f>
        <v/>
      </c>
      <c r="D142" s="549" t="s">
        <v>3547</v>
      </c>
      <c r="E142" s="549">
        <v>2.0</v>
      </c>
      <c r="F142" s="549">
        <v>3.0</v>
      </c>
      <c r="G142" s="549" t="s">
        <v>3548</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3547</v>
      </c>
      <c r="E143" s="549">
        <v>2.0</v>
      </c>
      <c r="F143" s="549">
        <v>3.0</v>
      </c>
      <c r="G143" s="549" t="s">
        <v>3548</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3547</v>
      </c>
      <c r="E144" s="549">
        <v>2.0</v>
      </c>
      <c r="F144" s="549">
        <v>3.0</v>
      </c>
      <c r="G144" s="549" t="s">
        <v>3548</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1476</v>
      </c>
      <c r="B145" s="549">
        <v>2.0</v>
      </c>
      <c r="C145" s="550" t="str">
        <f t="array" ref="C145">index(Images!$A$1:$K$1, 1, 6)</f>
        <v/>
      </c>
      <c r="D145" s="549" t="s">
        <v>3547</v>
      </c>
      <c r="E145" s="549">
        <v>2.0</v>
      </c>
      <c r="F145" s="549">
        <v>3.0</v>
      </c>
      <c r="G145" s="549" t="s">
        <v>3548</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2239</v>
      </c>
      <c r="B146" s="549">
        <v>3.0</v>
      </c>
      <c r="C146" s="550" t="str">
        <f t="array" ref="C146">index(Images!$A$1:$K$1, 1, 6)</f>
        <v/>
      </c>
      <c r="D146" s="549" t="s">
        <v>3547</v>
      </c>
      <c r="E146" s="549">
        <v>2.0</v>
      </c>
      <c r="F146" s="549">
        <v>3.0</v>
      </c>
      <c r="G146" s="549" t="s">
        <v>3548</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3547</v>
      </c>
      <c r="E147" s="549">
        <v>2.0</v>
      </c>
      <c r="F147" s="549">
        <v>3.0</v>
      </c>
      <c r="G147" s="549" t="s">
        <v>3548</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3547</v>
      </c>
      <c r="E148" s="549">
        <v>2.0</v>
      </c>
      <c r="F148" s="549">
        <v>5.0</v>
      </c>
      <c r="G148" s="549" t="s">
        <v>3554</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2242</v>
      </c>
      <c r="B149" s="549">
        <v>3.0</v>
      </c>
      <c r="C149" s="550" t="str">
        <f t="array" ref="C149">index(Images!$A$1:$K$1, 1, 6)</f>
        <v/>
      </c>
      <c r="D149" s="549" t="s">
        <v>3547</v>
      </c>
      <c r="E149" s="549">
        <v>2.0</v>
      </c>
      <c r="F149" s="549">
        <v>3.0</v>
      </c>
      <c r="G149" s="549" t="s">
        <v>3548</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3547</v>
      </c>
      <c r="E150" s="549">
        <v>2.0</v>
      </c>
      <c r="F150" s="549">
        <v>5.0</v>
      </c>
      <c r="G150" s="549" t="s">
        <v>3554</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2727</v>
      </c>
      <c r="B151" s="549">
        <v>3.0</v>
      </c>
      <c r="C151" s="550" t="str">
        <f t="array" ref="C151">index(Images!$A$1:$K$1, 1, 6)</f>
        <v/>
      </c>
      <c r="D151" s="549" t="s">
        <v>3547</v>
      </c>
      <c r="E151" s="549">
        <v>2.0</v>
      </c>
      <c r="F151" s="549">
        <v>3.0</v>
      </c>
      <c r="G151" s="549" t="s">
        <v>3548</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2623</v>
      </c>
      <c r="B152" s="549">
        <v>3.0</v>
      </c>
      <c r="C152" s="550" t="str">
        <f t="array" ref="C152">index(Images!$A$1:$K$1, 1, 6)</f>
        <v/>
      </c>
      <c r="D152" s="549" t="s">
        <v>3547</v>
      </c>
      <c r="E152" s="549">
        <v>2.0</v>
      </c>
      <c r="F152" s="549">
        <v>3.0</v>
      </c>
      <c r="G152" s="549" t="s">
        <v>3555</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2539</v>
      </c>
      <c r="B153" s="549">
        <v>3.0</v>
      </c>
      <c r="C153" s="550" t="str">
        <f t="array" ref="C153">index(Images!$A$1:$K$1, 1, 6)</f>
        <v/>
      </c>
      <c r="D153" s="549" t="s">
        <v>3547</v>
      </c>
      <c r="E153" s="549">
        <v>2.0</v>
      </c>
      <c r="F153" s="549">
        <v>3.0</v>
      </c>
      <c r="G153" s="549" t="s">
        <v>3548</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3547</v>
      </c>
      <c r="E154" s="549">
        <v>2.0</v>
      </c>
      <c r="F154" s="549">
        <v>3.0</v>
      </c>
      <c r="G154" s="549" t="s">
        <v>3548</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3547</v>
      </c>
      <c r="E155" s="549">
        <v>2.0</v>
      </c>
      <c r="F155" s="549">
        <v>3.0</v>
      </c>
      <c r="G155" s="549" t="s">
        <v>3548</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1477</v>
      </c>
      <c r="B156" s="549">
        <v>3.0</v>
      </c>
      <c r="C156" s="550" t="str">
        <f t="array" ref="C156">index(Images!$A$1:$K$1, 1, 6)</f>
        <v/>
      </c>
      <c r="D156" s="549" t="s">
        <v>3547</v>
      </c>
      <c r="E156" s="549">
        <v>2.0</v>
      </c>
      <c r="F156" s="549">
        <v>3.0</v>
      </c>
      <c r="G156" s="549" t="s">
        <v>3548</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3547</v>
      </c>
      <c r="E157" s="564">
        <v>2.0</v>
      </c>
      <c r="F157" s="564">
        <v>3.0</v>
      </c>
      <c r="G157" s="564" t="s">
        <v>3548</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1342</v>
      </c>
      <c r="B158" s="564">
        <v>1.0</v>
      </c>
      <c r="C158" s="565" t="str">
        <f t="array" ref="C158">index(Images!$A$1:$K$1, 1, 7)</f>
        <v/>
      </c>
      <c r="D158" s="564" t="s">
        <v>3547</v>
      </c>
      <c r="E158" s="564">
        <v>2.0</v>
      </c>
      <c r="F158" s="564">
        <v>3.0</v>
      </c>
      <c r="G158" s="564" t="s">
        <v>3548</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2345</v>
      </c>
      <c r="B159" s="564">
        <v>1.0</v>
      </c>
      <c r="C159" s="565" t="str">
        <f t="array" ref="C159">index(Images!$A$1:$K$1, 1, 7)</f>
        <v/>
      </c>
      <c r="D159" s="564" t="s">
        <v>3547</v>
      </c>
      <c r="E159" s="564">
        <v>2.0</v>
      </c>
      <c r="F159" s="564">
        <v>3.0</v>
      </c>
      <c r="G159" s="564" t="s">
        <v>3548</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1378</v>
      </c>
      <c r="B160" s="564">
        <v>1.0</v>
      </c>
      <c r="C160" s="565" t="str">
        <f t="array" ref="C160">index(Images!$A$1:$K$1, 1, 7)</f>
        <v/>
      </c>
      <c r="D160" s="564" t="s">
        <v>3547</v>
      </c>
      <c r="E160" s="564">
        <v>2.0</v>
      </c>
      <c r="F160" s="564">
        <v>3.0</v>
      </c>
      <c r="G160" s="564" t="s">
        <v>3548</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1556</v>
      </c>
      <c r="B161" s="564">
        <v>1.0</v>
      </c>
      <c r="C161" s="565" t="str">
        <f t="array" ref="C161">index(Images!$A$1:$K$1, 1, 7)</f>
        <v/>
      </c>
      <c r="D161" s="564" t="s">
        <v>3549</v>
      </c>
      <c r="E161" s="564">
        <v>2.0</v>
      </c>
      <c r="F161" s="564">
        <v>3.0</v>
      </c>
      <c r="G161" s="564" t="s">
        <v>3548</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2005</v>
      </c>
      <c r="B162" s="564">
        <v>1.0</v>
      </c>
      <c r="C162" s="565" t="str">
        <f t="array" ref="C162">index(Images!$A$1:$K$1, 1, 7)</f>
        <v/>
      </c>
      <c r="D162" s="564" t="s">
        <v>3547</v>
      </c>
      <c r="E162" s="564">
        <v>2.0</v>
      </c>
      <c r="F162" s="564">
        <v>3.0</v>
      </c>
      <c r="G162" s="564" t="s">
        <v>3548</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1145</v>
      </c>
      <c r="B163" s="564">
        <v>2.0</v>
      </c>
      <c r="C163" s="565" t="str">
        <f t="array" ref="C163">index(Images!$A$1:$K$1, 1, 7)</f>
        <v/>
      </c>
      <c r="D163" s="564" t="s">
        <v>3547</v>
      </c>
      <c r="E163" s="564">
        <v>2.0</v>
      </c>
      <c r="F163" s="564">
        <v>3.0</v>
      </c>
      <c r="G163" s="564" t="s">
        <v>3548</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2347</v>
      </c>
      <c r="B164" s="564">
        <v>2.0</v>
      </c>
      <c r="C164" s="565" t="str">
        <f t="array" ref="C164">index(Images!$A$1:$K$1, 1, 7)</f>
        <v/>
      </c>
      <c r="D164" s="564" t="s">
        <v>3547</v>
      </c>
      <c r="E164" s="564">
        <v>2.0</v>
      </c>
      <c r="F164" s="564">
        <v>3.0</v>
      </c>
      <c r="G164" s="564" t="s">
        <v>3548</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3547</v>
      </c>
      <c r="E165" s="564">
        <v>2.0</v>
      </c>
      <c r="F165" s="564">
        <v>3.0</v>
      </c>
      <c r="G165" s="564" t="s">
        <v>3548</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1344</v>
      </c>
      <c r="B166" s="564">
        <v>2.0</v>
      </c>
      <c r="C166" s="565" t="str">
        <f t="array" ref="C166">index(Images!$A$1:$K$1, 1, 7)</f>
        <v/>
      </c>
      <c r="D166" s="564" t="s">
        <v>3547</v>
      </c>
      <c r="E166" s="564">
        <v>2.0</v>
      </c>
      <c r="F166" s="564">
        <v>3.0</v>
      </c>
      <c r="G166" s="564" t="s">
        <v>3548</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2218</v>
      </c>
      <c r="B167" s="564">
        <v>2.0</v>
      </c>
      <c r="C167" s="565" t="str">
        <f t="array" ref="C167">index(Images!$A$1:$K$1, 1, 7)</f>
        <v/>
      </c>
      <c r="D167" s="564" t="s">
        <v>3547</v>
      </c>
      <c r="E167" s="564">
        <v>2.0</v>
      </c>
      <c r="F167" s="564">
        <v>5.0</v>
      </c>
      <c r="G167" s="564" t="s">
        <v>3554</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2316</v>
      </c>
      <c r="B168" s="564">
        <v>2.0</v>
      </c>
      <c r="C168" s="565" t="str">
        <f t="array" ref="C168">index(Images!$A$1:$K$1, 1, 7)</f>
        <v/>
      </c>
      <c r="D168" s="564" t="s">
        <v>3547</v>
      </c>
      <c r="E168" s="564">
        <v>2.0</v>
      </c>
      <c r="F168" s="564">
        <v>3.0</v>
      </c>
      <c r="G168" s="564" t="s">
        <v>3548</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3557</v>
      </c>
      <c r="B169" s="564">
        <v>2.0</v>
      </c>
      <c r="C169" s="565" t="str">
        <f t="array" ref="C169">index(Images!$A$1:$K$1, 1, 7)</f>
        <v/>
      </c>
      <c r="D169" s="564" t="s">
        <v>3547</v>
      </c>
      <c r="E169" s="564">
        <v>2.0</v>
      </c>
      <c r="F169" s="564">
        <v>3.0</v>
      </c>
      <c r="G169" s="564" t="s">
        <v>3548</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1383</v>
      </c>
      <c r="B170" s="564">
        <v>2.0</v>
      </c>
      <c r="C170" s="565" t="str">
        <f t="array" ref="C170">index(Images!$A$1:$K$1, 1, 7)</f>
        <v/>
      </c>
      <c r="D170" s="564" t="s">
        <v>3547</v>
      </c>
      <c r="E170" s="564">
        <v>2.0</v>
      </c>
      <c r="F170" s="564">
        <v>4.0</v>
      </c>
      <c r="G170" s="564" t="s">
        <v>3550</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1557</v>
      </c>
      <c r="B171" s="564">
        <v>2.0</v>
      </c>
      <c r="C171" s="565" t="str">
        <f t="array" ref="C171">index(Images!$A$1:$K$1, 1, 7)</f>
        <v/>
      </c>
      <c r="D171" s="564" t="s">
        <v>3549</v>
      </c>
      <c r="E171" s="564">
        <v>2.0</v>
      </c>
      <c r="F171" s="564">
        <v>3.0</v>
      </c>
      <c r="G171" s="564" t="s">
        <v>3548</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2007</v>
      </c>
      <c r="B172" s="564">
        <v>2.0</v>
      </c>
      <c r="C172" s="565" t="str">
        <f t="array" ref="C172">index(Images!$A$1:$K$1, 1, 7)</f>
        <v/>
      </c>
      <c r="D172" s="564" t="s">
        <v>3547</v>
      </c>
      <c r="E172" s="564">
        <v>2.0</v>
      </c>
      <c r="F172" s="564">
        <v>3.0</v>
      </c>
      <c r="G172" s="564" t="s">
        <v>3548</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2935</v>
      </c>
      <c r="B173" s="564">
        <v>2.0</v>
      </c>
      <c r="C173" s="565" t="str">
        <f t="array" ref="C173">index(Images!$A$1:$K$1, 1, 7)</f>
        <v/>
      </c>
      <c r="D173" s="564" t="s">
        <v>3547</v>
      </c>
      <c r="E173" s="564">
        <v>2.0</v>
      </c>
      <c r="F173" s="564">
        <v>3.0</v>
      </c>
      <c r="G173" s="564" t="s">
        <v>3548</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2286</v>
      </c>
      <c r="B174" s="564">
        <v>2.0</v>
      </c>
      <c r="C174" s="565" t="str">
        <f t="array" ref="C174">index(Images!$A$1:$K$1, 1, 7)</f>
        <v/>
      </c>
      <c r="D174" s="564" t="s">
        <v>3549</v>
      </c>
      <c r="E174" s="564">
        <v>2.0</v>
      </c>
      <c r="F174" s="564">
        <v>3.0</v>
      </c>
      <c r="G174" s="564" t="s">
        <v>3555</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1147</v>
      </c>
      <c r="B175" s="564">
        <v>3.0</v>
      </c>
      <c r="C175" s="565" t="str">
        <f t="array" ref="C175">index(Images!$A$1:$K$1, 1, 7)</f>
        <v/>
      </c>
      <c r="D175" s="564" t="s">
        <v>3547</v>
      </c>
      <c r="E175" s="564">
        <v>2.0</v>
      </c>
      <c r="F175" s="564">
        <v>3.0</v>
      </c>
      <c r="G175" s="564" t="s">
        <v>3555</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3547</v>
      </c>
      <c r="E176" s="564">
        <v>2.0</v>
      </c>
      <c r="F176" s="564">
        <v>3.0</v>
      </c>
      <c r="G176" s="564" t="s">
        <v>3548</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1345</v>
      </c>
      <c r="B177" s="564">
        <v>3.0</v>
      </c>
      <c r="C177" s="565" t="str">
        <f t="array" ref="C177">index(Images!$A$1:$K$1, 1, 7)</f>
        <v/>
      </c>
      <c r="D177" s="564" t="s">
        <v>3547</v>
      </c>
      <c r="E177" s="564">
        <v>2.0</v>
      </c>
      <c r="F177" s="564">
        <v>3.0</v>
      </c>
      <c r="G177" s="564" t="s">
        <v>3548</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1514</v>
      </c>
      <c r="B178" s="564">
        <v>3.0</v>
      </c>
      <c r="C178" s="565" t="str">
        <f t="array" ref="C178">index(Images!$A$1:$K$1, 1, 7)</f>
        <v/>
      </c>
      <c r="D178" s="564" t="s">
        <v>3547</v>
      </c>
      <c r="E178" s="564">
        <v>2.0</v>
      </c>
      <c r="F178" s="564">
        <v>3.0</v>
      </c>
      <c r="G178" s="564" t="s">
        <v>3548</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2348</v>
      </c>
      <c r="B179" s="564">
        <v>3.0</v>
      </c>
      <c r="C179" s="565" t="str">
        <f t="array" ref="C179">index(Images!$A$1:$K$1, 1, 7)</f>
        <v/>
      </c>
      <c r="D179" s="564" t="s">
        <v>3547</v>
      </c>
      <c r="E179" s="564">
        <v>2.0</v>
      </c>
      <c r="F179" s="564">
        <v>3.0</v>
      </c>
      <c r="G179" s="564" t="s">
        <v>3548</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2219</v>
      </c>
      <c r="B180" s="564">
        <v>3.0</v>
      </c>
      <c r="C180" s="565" t="str">
        <f t="array" ref="C180">index(Images!$A$1:$K$1, 1, 7)</f>
        <v/>
      </c>
      <c r="D180" s="564" t="s">
        <v>3547</v>
      </c>
      <c r="E180" s="564">
        <v>2.0</v>
      </c>
      <c r="F180" s="564">
        <v>5.0</v>
      </c>
      <c r="G180" s="564" t="s">
        <v>3554</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3558</v>
      </c>
      <c r="B181" s="564">
        <v>3.0</v>
      </c>
      <c r="C181" s="565" t="str">
        <f t="array" ref="C181">index(Images!$A$1:$K$1, 1, 7)</f>
        <v/>
      </c>
      <c r="D181" s="564" t="s">
        <v>3547</v>
      </c>
      <c r="E181" s="564">
        <v>2.0</v>
      </c>
      <c r="F181" s="564">
        <v>3.0</v>
      </c>
      <c r="G181" s="564" t="s">
        <v>3548</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1380</v>
      </c>
      <c r="B182" s="564">
        <v>3.0</v>
      </c>
      <c r="C182" s="565" t="str">
        <f t="array" ref="C182">index(Images!$A$1:$K$1, 1, 7)</f>
        <v/>
      </c>
      <c r="D182" s="564" t="s">
        <v>3547</v>
      </c>
      <c r="E182" s="564">
        <v>2.0</v>
      </c>
      <c r="F182" s="564">
        <v>3.0</v>
      </c>
      <c r="G182" s="564" t="s">
        <v>3548</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1385</v>
      </c>
      <c r="B183" s="564">
        <v>3.0</v>
      </c>
      <c r="C183" s="565" t="str">
        <f t="array" ref="C183">index(Images!$A$1:$K$1, 1, 7)</f>
        <v/>
      </c>
      <c r="D183" s="564" t="s">
        <v>3547</v>
      </c>
      <c r="E183" s="564">
        <v>2.0</v>
      </c>
      <c r="F183" s="564">
        <v>4.0</v>
      </c>
      <c r="G183" s="564" t="s">
        <v>3550</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1559</v>
      </c>
      <c r="B184" s="564">
        <v>3.0</v>
      </c>
      <c r="C184" s="565" t="str">
        <f t="array" ref="C184">index(Images!$A$1:$K$1, 1, 7)</f>
        <v/>
      </c>
      <c r="D184" s="564" t="s">
        <v>3549</v>
      </c>
      <c r="E184" s="564">
        <v>2.0</v>
      </c>
      <c r="F184" s="564">
        <v>3.0</v>
      </c>
      <c r="G184" s="564" t="s">
        <v>3548</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2008</v>
      </c>
      <c r="B185" s="564">
        <v>3.0</v>
      </c>
      <c r="C185" s="565" t="str">
        <f t="array" ref="C185">index(Images!$A$1:$K$1, 1, 7)</f>
        <v/>
      </c>
      <c r="D185" s="564" t="s">
        <v>3547</v>
      </c>
      <c r="E185" s="564">
        <v>2.0</v>
      </c>
      <c r="F185" s="564">
        <v>3.0</v>
      </c>
      <c r="G185" s="564" t="s">
        <v>3548</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2936</v>
      </c>
      <c r="B186" s="564">
        <v>3.0</v>
      </c>
      <c r="C186" s="565" t="str">
        <f t="array" ref="C186">index(Images!$A$1:$K$1, 1, 7)</f>
        <v/>
      </c>
      <c r="D186" s="564" t="s">
        <v>3547</v>
      </c>
      <c r="E186" s="564">
        <v>2.0</v>
      </c>
      <c r="F186" s="564">
        <v>3.0</v>
      </c>
      <c r="G186" s="564" t="s">
        <v>3548</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2317</v>
      </c>
      <c r="B187" s="564">
        <v>3.0</v>
      </c>
      <c r="C187" s="565" t="str">
        <f t="array" ref="C187">index(Images!$A$1:$K$1, 1, 7)</f>
        <v/>
      </c>
      <c r="D187" s="564" t="s">
        <v>3547</v>
      </c>
      <c r="E187" s="564">
        <v>2.0</v>
      </c>
      <c r="F187" s="564">
        <v>3.0</v>
      </c>
      <c r="G187" s="564" t="s">
        <v>3548</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2288</v>
      </c>
      <c r="B188" s="564">
        <v>3.0</v>
      </c>
      <c r="C188" s="565" t="str">
        <f t="array" ref="C188">index(Images!$A$1:$K$1, 1, 7)</f>
        <v/>
      </c>
      <c r="D188" s="564" t="s">
        <v>3549</v>
      </c>
      <c r="E188" s="564">
        <v>2.0</v>
      </c>
      <c r="F188" s="564">
        <v>3.0</v>
      </c>
      <c r="G188" s="564" t="s">
        <v>3555</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3559</v>
      </c>
      <c r="B189" s="579">
        <v>0.0</v>
      </c>
      <c r="C189" s="580" t="str">
        <f t="array" ref="C189">index(Images!$A$1:$K$1, 1, 8)</f>
        <v/>
      </c>
      <c r="D189" s="579" t="s">
        <v>3549</v>
      </c>
      <c r="E189" s="579">
        <v>2.0</v>
      </c>
      <c r="F189" s="579">
        <v>3.0</v>
      </c>
      <c r="G189" s="579" t="s">
        <v>3548</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1934</v>
      </c>
      <c r="B190" s="579">
        <v>1.0</v>
      </c>
      <c r="C190" s="580" t="str">
        <f t="array" ref="C190">index(Images!$A$1:$K$1, 1, 8)</f>
        <v/>
      </c>
      <c r="D190" s="579" t="s">
        <v>3549</v>
      </c>
      <c r="E190" s="579">
        <v>2.0</v>
      </c>
      <c r="F190" s="579">
        <v>3.0</v>
      </c>
      <c r="G190" s="579" t="s">
        <v>3548</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3549</v>
      </c>
      <c r="E191" s="579">
        <v>2.0</v>
      </c>
      <c r="F191" s="579">
        <v>3.0</v>
      </c>
      <c r="G191" s="579" t="s">
        <v>3548</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1170</v>
      </c>
      <c r="B192" s="579">
        <v>1.0</v>
      </c>
      <c r="C192" s="580" t="str">
        <f t="array" ref="C192">index(Images!$A$1:$K$1, 1, 8)</f>
        <v/>
      </c>
      <c r="D192" s="579" t="s">
        <v>3549</v>
      </c>
      <c r="E192" s="579">
        <v>2.0</v>
      </c>
      <c r="F192" s="579">
        <v>3.0</v>
      </c>
      <c r="G192" s="579" t="s">
        <v>3548</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3547</v>
      </c>
      <c r="E193" s="579">
        <v>1.0</v>
      </c>
      <c r="F193" s="579">
        <v>3.0</v>
      </c>
      <c r="G193" s="579" t="s">
        <v>3548</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1529</v>
      </c>
      <c r="B194" s="579">
        <v>1.0</v>
      </c>
      <c r="C194" s="580" t="str">
        <f t="array" ref="C194">index(Images!$A$1:$K$1, 1, 8)</f>
        <v/>
      </c>
      <c r="D194" s="579" t="s">
        <v>3547</v>
      </c>
      <c r="E194" s="579">
        <v>1.0</v>
      </c>
      <c r="F194" s="579">
        <v>3.0</v>
      </c>
      <c r="G194" s="579" t="s">
        <v>3550</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2088</v>
      </c>
      <c r="B195" s="579">
        <v>1.0</v>
      </c>
      <c r="C195" s="580" t="str">
        <f t="array" ref="C195">index(Images!$A$1:$K$1, 1, 8)</f>
        <v/>
      </c>
      <c r="D195" s="579" t="s">
        <v>3547</v>
      </c>
      <c r="E195" s="579">
        <v>1.0</v>
      </c>
      <c r="F195" s="579">
        <v>3.0</v>
      </c>
      <c r="G195" s="579" t="s">
        <v>3548</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2807</v>
      </c>
      <c r="B196" s="579">
        <v>1.0</v>
      </c>
      <c r="C196" s="580" t="str">
        <f t="array" ref="C196">index(Images!$A$1:$K$1, 1, 8)</f>
        <v/>
      </c>
      <c r="D196" s="579" t="s">
        <v>3549</v>
      </c>
      <c r="E196" s="579">
        <v>2.0</v>
      </c>
      <c r="F196" s="579">
        <v>3.0</v>
      </c>
      <c r="G196" s="579" t="s">
        <v>3555</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3547</v>
      </c>
      <c r="E197" s="579">
        <v>1.0</v>
      </c>
      <c r="F197" s="579">
        <v>3.0</v>
      </c>
      <c r="G197" s="579" t="s">
        <v>3548</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3027</v>
      </c>
      <c r="B198" s="579">
        <v>2.0</v>
      </c>
      <c r="C198" s="580" t="str">
        <f t="array" ref="C198">index(Images!$A$1:$K$1, 1, 8)</f>
        <v/>
      </c>
      <c r="D198" s="579" t="s">
        <v>3547</v>
      </c>
      <c r="E198" s="579">
        <v>1.0</v>
      </c>
      <c r="F198" s="579">
        <v>3.0</v>
      </c>
      <c r="G198" s="579" t="s">
        <v>3548</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3547</v>
      </c>
      <c r="E199" s="579">
        <v>1.0</v>
      </c>
      <c r="F199" s="579">
        <v>3.0</v>
      </c>
      <c r="G199" s="579" t="s">
        <v>3548</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3007</v>
      </c>
      <c r="B200" s="579">
        <v>2.0</v>
      </c>
      <c r="C200" s="580" t="str">
        <f t="array" ref="C200">index(Images!$A$1:$K$1, 1, 8)</f>
        <v/>
      </c>
      <c r="D200" s="579" t="s">
        <v>3549</v>
      </c>
      <c r="E200" s="579">
        <v>1.0</v>
      </c>
      <c r="F200" s="579">
        <v>3.0</v>
      </c>
      <c r="G200" s="579" t="s">
        <v>3548</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3549</v>
      </c>
      <c r="E201" s="579">
        <v>1.0</v>
      </c>
      <c r="F201" s="579">
        <v>3.0</v>
      </c>
      <c r="G201" s="579" t="s">
        <v>3548</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3549</v>
      </c>
      <c r="E202" s="579">
        <v>2.0</v>
      </c>
      <c r="F202" s="579">
        <v>3.0</v>
      </c>
      <c r="G202" s="579" t="s">
        <v>3548</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1441</v>
      </c>
      <c r="B203" s="579">
        <v>2.0</v>
      </c>
      <c r="C203" s="580" t="str">
        <f t="array" ref="C203">index(Images!$A$1:$K$1, 1, 8)</f>
        <v/>
      </c>
      <c r="D203" s="579" t="s">
        <v>3549</v>
      </c>
      <c r="E203" s="579">
        <v>2.0</v>
      </c>
      <c r="F203" s="579">
        <v>3.0</v>
      </c>
      <c r="G203" s="579" t="s">
        <v>3548</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1219</v>
      </c>
      <c r="B204" s="579">
        <v>2.0</v>
      </c>
      <c r="C204" s="580" t="str">
        <f t="array" ref="C204">index(Images!$A$1:$K$1, 1, 8)</f>
        <v/>
      </c>
      <c r="D204" s="579" t="s">
        <v>3549</v>
      </c>
      <c r="E204" s="579">
        <v>2.0</v>
      </c>
      <c r="F204" s="579">
        <v>3.0</v>
      </c>
      <c r="G204" s="579" t="s">
        <v>3548</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1171</v>
      </c>
      <c r="B205" s="579">
        <v>2.0</v>
      </c>
      <c r="C205" s="580" t="str">
        <f t="array" ref="C205">index(Images!$A$1:$K$1, 1, 8)</f>
        <v/>
      </c>
      <c r="D205" s="579" t="s">
        <v>3549</v>
      </c>
      <c r="E205" s="579">
        <v>2.0</v>
      </c>
      <c r="F205" s="579">
        <v>3.0</v>
      </c>
      <c r="G205" s="579" t="s">
        <v>3548</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3549</v>
      </c>
      <c r="E206" s="579">
        <v>2.0</v>
      </c>
      <c r="F206" s="579">
        <v>3.0</v>
      </c>
      <c r="G206" s="579" t="s">
        <v>3548</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3549</v>
      </c>
      <c r="E207" s="579">
        <v>2.0</v>
      </c>
      <c r="F207" s="579">
        <v>3.0</v>
      </c>
      <c r="G207" s="579" t="s">
        <v>3548</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1735</v>
      </c>
      <c r="B208" s="579">
        <v>2.0</v>
      </c>
      <c r="C208" s="580" t="str">
        <f t="array" ref="C208">index(Images!$A$1:$K$1, 1, 8)</f>
        <v/>
      </c>
      <c r="D208" s="579" t="s">
        <v>3549</v>
      </c>
      <c r="E208" s="579">
        <v>2.0</v>
      </c>
      <c r="F208" s="579">
        <v>3.0</v>
      </c>
      <c r="G208" s="579" t="s">
        <v>3548</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2741</v>
      </c>
      <c r="B209" s="579">
        <v>2.0</v>
      </c>
      <c r="C209" s="580" t="str">
        <f t="array" ref="C209">index(Images!$A$1:$K$1, 1, 8)</f>
        <v/>
      </c>
      <c r="D209" s="579" t="s">
        <v>3549</v>
      </c>
      <c r="E209" s="579">
        <v>2.0</v>
      </c>
      <c r="F209" s="579">
        <v>5.0</v>
      </c>
      <c r="G209" s="579" t="s">
        <v>3554</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1940</v>
      </c>
      <c r="B210" s="579">
        <v>2.0</v>
      </c>
      <c r="C210" s="580" t="str">
        <f t="array" ref="C210">index(Images!$A$1:$K$1, 1, 8)</f>
        <v/>
      </c>
      <c r="D210" s="579" t="s">
        <v>3549</v>
      </c>
      <c r="E210" s="579">
        <v>2.0</v>
      </c>
      <c r="F210" s="579">
        <v>3.0</v>
      </c>
      <c r="G210" s="579" t="s">
        <v>3555</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2426</v>
      </c>
      <c r="B211" s="579">
        <v>2.0</v>
      </c>
      <c r="C211" s="580" t="str">
        <f t="array" ref="C211">index(Images!$A$1:$K$1, 1, 8)</f>
        <v/>
      </c>
      <c r="D211" s="579" t="s">
        <v>3547</v>
      </c>
      <c r="E211" s="579">
        <v>1.0</v>
      </c>
      <c r="F211" s="579">
        <v>5.0</v>
      </c>
      <c r="G211" s="579" t="s">
        <v>3554</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1562</v>
      </c>
      <c r="B212" s="579">
        <v>2.0</v>
      </c>
      <c r="C212" s="580" t="str">
        <f t="array" ref="C212">index(Images!$A$1:$K$1, 1, 8)</f>
        <v/>
      </c>
      <c r="D212" s="579" t="s">
        <v>3549</v>
      </c>
      <c r="E212" s="579">
        <v>2.0</v>
      </c>
      <c r="F212" s="579">
        <v>3.0</v>
      </c>
      <c r="G212" s="579" t="s">
        <v>3548</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1625</v>
      </c>
      <c r="B213" s="579">
        <v>2.0</v>
      </c>
      <c r="C213" s="580" t="str">
        <f t="array" ref="C213">index(Images!$A$1:$K$1, 1, 8)</f>
        <v/>
      </c>
      <c r="D213" s="579" t="s">
        <v>3549</v>
      </c>
      <c r="E213" s="579">
        <v>1.0</v>
      </c>
      <c r="F213" s="579">
        <v>3.0</v>
      </c>
      <c r="G213" s="579" t="s">
        <v>3555</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2089</v>
      </c>
      <c r="B214" s="579">
        <v>2.0</v>
      </c>
      <c r="C214" s="580" t="str">
        <f t="array" ref="C214">index(Images!$A$1:$K$1, 1, 8)</f>
        <v/>
      </c>
      <c r="D214" s="579" t="s">
        <v>3547</v>
      </c>
      <c r="E214" s="579">
        <v>1.0</v>
      </c>
      <c r="F214" s="579">
        <v>3.0</v>
      </c>
      <c r="G214" s="579" t="s">
        <v>3548</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2091</v>
      </c>
      <c r="B215" s="579">
        <v>2.0</v>
      </c>
      <c r="C215" s="580" t="str">
        <f t="array" ref="C215">index(Images!$A$1:$K$1, 1, 8)</f>
        <v/>
      </c>
      <c r="D215" s="579" t="s">
        <v>3547</v>
      </c>
      <c r="E215" s="579">
        <v>1.0</v>
      </c>
      <c r="F215" s="579">
        <v>3.0</v>
      </c>
      <c r="G215" s="579" t="s">
        <v>3548</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2073</v>
      </c>
      <c r="B216" s="579">
        <v>2.0</v>
      </c>
      <c r="C216" s="580" t="str">
        <f t="array" ref="C216">index(Images!$A$1:$K$1, 1, 8)</f>
        <v/>
      </c>
      <c r="D216" s="579" t="s">
        <v>3549</v>
      </c>
      <c r="E216" s="579">
        <v>2.0</v>
      </c>
      <c r="F216" s="579">
        <v>3.0</v>
      </c>
      <c r="G216" s="579" t="s">
        <v>3548</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2808</v>
      </c>
      <c r="B217" s="579">
        <v>2.0</v>
      </c>
      <c r="C217" s="580" t="str">
        <f t="array" ref="C217">index(Images!$A$1:$K$1, 1, 8)</f>
        <v/>
      </c>
      <c r="D217" s="579" t="s">
        <v>3549</v>
      </c>
      <c r="E217" s="579">
        <v>2.0</v>
      </c>
      <c r="F217" s="579">
        <v>3.0</v>
      </c>
      <c r="G217" s="579" t="s">
        <v>3555</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2444</v>
      </c>
      <c r="B218" s="579">
        <v>2.0</v>
      </c>
      <c r="C218" s="580" t="str">
        <f t="array" ref="C218">index(Images!$A$1:$K$1, 1, 8)</f>
        <v/>
      </c>
      <c r="D218" s="579" t="s">
        <v>3549</v>
      </c>
      <c r="E218" s="579">
        <v>2.0</v>
      </c>
      <c r="F218" s="579">
        <v>3.0</v>
      </c>
      <c r="G218" s="579" t="s">
        <v>3555</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1462</v>
      </c>
      <c r="B219" s="579">
        <v>2.0</v>
      </c>
      <c r="C219" s="580" t="str">
        <f t="array" ref="C219">index(Images!$A$1:$K$1, 1, 8)</f>
        <v/>
      </c>
      <c r="D219" s="579" t="s">
        <v>3549</v>
      </c>
      <c r="E219" s="579">
        <v>1.0</v>
      </c>
      <c r="F219" s="579">
        <v>3.0</v>
      </c>
      <c r="G219" s="579" t="s">
        <v>3548</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3547</v>
      </c>
      <c r="E220" s="579">
        <v>1.0</v>
      </c>
      <c r="F220" s="579">
        <v>3.0</v>
      </c>
      <c r="G220" s="579" t="s">
        <v>3548</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3028</v>
      </c>
      <c r="B221" s="579">
        <v>3.0</v>
      </c>
      <c r="C221" s="580" t="str">
        <f t="array" ref="C221">index(Images!$A$1:$K$1, 1, 8)</f>
        <v/>
      </c>
      <c r="D221" s="579" t="s">
        <v>3547</v>
      </c>
      <c r="E221" s="579">
        <v>1.0</v>
      </c>
      <c r="F221" s="579">
        <v>3.0</v>
      </c>
      <c r="G221" s="579" t="s">
        <v>3548</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3547</v>
      </c>
      <c r="E222" s="579">
        <v>1.0</v>
      </c>
      <c r="F222" s="579">
        <v>3.0</v>
      </c>
      <c r="G222" s="579" t="s">
        <v>3548</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3008</v>
      </c>
      <c r="B223" s="579">
        <v>3.0</v>
      </c>
      <c r="C223" s="580" t="str">
        <f t="array" ref="C223">index(Images!$A$1:$K$1, 1, 8)</f>
        <v/>
      </c>
      <c r="D223" s="579" t="s">
        <v>3549</v>
      </c>
      <c r="E223" s="579">
        <v>1.0</v>
      </c>
      <c r="F223" s="579">
        <v>3.0</v>
      </c>
      <c r="G223" s="579" t="s">
        <v>3548</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3549</v>
      </c>
      <c r="E224" s="579">
        <v>1.0</v>
      </c>
      <c r="F224" s="579">
        <v>3.0</v>
      </c>
      <c r="G224" s="579" t="s">
        <v>3548</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3549</v>
      </c>
      <c r="E225" s="579">
        <v>2.0</v>
      </c>
      <c r="F225" s="579">
        <v>3.0</v>
      </c>
      <c r="G225" s="579" t="s">
        <v>3548</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2593</v>
      </c>
      <c r="B226" s="579">
        <v>3.0</v>
      </c>
      <c r="C226" s="580" t="str">
        <f t="array" ref="C226">index(Images!$A$1:$K$1, 1, 8)</f>
        <v/>
      </c>
      <c r="D226" s="579" t="s">
        <v>3549</v>
      </c>
      <c r="E226" s="579">
        <v>2.0</v>
      </c>
      <c r="F226" s="579">
        <v>3.0</v>
      </c>
      <c r="G226" s="579" t="s">
        <v>3548</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1737</v>
      </c>
      <c r="B227" s="579">
        <v>3.0</v>
      </c>
      <c r="C227" s="580" t="str">
        <f t="array" ref="C227">index(Images!$A$1:$K$1, 1, 8)</f>
        <v/>
      </c>
      <c r="D227" s="579" t="s">
        <v>3549</v>
      </c>
      <c r="E227" s="579">
        <v>2.0</v>
      </c>
      <c r="F227" s="579">
        <v>3.0</v>
      </c>
      <c r="G227" s="579" t="s">
        <v>3548</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3549</v>
      </c>
      <c r="E228" s="579">
        <v>2.0</v>
      </c>
      <c r="F228" s="579">
        <v>3.0</v>
      </c>
      <c r="G228" s="579" t="s">
        <v>3548</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1443</v>
      </c>
      <c r="B229" s="579">
        <v>3.0</v>
      </c>
      <c r="C229" s="580" t="str">
        <f t="array" ref="C229">index(Images!$A$1:$K$1, 1, 8)</f>
        <v/>
      </c>
      <c r="D229" s="579" t="s">
        <v>3549</v>
      </c>
      <c r="E229" s="579">
        <v>2.0</v>
      </c>
      <c r="F229" s="579">
        <v>3.0</v>
      </c>
      <c r="G229" s="579" t="s">
        <v>3548</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3549</v>
      </c>
      <c r="E230" s="579">
        <v>2.0</v>
      </c>
      <c r="F230" s="579">
        <v>3.0</v>
      </c>
      <c r="G230" s="579" t="s">
        <v>3548</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1172</v>
      </c>
      <c r="B231" s="579">
        <v>3.0</v>
      </c>
      <c r="C231" s="580" t="str">
        <f t="array" ref="C231">index(Images!$A$1:$K$1, 1, 8)</f>
        <v/>
      </c>
      <c r="D231" s="579" t="s">
        <v>3549</v>
      </c>
      <c r="E231" s="579">
        <v>2.0</v>
      </c>
      <c r="F231" s="579">
        <v>3.0</v>
      </c>
      <c r="G231" s="579" t="s">
        <v>3548</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1917</v>
      </c>
      <c r="B232" s="579">
        <v>3.0</v>
      </c>
      <c r="C232" s="580" t="str">
        <f t="array" ref="C232">index(Images!$A$1:$K$1, 1, 8)</f>
        <v/>
      </c>
      <c r="D232" s="579" t="s">
        <v>3549</v>
      </c>
      <c r="E232" s="579">
        <v>2.0</v>
      </c>
      <c r="F232" s="579">
        <v>3.0</v>
      </c>
      <c r="G232" s="579" t="s">
        <v>3548</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1221</v>
      </c>
      <c r="B233" s="579">
        <v>3.0</v>
      </c>
      <c r="C233" s="580" t="str">
        <f t="array" ref="C233">index(Images!$A$1:$K$1, 1, 8)</f>
        <v/>
      </c>
      <c r="D233" s="579" t="s">
        <v>3549</v>
      </c>
      <c r="E233" s="579">
        <v>2.0</v>
      </c>
      <c r="F233" s="579">
        <v>3.0</v>
      </c>
      <c r="G233" s="579" t="s">
        <v>3548</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2742</v>
      </c>
      <c r="B234" s="579">
        <v>3.0</v>
      </c>
      <c r="C234" s="580" t="str">
        <f t="array" ref="C234">index(Images!$A$1:$K$1, 1, 8)</f>
        <v/>
      </c>
      <c r="D234" s="579" t="s">
        <v>3549</v>
      </c>
      <c r="E234" s="579">
        <v>2.0</v>
      </c>
      <c r="F234" s="579">
        <v>5.0</v>
      </c>
      <c r="G234" s="579" t="s">
        <v>3554</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1941</v>
      </c>
      <c r="B235" s="579">
        <v>3.0</v>
      </c>
      <c r="C235" s="580" t="str">
        <f t="array" ref="C235">index(Images!$A$1:$K$1, 1, 8)</f>
        <v/>
      </c>
      <c r="D235" s="579" t="s">
        <v>3549</v>
      </c>
      <c r="E235" s="579">
        <v>2.0</v>
      </c>
      <c r="F235" s="579">
        <v>3.0</v>
      </c>
      <c r="G235" s="579" t="s">
        <v>3555</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2428</v>
      </c>
      <c r="B236" s="579">
        <v>3.0</v>
      </c>
      <c r="C236" s="580" t="str">
        <f t="array" ref="C236">index(Images!$A$1:$K$1, 1, 8)</f>
        <v/>
      </c>
      <c r="D236" s="579" t="s">
        <v>3547</v>
      </c>
      <c r="E236" s="579">
        <v>1.0</v>
      </c>
      <c r="F236" s="579">
        <v>5.0</v>
      </c>
      <c r="G236" s="579" t="s">
        <v>3554</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1563</v>
      </c>
      <c r="B237" s="579">
        <v>3.0</v>
      </c>
      <c r="C237" s="580" t="str">
        <f t="array" ref="C237">index(Images!$A$1:$K$1, 1, 8)</f>
        <v/>
      </c>
      <c r="D237" s="579" t="s">
        <v>3549</v>
      </c>
      <c r="E237" s="579">
        <v>2.0</v>
      </c>
      <c r="F237" s="579">
        <v>3.0</v>
      </c>
      <c r="G237" s="579" t="s">
        <v>3548</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1626</v>
      </c>
      <c r="B238" s="579">
        <v>3.0</v>
      </c>
      <c r="C238" s="580" t="str">
        <f t="array" ref="C238">index(Images!$A$1:$K$1, 1, 8)</f>
        <v/>
      </c>
      <c r="D238" s="579" t="s">
        <v>3549</v>
      </c>
      <c r="E238" s="579">
        <v>1.0</v>
      </c>
      <c r="F238" s="579">
        <v>3.0</v>
      </c>
      <c r="G238" s="579" t="s">
        <v>3555</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2023</v>
      </c>
      <c r="B239" s="579">
        <v>3.0</v>
      </c>
      <c r="C239" s="580" t="str">
        <f t="array" ref="C239">index(Images!$A$1:$K$1, 1, 8)</f>
        <v/>
      </c>
      <c r="D239" s="579" t="s">
        <v>3549</v>
      </c>
      <c r="E239" s="579">
        <v>2.0</v>
      </c>
      <c r="F239" s="579">
        <v>3.0</v>
      </c>
      <c r="G239" s="579" t="s">
        <v>3548</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2090</v>
      </c>
      <c r="B240" s="579">
        <v>3.0</v>
      </c>
      <c r="C240" s="580" t="str">
        <f t="array" ref="C240">index(Images!$A$1:$K$1, 1, 8)</f>
        <v/>
      </c>
      <c r="D240" s="579" t="s">
        <v>3547</v>
      </c>
      <c r="E240" s="579">
        <v>1.0</v>
      </c>
      <c r="F240" s="579">
        <v>3.0</v>
      </c>
      <c r="G240" s="579" t="s">
        <v>3548</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2092</v>
      </c>
      <c r="B241" s="579">
        <v>3.0</v>
      </c>
      <c r="C241" s="580" t="str">
        <f t="array" ref="C241">index(Images!$A$1:$K$1, 1, 8)</f>
        <v/>
      </c>
      <c r="D241" s="579" t="s">
        <v>3547</v>
      </c>
      <c r="E241" s="579">
        <v>1.0</v>
      </c>
      <c r="F241" s="579">
        <v>3.0</v>
      </c>
      <c r="G241" s="579" t="s">
        <v>3548</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2772</v>
      </c>
      <c r="B242" s="579">
        <v>3.0</v>
      </c>
      <c r="C242" s="580" t="str">
        <f t="array" ref="C242">index(Images!$A$1:$K$1, 1, 8)</f>
        <v/>
      </c>
      <c r="D242" s="579" t="s">
        <v>3547</v>
      </c>
      <c r="E242" s="579">
        <v>2.0</v>
      </c>
      <c r="F242" s="579">
        <v>3.0</v>
      </c>
      <c r="G242" s="579" t="s">
        <v>3548</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2075</v>
      </c>
      <c r="B243" s="579">
        <v>3.0</v>
      </c>
      <c r="C243" s="580" t="str">
        <f t="array" ref="C243">index(Images!$A$1:$K$1, 1, 8)</f>
        <v/>
      </c>
      <c r="D243" s="579" t="s">
        <v>3549</v>
      </c>
      <c r="E243" s="579">
        <v>2.0</v>
      </c>
      <c r="F243" s="579">
        <v>3.0</v>
      </c>
      <c r="G243" s="579" t="s">
        <v>3548</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2809</v>
      </c>
      <c r="B244" s="579">
        <v>3.0</v>
      </c>
      <c r="C244" s="580" t="str">
        <f t="array" ref="C244">index(Images!$A$1:$K$1, 1, 8)</f>
        <v/>
      </c>
      <c r="D244" s="579" t="s">
        <v>3549</v>
      </c>
      <c r="E244" s="579">
        <v>2.0</v>
      </c>
      <c r="F244" s="579">
        <v>3.0</v>
      </c>
      <c r="G244" s="579" t="s">
        <v>3555</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2446</v>
      </c>
      <c r="B245" s="579">
        <v>3.0</v>
      </c>
      <c r="C245" s="580" t="str">
        <f t="array" ref="C245">index(Images!$A$1:$K$1, 1, 8)</f>
        <v/>
      </c>
      <c r="D245" s="579" t="s">
        <v>3549</v>
      </c>
      <c r="E245" s="579">
        <v>2.0</v>
      </c>
      <c r="F245" s="579">
        <v>3.0</v>
      </c>
      <c r="G245" s="579" t="s">
        <v>3555</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2480</v>
      </c>
      <c r="B246" s="579">
        <v>3.0</v>
      </c>
      <c r="C246" s="580" t="str">
        <f t="array" ref="C246">index(Images!$A$1:$K$1, 1, 8)</f>
        <v/>
      </c>
      <c r="D246" s="579" t="s">
        <v>3549</v>
      </c>
      <c r="E246" s="579">
        <v>2.0</v>
      </c>
      <c r="F246" s="579">
        <v>3.0</v>
      </c>
      <c r="G246" s="579" t="s">
        <v>3548</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1463</v>
      </c>
      <c r="B247" s="579">
        <v>3.0</v>
      </c>
      <c r="C247" s="580" t="str">
        <f t="array" ref="C247">index(Images!$A$1:$K$1, 1, 8)</f>
        <v/>
      </c>
      <c r="D247" s="579" t="s">
        <v>3549</v>
      </c>
      <c r="E247" s="579">
        <v>1.0</v>
      </c>
      <c r="F247" s="579">
        <v>3.0</v>
      </c>
      <c r="G247" s="579" t="s">
        <v>3548</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3549</v>
      </c>
      <c r="E248" s="594">
        <v>2.0</v>
      </c>
      <c r="F248" s="594">
        <v>3.0</v>
      </c>
      <c r="G248" s="594" t="s">
        <v>3548</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3549</v>
      </c>
      <c r="E249" s="594">
        <v>2.0</v>
      </c>
      <c r="F249" s="594">
        <v>3.0</v>
      </c>
      <c r="G249" s="594" t="s">
        <v>3548</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3549</v>
      </c>
      <c r="E250" s="594">
        <v>2.0</v>
      </c>
      <c r="F250" s="594">
        <v>3.0</v>
      </c>
      <c r="G250" s="594" t="s">
        <v>3548</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3549</v>
      </c>
      <c r="E251" s="594">
        <v>1.0</v>
      </c>
      <c r="F251" s="594">
        <v>3.0</v>
      </c>
      <c r="G251" s="594" t="s">
        <v>3548</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2443</v>
      </c>
      <c r="B252" s="594">
        <v>1.0</v>
      </c>
      <c r="C252" s="595" t="str">
        <f t="array" ref="C252">index(Images!$A$1:$K$1, 1, 9)</f>
        <v/>
      </c>
      <c r="D252" s="594" t="s">
        <v>3549</v>
      </c>
      <c r="E252" s="594">
        <v>2.0</v>
      </c>
      <c r="F252" s="594">
        <v>3.0</v>
      </c>
      <c r="G252" s="594" t="s">
        <v>3555</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1664</v>
      </c>
      <c r="B253" s="594">
        <v>2.0</v>
      </c>
      <c r="C253" s="595" t="str">
        <f t="array" ref="C253">index(Images!$A$1:$K$1, 1, 9)</f>
        <v/>
      </c>
      <c r="D253" s="594" t="s">
        <v>3549</v>
      </c>
      <c r="E253" s="594">
        <v>1.0</v>
      </c>
      <c r="F253" s="594">
        <v>3.0</v>
      </c>
      <c r="G253" s="594" t="s">
        <v>3548</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3549</v>
      </c>
      <c r="E254" s="594">
        <v>2.0</v>
      </c>
      <c r="F254" s="594">
        <v>3.0</v>
      </c>
      <c r="G254" s="594" t="s">
        <v>3548</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3549</v>
      </c>
      <c r="E255" s="594">
        <v>2.0</v>
      </c>
      <c r="F255" s="594">
        <v>3.0</v>
      </c>
      <c r="G255" s="594" t="s">
        <v>3548</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2058</v>
      </c>
      <c r="B256" s="594">
        <v>2.0</v>
      </c>
      <c r="C256" s="595" t="str">
        <f t="array" ref="C256">index(Images!$A$1:$K$1, 1, 9)</f>
        <v/>
      </c>
      <c r="D256" s="594" t="s">
        <v>3549</v>
      </c>
      <c r="E256" s="594">
        <v>2.0</v>
      </c>
      <c r="F256" s="594">
        <v>3.0</v>
      </c>
      <c r="G256" s="594" t="s">
        <v>3548</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3549</v>
      </c>
      <c r="E257" s="594">
        <v>2.0</v>
      </c>
      <c r="F257" s="594">
        <v>3.0</v>
      </c>
      <c r="G257" s="594" t="s">
        <v>3548</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2323</v>
      </c>
      <c r="B258" s="594">
        <v>2.0</v>
      </c>
      <c r="C258" s="595" t="str">
        <f t="array" ref="C258">index(Images!$A$1:$K$1, 1, 9)</f>
        <v/>
      </c>
      <c r="D258" s="594" t="s">
        <v>3549</v>
      </c>
      <c r="E258" s="594">
        <v>2.0</v>
      </c>
      <c r="F258" s="594">
        <v>3.0</v>
      </c>
      <c r="G258" s="594" t="s">
        <v>3555</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3549</v>
      </c>
      <c r="E259" s="594">
        <v>2.0</v>
      </c>
      <c r="F259" s="594">
        <v>3.0</v>
      </c>
      <c r="G259" s="594" t="s">
        <v>3555</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1712</v>
      </c>
      <c r="B260" s="594">
        <v>2.0</v>
      </c>
      <c r="C260" s="595" t="str">
        <f t="array" ref="C260">index(Images!$A$1:$K$1, 1, 9)</f>
        <v/>
      </c>
      <c r="D260" s="594" t="s">
        <v>3549</v>
      </c>
      <c r="E260" s="594">
        <v>2.0</v>
      </c>
      <c r="F260" s="594">
        <v>3.0</v>
      </c>
      <c r="G260" s="594" t="s">
        <v>3555</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3549</v>
      </c>
      <c r="E261" s="594">
        <v>2.0</v>
      </c>
      <c r="F261" s="594">
        <v>3.0</v>
      </c>
      <c r="G261" s="594" t="s">
        <v>3548</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3549</v>
      </c>
      <c r="E262" s="594">
        <v>2.0</v>
      </c>
      <c r="F262" s="594">
        <v>3.0</v>
      </c>
      <c r="G262" s="594" t="s">
        <v>3548</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1241</v>
      </c>
      <c r="B263" s="594">
        <v>2.0</v>
      </c>
      <c r="C263" s="595" t="str">
        <f t="array" ref="C263">index(Images!$A$1:$K$1, 1, 9)</f>
        <v/>
      </c>
      <c r="D263" s="594" t="s">
        <v>3549</v>
      </c>
      <c r="E263" s="594">
        <v>2.0</v>
      </c>
      <c r="F263" s="594">
        <v>3.0</v>
      </c>
      <c r="G263" s="594" t="s">
        <v>3548</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1199</v>
      </c>
      <c r="B264" s="594">
        <v>2.0</v>
      </c>
      <c r="C264" s="595" t="str">
        <f t="array" ref="C264">index(Images!$A$1:$K$1, 1, 9)</f>
        <v/>
      </c>
      <c r="D264" s="594" t="s">
        <v>3549</v>
      </c>
      <c r="E264" s="594">
        <v>2.0</v>
      </c>
      <c r="F264" s="594">
        <v>5.0</v>
      </c>
      <c r="G264" s="594" t="s">
        <v>3554</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1444</v>
      </c>
      <c r="B265" s="594">
        <v>2.0</v>
      </c>
      <c r="C265" s="595" t="str">
        <f t="array" ref="C265">index(Images!$A$1:$K$1, 1, 9)</f>
        <v/>
      </c>
      <c r="D265" s="594" t="s">
        <v>3549</v>
      </c>
      <c r="E265" s="594">
        <v>2.0</v>
      </c>
      <c r="F265" s="594">
        <v>5.0</v>
      </c>
      <c r="G265" s="594" t="s">
        <v>3548</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3549</v>
      </c>
      <c r="E266" s="594">
        <v>2.0</v>
      </c>
      <c r="F266" s="594">
        <v>3.0</v>
      </c>
      <c r="G266" s="594" t="s">
        <v>3548</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3549</v>
      </c>
      <c r="E267" s="594">
        <v>1.0</v>
      </c>
      <c r="F267" s="594">
        <v>3.0</v>
      </c>
      <c r="G267" s="594" t="s">
        <v>3548</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1942</v>
      </c>
      <c r="B268" s="594">
        <v>2.0</v>
      </c>
      <c r="C268" s="595" t="str">
        <f t="array" ref="C268">index(Images!$A$1:$K$1, 1, 9)</f>
        <v/>
      </c>
      <c r="D268" s="594" t="s">
        <v>3549</v>
      </c>
      <c r="E268" s="594">
        <v>2.0</v>
      </c>
      <c r="F268" s="594">
        <v>3.0</v>
      </c>
      <c r="G268" s="594" t="s">
        <v>3555</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2194</v>
      </c>
      <c r="B269" s="594">
        <v>2.0</v>
      </c>
      <c r="C269" s="595" t="str">
        <f t="array" ref="C269">index(Images!$A$1:$K$1, 1, 9)</f>
        <v/>
      </c>
      <c r="D269" s="594" t="s">
        <v>3549</v>
      </c>
      <c r="E269" s="594">
        <v>2.0</v>
      </c>
      <c r="F269" s="594">
        <v>3.0</v>
      </c>
      <c r="G269" s="594" t="s">
        <v>3548</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3549</v>
      </c>
      <c r="E270" s="594">
        <v>2.0</v>
      </c>
      <c r="F270" s="594">
        <v>3.0</v>
      </c>
      <c r="G270" s="594" t="s">
        <v>3555</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1970</v>
      </c>
      <c r="B271" s="594">
        <v>2.0</v>
      </c>
      <c r="C271" s="595" t="str">
        <f t="array" ref="C271">index(Images!$A$1:$K$1, 1, 9)</f>
        <v/>
      </c>
      <c r="D271" s="594" t="s">
        <v>3549</v>
      </c>
      <c r="E271" s="594">
        <v>2.0</v>
      </c>
      <c r="F271" s="594">
        <v>3.0</v>
      </c>
      <c r="G271" s="594" t="s">
        <v>3548</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2070</v>
      </c>
      <c r="B272" s="594">
        <v>2.0</v>
      </c>
      <c r="C272" s="595" t="str">
        <f t="array" ref="C272">index(Images!$A$1:$K$1, 1, 9)</f>
        <v/>
      </c>
      <c r="D272" s="594" t="s">
        <v>3549</v>
      </c>
      <c r="E272" s="594">
        <v>2.0</v>
      </c>
      <c r="F272" s="594">
        <v>3.0</v>
      </c>
      <c r="G272" s="594" t="s">
        <v>3548</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2449</v>
      </c>
      <c r="B273" s="594">
        <v>2.0</v>
      </c>
      <c r="C273" s="595" t="str">
        <f t="array" ref="C273">index(Images!$A$1:$K$1, 1, 9)</f>
        <v/>
      </c>
      <c r="D273" s="594" t="s">
        <v>3549</v>
      </c>
      <c r="E273" s="594">
        <v>2.0</v>
      </c>
      <c r="F273" s="594">
        <v>3.0</v>
      </c>
      <c r="G273" s="594" t="s">
        <v>3555</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2282</v>
      </c>
      <c r="B274" s="594">
        <v>2.0</v>
      </c>
      <c r="C274" s="595" t="str">
        <f t="array" ref="C274">index(Images!$A$1:$K$1, 1, 9)</f>
        <v/>
      </c>
      <c r="D274" s="594" t="s">
        <v>3549</v>
      </c>
      <c r="E274" s="594">
        <v>2.0</v>
      </c>
      <c r="F274" s="594">
        <v>3.0</v>
      </c>
      <c r="G274" s="594" t="s">
        <v>3555</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1665</v>
      </c>
      <c r="B275" s="594">
        <v>3.0</v>
      </c>
      <c r="C275" s="595" t="str">
        <f t="array" ref="C275">index(Images!$A$1:$K$1, 1, 9)</f>
        <v/>
      </c>
      <c r="D275" s="594" t="s">
        <v>3549</v>
      </c>
      <c r="E275" s="594">
        <v>1.0</v>
      </c>
      <c r="F275" s="594">
        <v>3.0</v>
      </c>
      <c r="G275" s="594" t="s">
        <v>3548</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2328</v>
      </c>
      <c r="B276" s="594">
        <v>3.0</v>
      </c>
      <c r="C276" s="595" t="str">
        <f t="array" ref="C276">index(Images!$A$1:$K$1, 1, 9)</f>
        <v/>
      </c>
      <c r="D276" s="594" t="s">
        <v>3549</v>
      </c>
      <c r="E276" s="594">
        <v>2.0</v>
      </c>
      <c r="F276" s="594">
        <v>3.0</v>
      </c>
      <c r="G276" s="594" t="s">
        <v>3555</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3549</v>
      </c>
      <c r="E277" s="594">
        <v>2.0</v>
      </c>
      <c r="F277" s="594">
        <v>3.0</v>
      </c>
      <c r="G277" s="594" t="s">
        <v>3548</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3549</v>
      </c>
      <c r="E278" s="594">
        <v>2.0</v>
      </c>
      <c r="F278" s="594">
        <v>3.0</v>
      </c>
      <c r="G278" s="594" t="s">
        <v>3555</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1760</v>
      </c>
      <c r="B279" s="594">
        <v>3.0</v>
      </c>
      <c r="C279" s="595" t="str">
        <f t="array" ref="C279">index(Images!$A$1:$K$1, 1, 9)</f>
        <v/>
      </c>
      <c r="D279" s="594" t="s">
        <v>3549</v>
      </c>
      <c r="E279" s="594">
        <v>2.0</v>
      </c>
      <c r="F279" s="594">
        <v>3.0</v>
      </c>
      <c r="G279" s="594" t="s">
        <v>3548</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3549</v>
      </c>
      <c r="E280" s="594">
        <v>2.0</v>
      </c>
      <c r="F280" s="594">
        <v>3.0</v>
      </c>
      <c r="G280" s="594" t="s">
        <v>3548</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3549</v>
      </c>
      <c r="E281" s="594">
        <v>2.0</v>
      </c>
      <c r="F281" s="594">
        <v>3.0</v>
      </c>
      <c r="G281" s="594" t="s">
        <v>3548</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3549</v>
      </c>
      <c r="E282" s="594">
        <v>2.0</v>
      </c>
      <c r="F282" s="594">
        <v>3.0</v>
      </c>
      <c r="G282" s="594" t="s">
        <v>3548</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1243</v>
      </c>
      <c r="B283" s="594">
        <v>3.0</v>
      </c>
      <c r="C283" s="595" t="str">
        <f t="array" ref="C283">index(Images!$A$1:$K$1, 1, 9)</f>
        <v/>
      </c>
      <c r="D283" s="594" t="s">
        <v>3549</v>
      </c>
      <c r="E283" s="594">
        <v>2.0</v>
      </c>
      <c r="F283" s="594">
        <v>3.0</v>
      </c>
      <c r="G283" s="594" t="s">
        <v>3548</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2059</v>
      </c>
      <c r="B284" s="594">
        <v>3.0</v>
      </c>
      <c r="C284" s="595" t="str">
        <f t="array" ref="C284">index(Images!$A$1:$K$1, 1, 9)</f>
        <v/>
      </c>
      <c r="D284" s="594" t="s">
        <v>3549</v>
      </c>
      <c r="E284" s="594">
        <v>2.0</v>
      </c>
      <c r="F284" s="594">
        <v>3.0</v>
      </c>
      <c r="G284" s="594" t="s">
        <v>3548</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1713</v>
      </c>
      <c r="B285" s="594">
        <v>3.0</v>
      </c>
      <c r="C285" s="595" t="str">
        <f t="array" ref="C285">index(Images!$A$1:$K$1, 1, 9)</f>
        <v/>
      </c>
      <c r="D285" s="594" t="s">
        <v>3549</v>
      </c>
      <c r="E285" s="594">
        <v>2.0</v>
      </c>
      <c r="F285" s="594">
        <v>3.0</v>
      </c>
      <c r="G285" s="594" t="s">
        <v>3555</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3549</v>
      </c>
      <c r="E286" s="594">
        <v>2.0</v>
      </c>
      <c r="F286" s="594">
        <v>3.0</v>
      </c>
      <c r="G286" s="594" t="s">
        <v>3548</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3549</v>
      </c>
      <c r="E287" s="594">
        <v>2.0</v>
      </c>
      <c r="F287" s="594">
        <v>3.0</v>
      </c>
      <c r="G287" s="594" t="s">
        <v>3548</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1424</v>
      </c>
      <c r="B288" s="594">
        <v>3.0</v>
      </c>
      <c r="C288" s="595" t="str">
        <f t="array" ref="C288">index(Images!$A$1:$K$1, 1, 9)</f>
        <v/>
      </c>
      <c r="D288" s="594" t="s">
        <v>3549</v>
      </c>
      <c r="E288" s="594">
        <v>2.0</v>
      </c>
      <c r="F288" s="594">
        <v>3.0</v>
      </c>
      <c r="G288" s="594" t="s">
        <v>3548</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1686</v>
      </c>
      <c r="B289" s="594">
        <v>3.0</v>
      </c>
      <c r="C289" s="595" t="str">
        <f t="array" ref="C289">index(Images!$A$1:$K$1, 1, 9)</f>
        <v/>
      </c>
      <c r="D289" s="594" t="s">
        <v>3549</v>
      </c>
      <c r="E289" s="594">
        <v>2.0</v>
      </c>
      <c r="F289" s="594">
        <v>5.0</v>
      </c>
      <c r="G289" s="594" t="s">
        <v>3554</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1445</v>
      </c>
      <c r="B290" s="594">
        <v>3.0</v>
      </c>
      <c r="C290" s="595" t="str">
        <f t="array" ref="C290">index(Images!$A$1:$K$1, 1, 9)</f>
        <v/>
      </c>
      <c r="D290" s="594" t="s">
        <v>3549</v>
      </c>
      <c r="E290" s="594">
        <v>2.0</v>
      </c>
      <c r="F290" s="594">
        <v>5.0</v>
      </c>
      <c r="G290" s="594" t="s">
        <v>3548</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3549</v>
      </c>
      <c r="E291" s="594">
        <v>2.0</v>
      </c>
      <c r="F291" s="594">
        <v>3.0</v>
      </c>
      <c r="G291" s="594" t="s">
        <v>3548</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1175</v>
      </c>
      <c r="B292" s="594">
        <v>3.0</v>
      </c>
      <c r="C292" s="595" t="str">
        <f t="array" ref="C292">index(Images!$A$1:$K$1, 1, 9)</f>
        <v/>
      </c>
      <c r="D292" s="594" t="s">
        <v>3549</v>
      </c>
      <c r="E292" s="594">
        <v>2.0</v>
      </c>
      <c r="F292" s="594">
        <v>3.0</v>
      </c>
      <c r="G292" s="594" t="s">
        <v>3548</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3549</v>
      </c>
      <c r="E293" s="594">
        <v>1.0</v>
      </c>
      <c r="F293" s="594">
        <v>3.0</v>
      </c>
      <c r="G293" s="594" t="s">
        <v>3548</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2201</v>
      </c>
      <c r="B294" s="594">
        <v>3.0</v>
      </c>
      <c r="C294" s="595" t="str">
        <f t="array" ref="C294">index(Images!$A$1:$K$1, 1, 9)</f>
        <v/>
      </c>
      <c r="D294" s="594" t="s">
        <v>3549</v>
      </c>
      <c r="E294" s="594">
        <v>2.0</v>
      </c>
      <c r="F294" s="594">
        <v>3.0</v>
      </c>
      <c r="G294" s="594" t="s">
        <v>3548</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3549</v>
      </c>
      <c r="E295" s="594">
        <v>2.0</v>
      </c>
      <c r="F295" s="594">
        <v>3.0</v>
      </c>
      <c r="G295" s="594" t="s">
        <v>3555</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1967</v>
      </c>
      <c r="B296" s="594">
        <v>3.0</v>
      </c>
      <c r="C296" s="595" t="str">
        <f t="array" ref="C296">index(Images!$A$1:$K$1, 1, 9)</f>
        <v/>
      </c>
      <c r="D296" s="594" t="s">
        <v>3549</v>
      </c>
      <c r="E296" s="594">
        <v>2.0</v>
      </c>
      <c r="F296" s="594">
        <v>3.0</v>
      </c>
      <c r="G296" s="594" t="s">
        <v>3548</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2071</v>
      </c>
      <c r="B297" s="594">
        <v>3.0</v>
      </c>
      <c r="C297" s="595" t="str">
        <f t="array" ref="C297">index(Images!$A$1:$K$1, 1, 9)</f>
        <v/>
      </c>
      <c r="D297" s="594" t="s">
        <v>3549</v>
      </c>
      <c r="E297" s="594">
        <v>2.0</v>
      </c>
      <c r="F297" s="594">
        <v>3.0</v>
      </c>
      <c r="G297" s="594" t="s">
        <v>3548</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2450</v>
      </c>
      <c r="B298" s="594">
        <v>3.0</v>
      </c>
      <c r="C298" s="595" t="str">
        <f t="array" ref="C298">index(Images!$A$1:$K$1, 1, 9)</f>
        <v/>
      </c>
      <c r="D298" s="594" t="s">
        <v>3549</v>
      </c>
      <c r="E298" s="594">
        <v>2.0</v>
      </c>
      <c r="F298" s="594">
        <v>3.0</v>
      </c>
      <c r="G298" s="594" t="s">
        <v>3555</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1138</v>
      </c>
      <c r="B299" s="610">
        <v>1.0</v>
      </c>
      <c r="C299" s="611" t="str">
        <f t="array" ref="C299">index(Images!$A$1:$K$1, 1, 10)</f>
        <v/>
      </c>
      <c r="D299" s="610" t="s">
        <v>3547</v>
      </c>
      <c r="E299" s="610">
        <v>2.0</v>
      </c>
      <c r="F299" s="610">
        <v>3.0</v>
      </c>
      <c r="G299" s="610" t="s">
        <v>3555</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3547</v>
      </c>
      <c r="E300" s="610">
        <v>1.0</v>
      </c>
      <c r="F300" s="610">
        <v>3.0</v>
      </c>
      <c r="G300" s="610" t="s">
        <v>3555</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1986</v>
      </c>
      <c r="B301" s="610">
        <v>1.0</v>
      </c>
      <c r="C301" s="611" t="str">
        <f t="array" ref="C301">index(Images!$A$1:$K$1, 1, 10)</f>
        <v/>
      </c>
      <c r="D301" s="610" t="s">
        <v>3549</v>
      </c>
      <c r="E301" s="610">
        <v>1.0</v>
      </c>
      <c r="F301" s="610">
        <v>3.0</v>
      </c>
      <c r="G301" s="610" t="s">
        <v>3548</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1707</v>
      </c>
      <c r="B302" s="610">
        <v>1.0</v>
      </c>
      <c r="C302" s="611" t="str">
        <f t="array" ref="C302">index(Images!$A$1:$K$1, 1, 10)</f>
        <v/>
      </c>
      <c r="D302" s="610" t="s">
        <v>3549</v>
      </c>
      <c r="E302" s="610">
        <v>2.0</v>
      </c>
      <c r="F302" s="610">
        <v>3.0</v>
      </c>
      <c r="G302" s="610" t="s">
        <v>3548</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3549</v>
      </c>
      <c r="E303" s="610">
        <v>2.0</v>
      </c>
      <c r="F303" s="610">
        <v>3.0</v>
      </c>
      <c r="G303" s="610" t="s">
        <v>3555</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1285</v>
      </c>
      <c r="B304" s="610">
        <v>1.0</v>
      </c>
      <c r="C304" s="611" t="str">
        <f t="array" ref="C304">index(Images!$A$1:$K$1, 1, 10)</f>
        <v/>
      </c>
      <c r="D304" s="610" t="s">
        <v>3549</v>
      </c>
      <c r="E304" s="610">
        <v>2.0</v>
      </c>
      <c r="F304" s="610">
        <v>3.0</v>
      </c>
      <c r="G304" s="610" t="s">
        <v>3548</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2917</v>
      </c>
      <c r="B305" s="610">
        <v>1.0</v>
      </c>
      <c r="C305" s="611" t="str">
        <f t="array" ref="C305">index(Images!$A$1:$K$1, 1, 10)</f>
        <v/>
      </c>
      <c r="D305" s="610" t="s">
        <v>3547</v>
      </c>
      <c r="E305" s="610">
        <v>1.0</v>
      </c>
      <c r="F305" s="610">
        <v>3.0</v>
      </c>
      <c r="G305" s="610" t="s">
        <v>3548</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2575</v>
      </c>
      <c r="B306" s="610">
        <v>1.0</v>
      </c>
      <c r="C306" s="611" t="str">
        <f t="array" ref="C306">index(Images!$A$1:$K$1, 1, 10)</f>
        <v/>
      </c>
      <c r="D306" s="610" t="s">
        <v>3547</v>
      </c>
      <c r="E306" s="610">
        <v>1.0</v>
      </c>
      <c r="F306" s="610">
        <v>3.0</v>
      </c>
      <c r="G306" s="610" t="s">
        <v>3548</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2281</v>
      </c>
      <c r="B307" s="610">
        <v>1.0</v>
      </c>
      <c r="C307" s="611" t="str">
        <f t="array" ref="C307">index(Images!$A$1:$K$1, 1, 10)</f>
        <v/>
      </c>
      <c r="D307" s="610" t="s">
        <v>3549</v>
      </c>
      <c r="E307" s="610">
        <v>2.0</v>
      </c>
      <c r="F307" s="610">
        <v>3.0</v>
      </c>
      <c r="G307" s="610" t="s">
        <v>3555</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3029</v>
      </c>
      <c r="B308" s="610">
        <v>2.0</v>
      </c>
      <c r="C308" s="611" t="str">
        <f t="array" ref="C308">index(Images!$A$1:$K$1, 1, 10)</f>
        <v/>
      </c>
      <c r="D308" s="610" t="s">
        <v>3547</v>
      </c>
      <c r="E308" s="610">
        <v>1.0</v>
      </c>
      <c r="F308" s="610">
        <v>3.0</v>
      </c>
      <c r="G308" s="610" t="s">
        <v>3548</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2761</v>
      </c>
      <c r="B309" s="610">
        <v>2.0</v>
      </c>
      <c r="C309" s="611" t="str">
        <f t="array" ref="C309">index(Images!$A$1:$K$1, 1, 10)</f>
        <v/>
      </c>
      <c r="D309" s="610" t="s">
        <v>3547</v>
      </c>
      <c r="E309" s="610">
        <v>1.0</v>
      </c>
      <c r="F309" s="610">
        <v>5.0</v>
      </c>
      <c r="G309" s="610" t="s">
        <v>3554</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1508</v>
      </c>
      <c r="B310" s="610">
        <v>2.0</v>
      </c>
      <c r="C310" s="611" t="str">
        <f t="array" ref="C310">index(Images!$A$1:$K$1, 1, 10)</f>
        <v/>
      </c>
      <c r="D310" s="610" t="s">
        <v>3547</v>
      </c>
      <c r="E310" s="610">
        <v>2.0</v>
      </c>
      <c r="F310" s="610">
        <v>3.0</v>
      </c>
      <c r="G310" s="610" t="s">
        <v>3548</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1149</v>
      </c>
      <c r="B311" s="610">
        <v>2.0</v>
      </c>
      <c r="C311" s="611" t="str">
        <f t="array" ref="C311">index(Images!$A$1:$K$1, 1, 10)</f>
        <v/>
      </c>
      <c r="D311" s="610" t="s">
        <v>3547</v>
      </c>
      <c r="E311" s="610">
        <v>2.0</v>
      </c>
      <c r="F311" s="610">
        <v>3.0</v>
      </c>
      <c r="G311" s="610" t="s">
        <v>3555</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3048</v>
      </c>
      <c r="B312" s="610">
        <v>2.0</v>
      </c>
      <c r="C312" s="611" t="str">
        <f t="array" ref="C312">index(Images!$A$1:$K$1, 1, 10)</f>
        <v/>
      </c>
      <c r="D312" s="610" t="s">
        <v>3547</v>
      </c>
      <c r="E312" s="610">
        <v>2.0</v>
      </c>
      <c r="F312" s="610">
        <v>3.0</v>
      </c>
      <c r="G312" s="610" t="s">
        <v>3548</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1347</v>
      </c>
      <c r="B313" s="610">
        <v>2.0</v>
      </c>
      <c r="C313" s="611" t="str">
        <f t="array" ref="C313">index(Images!$A$1:$K$1, 1, 10)</f>
        <v/>
      </c>
      <c r="D313" s="610" t="s">
        <v>3547</v>
      </c>
      <c r="E313" s="610">
        <v>2.0</v>
      </c>
      <c r="F313" s="610">
        <v>3.0</v>
      </c>
      <c r="G313" s="610" t="s">
        <v>3548</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3547</v>
      </c>
      <c r="E314" s="610">
        <v>2.0</v>
      </c>
      <c r="F314" s="610">
        <v>3.0</v>
      </c>
      <c r="G314" s="610" t="s">
        <v>3555</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1993</v>
      </c>
      <c r="B315" s="610">
        <v>2.0</v>
      </c>
      <c r="C315" s="611" t="str">
        <f t="array" ref="C315">index(Images!$A$1:$K$1, 1, 10)</f>
        <v/>
      </c>
      <c r="D315" s="610" t="s">
        <v>3549</v>
      </c>
      <c r="E315" s="610">
        <v>1.0</v>
      </c>
      <c r="F315" s="610">
        <v>3.0</v>
      </c>
      <c r="G315" s="610" t="s">
        <v>3548</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1988</v>
      </c>
      <c r="B316" s="610">
        <v>2.0</v>
      </c>
      <c r="C316" s="611" t="str">
        <f t="array" ref="C316">index(Images!$A$1:$K$1, 1, 10)</f>
        <v/>
      </c>
      <c r="D316" s="610" t="s">
        <v>3549</v>
      </c>
      <c r="E316" s="610">
        <v>1.0</v>
      </c>
      <c r="F316" s="610">
        <v>4.0</v>
      </c>
      <c r="G316" s="610" t="s">
        <v>3555</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3549</v>
      </c>
      <c r="E317" s="610">
        <v>2.0</v>
      </c>
      <c r="F317" s="610">
        <v>3.0</v>
      </c>
      <c r="G317" s="610" t="s">
        <v>3555</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1935</v>
      </c>
      <c r="B318" s="610">
        <v>2.0</v>
      </c>
      <c r="C318" s="611" t="str">
        <f t="array" ref="C318">index(Images!$A$1:$K$1, 1, 10)</f>
        <v/>
      </c>
      <c r="D318" s="610" t="s">
        <v>3549</v>
      </c>
      <c r="E318" s="610">
        <v>2.0</v>
      </c>
      <c r="F318" s="610">
        <v>3.0</v>
      </c>
      <c r="G318" s="610" t="s">
        <v>3555</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2398</v>
      </c>
      <c r="B319" s="610">
        <v>2.0</v>
      </c>
      <c r="C319" s="611" t="str">
        <f t="array" ref="C319">index(Images!$A$1:$K$1, 1, 10)</f>
        <v/>
      </c>
      <c r="D319" s="610" t="s">
        <v>3549</v>
      </c>
      <c r="E319" s="610">
        <v>2.0</v>
      </c>
      <c r="F319" s="610">
        <v>3.0</v>
      </c>
      <c r="G319" s="610" t="s">
        <v>3548</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3549</v>
      </c>
      <c r="E320" s="625">
        <v>2.0</v>
      </c>
      <c r="F320" s="625">
        <v>3.0</v>
      </c>
      <c r="G320" s="625" t="s">
        <v>3548</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1237</v>
      </c>
      <c r="B321" s="610">
        <v>2.0</v>
      </c>
      <c r="C321" s="611" t="str">
        <f t="array" ref="C321">index(Images!$A$1:$K$1, 1, 10)</f>
        <v/>
      </c>
      <c r="D321" s="610" t="s">
        <v>3549</v>
      </c>
      <c r="E321" s="610">
        <v>2.0</v>
      </c>
      <c r="F321" s="610">
        <v>3.0</v>
      </c>
      <c r="G321" s="625" t="s">
        <v>3548</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1709</v>
      </c>
      <c r="B322" s="610">
        <v>2.0</v>
      </c>
      <c r="C322" s="611" t="str">
        <f t="array" ref="C322">index(Images!$A$1:$K$1, 1, 10)</f>
        <v/>
      </c>
      <c r="D322" s="610" t="s">
        <v>3549</v>
      </c>
      <c r="E322" s="610">
        <v>2.0</v>
      </c>
      <c r="F322" s="610">
        <v>3.0</v>
      </c>
      <c r="G322" s="625" t="s">
        <v>3548</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3549</v>
      </c>
      <c r="E323" s="610">
        <v>2.0</v>
      </c>
      <c r="F323" s="610">
        <v>3.0</v>
      </c>
      <c r="G323" s="610" t="s">
        <v>3555</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3547</v>
      </c>
      <c r="E324" s="610">
        <v>1.0</v>
      </c>
      <c r="F324" s="610">
        <v>3.0</v>
      </c>
      <c r="G324" s="610" t="s">
        <v>3548</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1287</v>
      </c>
      <c r="B325" s="610">
        <v>2.0</v>
      </c>
      <c r="C325" s="611" t="str">
        <f t="array" ref="C325">index(Images!$A$1:$K$1, 1, 10)</f>
        <v/>
      </c>
      <c r="D325" s="610" t="s">
        <v>3549</v>
      </c>
      <c r="E325" s="610">
        <v>2.0</v>
      </c>
      <c r="F325" s="610">
        <v>3.0</v>
      </c>
      <c r="G325" s="610" t="s">
        <v>3548</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1605</v>
      </c>
      <c r="B326" s="610">
        <v>2.0</v>
      </c>
      <c r="C326" s="611" t="str">
        <f t="array" ref="C326">index(Images!$A$1:$K$1, 1, 10)</f>
        <v/>
      </c>
      <c r="D326" s="610" t="s">
        <v>3549</v>
      </c>
      <c r="E326" s="610">
        <v>2.0</v>
      </c>
      <c r="F326" s="610">
        <v>3.0</v>
      </c>
      <c r="G326" s="610" t="s">
        <v>3548</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2492</v>
      </c>
      <c r="B327" s="610">
        <v>2.0</v>
      </c>
      <c r="C327" s="611" t="str">
        <f t="array" ref="C327">index(Images!$A$1:$K$1, 1, 10)</f>
        <v/>
      </c>
      <c r="D327" s="610" t="s">
        <v>3549</v>
      </c>
      <c r="E327" s="610">
        <v>2.0</v>
      </c>
      <c r="F327" s="610">
        <v>3.0</v>
      </c>
      <c r="G327" s="610" t="s">
        <v>3548</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2921</v>
      </c>
      <c r="B328" s="610">
        <v>2.0</v>
      </c>
      <c r="C328" s="611" t="str">
        <f t="array" ref="C328">index(Images!$A$1:$K$1, 1, 10)</f>
        <v/>
      </c>
      <c r="D328" s="610" t="s">
        <v>3547</v>
      </c>
      <c r="E328" s="610">
        <v>1.0</v>
      </c>
      <c r="F328" s="610">
        <v>3.0</v>
      </c>
      <c r="G328" s="610" t="s">
        <v>3548</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2812</v>
      </c>
      <c r="B329" s="610">
        <v>2.0</v>
      </c>
      <c r="C329" s="611" t="str">
        <f t="array" ref="C329">index(Images!$A$1:$K$1, 1, 10)</f>
        <v/>
      </c>
      <c r="D329" s="610" t="s">
        <v>3549</v>
      </c>
      <c r="E329" s="610">
        <v>2.0</v>
      </c>
      <c r="F329" s="610">
        <v>3.0</v>
      </c>
      <c r="G329" s="610" t="s">
        <v>3555</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2577</v>
      </c>
      <c r="B330" s="610">
        <v>2.0</v>
      </c>
      <c r="C330" s="611" t="str">
        <f t="array" ref="C330">index(Images!$A$1:$K$1, 1, 10)</f>
        <v/>
      </c>
      <c r="D330" s="610" t="s">
        <v>3547</v>
      </c>
      <c r="E330" s="610">
        <v>1.0</v>
      </c>
      <c r="F330" s="610">
        <v>3.0</v>
      </c>
      <c r="G330" s="610" t="s">
        <v>3548</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2283</v>
      </c>
      <c r="B331" s="610">
        <v>2.0</v>
      </c>
      <c r="C331" s="611" t="str">
        <f t="array" ref="C331">index(Images!$A$1:$K$1, 1, 10)</f>
        <v/>
      </c>
      <c r="D331" s="610" t="s">
        <v>3549</v>
      </c>
      <c r="E331" s="610">
        <v>2.0</v>
      </c>
      <c r="F331" s="610">
        <v>3.0</v>
      </c>
      <c r="G331" s="610" t="s">
        <v>3555</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2874</v>
      </c>
      <c r="B332" s="610">
        <v>2.0</v>
      </c>
      <c r="C332" s="611" t="str">
        <f t="array" ref="C332">index(Images!$A$1:$K$1, 1, 10)</f>
        <v/>
      </c>
      <c r="D332" s="610" t="s">
        <v>3547</v>
      </c>
      <c r="E332" s="610">
        <v>1.0</v>
      </c>
      <c r="F332" s="610">
        <v>5.0</v>
      </c>
      <c r="G332" s="610" t="s">
        <v>3555</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3031</v>
      </c>
      <c r="B333" s="610">
        <v>3.0</v>
      </c>
      <c r="C333" s="611" t="str">
        <f t="array" ref="C333">index(Images!$A$1:$K$1, 1, 10)</f>
        <v/>
      </c>
      <c r="D333" s="610" t="s">
        <v>3547</v>
      </c>
      <c r="E333" s="610">
        <v>1.0</v>
      </c>
      <c r="F333" s="610">
        <v>3.0</v>
      </c>
      <c r="G333" s="625" t="s">
        <v>3548</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2762</v>
      </c>
      <c r="B334" s="610">
        <v>3.0</v>
      </c>
      <c r="C334" s="611" t="str">
        <f t="array" ref="C334">index(Images!$A$1:$K$1, 1, 10)</f>
        <v/>
      </c>
      <c r="D334" s="610" t="s">
        <v>3547</v>
      </c>
      <c r="E334" s="610">
        <v>1.0</v>
      </c>
      <c r="F334" s="610">
        <v>5.0</v>
      </c>
      <c r="G334" s="610" t="s">
        <v>3554</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1510</v>
      </c>
      <c r="B335" s="610">
        <v>3.0</v>
      </c>
      <c r="C335" s="611" t="str">
        <f t="array" ref="C335">index(Images!$A$1:$K$1, 1, 10)</f>
        <v/>
      </c>
      <c r="D335" s="610" t="s">
        <v>3547</v>
      </c>
      <c r="E335" s="610">
        <v>2.0</v>
      </c>
      <c r="F335" s="610">
        <v>3.0</v>
      </c>
      <c r="G335" s="625" t="s">
        <v>3548</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3049</v>
      </c>
      <c r="B336" s="610">
        <v>3.0</v>
      </c>
      <c r="C336" s="611" t="str">
        <f t="array" ref="C336">index(Images!$A$1:$K$1, 1, 10)</f>
        <v/>
      </c>
      <c r="D336" s="610" t="s">
        <v>3547</v>
      </c>
      <c r="E336" s="610">
        <v>2.0</v>
      </c>
      <c r="F336" s="610">
        <v>3.0</v>
      </c>
      <c r="G336" s="625" t="s">
        <v>3548</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1349</v>
      </c>
      <c r="B337" s="610">
        <v>3.0</v>
      </c>
      <c r="C337" s="611" t="str">
        <f t="array" ref="C337">index(Images!$A$1:$K$1, 1, 10)</f>
        <v/>
      </c>
      <c r="D337" s="610" t="s">
        <v>3547</v>
      </c>
      <c r="E337" s="610">
        <v>2.0</v>
      </c>
      <c r="F337" s="610">
        <v>3.0</v>
      </c>
      <c r="G337" s="625" t="s">
        <v>3548</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1151</v>
      </c>
      <c r="B338" s="610">
        <v>3.0</v>
      </c>
      <c r="C338" s="611" t="str">
        <f t="array" ref="C338">index(Images!$A$1:$K$1, 1, 10)</f>
        <v/>
      </c>
      <c r="D338" s="610" t="s">
        <v>3547</v>
      </c>
      <c r="E338" s="610">
        <v>2.0</v>
      </c>
      <c r="F338" s="610">
        <v>3.0</v>
      </c>
      <c r="G338" s="610" t="s">
        <v>3555</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3547</v>
      </c>
      <c r="E339" s="610">
        <v>1.0</v>
      </c>
      <c r="F339" s="610">
        <v>3.0</v>
      </c>
      <c r="G339" s="610" t="s">
        <v>3555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1994</v>
      </c>
      <c r="B340" s="610">
        <v>3.0</v>
      </c>
      <c r="C340" s="611" t="str">
        <f t="array" ref="C340">index(Images!$A$1:$K$1, 1, 10)</f>
        <v/>
      </c>
      <c r="D340" s="610" t="s">
        <v>3549</v>
      </c>
      <c r="E340" s="610">
        <v>1.0</v>
      </c>
      <c r="F340" s="610">
        <v>3.0</v>
      </c>
      <c r="G340" s="625" t="s">
        <v>3548</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1990</v>
      </c>
      <c r="B341" s="610">
        <v>3.0</v>
      </c>
      <c r="C341" s="611" t="str">
        <f t="array" ref="C341">index(Images!$A$1:$K$1, 1, 10)</f>
        <v/>
      </c>
      <c r="D341" s="610" t="s">
        <v>3549</v>
      </c>
      <c r="E341" s="610">
        <v>1.0</v>
      </c>
      <c r="F341" s="610">
        <v>4.0</v>
      </c>
      <c r="G341" s="610" t="s">
        <v>3555</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2391</v>
      </c>
      <c r="B342" s="610">
        <v>3.0</v>
      </c>
      <c r="C342" s="611" t="str">
        <f t="array" ref="C342">index(Images!$A$1:$K$1, 1, 10)</f>
        <v/>
      </c>
      <c r="D342" s="610" t="s">
        <v>3549</v>
      </c>
      <c r="E342" s="610">
        <v>2.0</v>
      </c>
      <c r="F342" s="610">
        <v>3.0</v>
      </c>
      <c r="G342" s="625" t="s">
        <v>3548</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1711</v>
      </c>
      <c r="B343" s="610">
        <v>3.0</v>
      </c>
      <c r="C343" s="611" t="str">
        <f t="array" ref="C343">index(Images!$A$1:$K$1, 1, 10)</f>
        <v/>
      </c>
      <c r="D343" s="610" t="s">
        <v>3549</v>
      </c>
      <c r="E343" s="610">
        <v>2.0</v>
      </c>
      <c r="F343" s="610">
        <v>3.0</v>
      </c>
      <c r="G343" s="625" t="s">
        <v>3548</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3549</v>
      </c>
      <c r="E344" s="610">
        <v>2.0</v>
      </c>
      <c r="F344" s="610">
        <v>3.0</v>
      </c>
      <c r="G344" s="610" t="s">
        <v>3548</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1937</v>
      </c>
      <c r="B345" s="610">
        <v>3.0</v>
      </c>
      <c r="C345" s="611" t="str">
        <f t="array" ref="C345">index(Images!$A$1:$K$1, 1, 10)</f>
        <v/>
      </c>
      <c r="D345" s="610" t="s">
        <v>3549</v>
      </c>
      <c r="E345" s="610">
        <v>2.0</v>
      </c>
      <c r="F345" s="610">
        <v>3.0</v>
      </c>
      <c r="G345" s="610" t="s">
        <v>3555</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3549</v>
      </c>
      <c r="E346" s="610">
        <v>2.0</v>
      </c>
      <c r="F346" s="610">
        <v>3.0</v>
      </c>
      <c r="G346" s="610" t="s">
        <v>3555</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1238</v>
      </c>
      <c r="B347" s="610">
        <v>3.0</v>
      </c>
      <c r="C347" s="611" t="str">
        <f t="array" ref="C347">index(Images!$A$1:$K$1, 1, 10)</f>
        <v/>
      </c>
      <c r="D347" s="610" t="s">
        <v>3549</v>
      </c>
      <c r="E347" s="610">
        <v>2.0</v>
      </c>
      <c r="F347" s="610">
        <v>3.0</v>
      </c>
      <c r="G347" s="625" t="s">
        <v>3548</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3549</v>
      </c>
      <c r="E348" s="610">
        <v>2.0</v>
      </c>
      <c r="F348" s="610">
        <v>3.0</v>
      </c>
      <c r="G348" s="610" t="s">
        <v>3555</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3547</v>
      </c>
      <c r="E349" s="610">
        <v>1.0</v>
      </c>
      <c r="F349" s="610">
        <v>3.0</v>
      </c>
      <c r="G349" s="610" t="s">
        <v>3548</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1289</v>
      </c>
      <c r="B350" s="610">
        <v>3.0</v>
      </c>
      <c r="C350" s="611" t="str">
        <f t="array" ref="C350">index(Images!$A$1:$K$1, 1, 10)</f>
        <v/>
      </c>
      <c r="D350" s="610" t="s">
        <v>3549</v>
      </c>
      <c r="E350" s="610">
        <v>2.0</v>
      </c>
      <c r="F350" s="610">
        <v>3.0</v>
      </c>
      <c r="G350" s="610" t="s">
        <v>3548</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1606</v>
      </c>
      <c r="B351" s="610">
        <v>3.0</v>
      </c>
      <c r="C351" s="611" t="str">
        <f t="array" ref="C351">index(Images!$A$1:$K$1, 1, 10)</f>
        <v/>
      </c>
      <c r="D351" s="610" t="s">
        <v>3549</v>
      </c>
      <c r="E351" s="610">
        <v>2.0</v>
      </c>
      <c r="F351" s="610">
        <v>3.0</v>
      </c>
      <c r="G351" s="610" t="s">
        <v>3548</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2493</v>
      </c>
      <c r="B352" s="610">
        <v>3.0</v>
      </c>
      <c r="C352" s="611" t="str">
        <f t="array" ref="C352">index(Images!$A$1:$K$1, 1, 10)</f>
        <v/>
      </c>
      <c r="D352" s="610" t="s">
        <v>3549</v>
      </c>
      <c r="E352" s="610">
        <v>2.0</v>
      </c>
      <c r="F352" s="610">
        <v>3.0</v>
      </c>
      <c r="G352" s="610" t="s">
        <v>3548</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2922</v>
      </c>
      <c r="B353" s="610">
        <v>3.0</v>
      </c>
      <c r="C353" s="611" t="str">
        <f t="array" ref="C353">index(Images!$A$1:$K$1, 1, 10)</f>
        <v/>
      </c>
      <c r="D353" s="610" t="s">
        <v>3547</v>
      </c>
      <c r="E353" s="610">
        <v>1.0</v>
      </c>
      <c r="F353" s="610">
        <v>3.0</v>
      </c>
      <c r="G353" s="610" t="s">
        <v>3548</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2813</v>
      </c>
      <c r="B354" s="610">
        <v>3.0</v>
      </c>
      <c r="C354" s="611" t="str">
        <f t="array" ref="C354">index(Images!$A$1:$K$1, 1, 10)</f>
        <v/>
      </c>
      <c r="D354" s="610" t="s">
        <v>3549</v>
      </c>
      <c r="E354" s="610">
        <v>2.0</v>
      </c>
      <c r="F354" s="610">
        <v>3.0</v>
      </c>
      <c r="G354" s="610" t="s">
        <v>3555</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2578</v>
      </c>
      <c r="B355" s="610">
        <v>3.0</v>
      </c>
      <c r="C355" s="611" t="str">
        <f t="array" ref="C355">index(Images!$A$1:$K$1, 1, 10)</f>
        <v/>
      </c>
      <c r="D355" s="610" t="s">
        <v>3547</v>
      </c>
      <c r="E355" s="610">
        <v>1.0</v>
      </c>
      <c r="F355" s="610">
        <v>3.0</v>
      </c>
      <c r="G355" s="610" t="s">
        <v>3548</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2284</v>
      </c>
      <c r="B356" s="610">
        <v>3.0</v>
      </c>
      <c r="C356" s="611" t="str">
        <f t="array" ref="C356">index(Images!$A$1:$K$1, 1, 10)</f>
        <v/>
      </c>
      <c r="D356" s="610" t="s">
        <v>3549</v>
      </c>
      <c r="E356" s="610">
        <v>2.0</v>
      </c>
      <c r="F356" s="610">
        <v>3.0</v>
      </c>
      <c r="G356" s="610" t="s">
        <v>3555</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2875</v>
      </c>
      <c r="B357" s="610">
        <v>3.0</v>
      </c>
      <c r="C357" s="611" t="str">
        <f t="array" ref="C357">index(Images!$A$1:$K$1, 1, 10)</f>
        <v/>
      </c>
      <c r="D357" s="610" t="s">
        <v>3547</v>
      </c>
      <c r="E357" s="610">
        <v>1.0</v>
      </c>
      <c r="F357" s="610">
        <v>3.0</v>
      </c>
      <c r="G357" s="610" t="s">
        <v>3555</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1538</v>
      </c>
      <c r="B358" s="428">
        <v>2.0</v>
      </c>
      <c r="C358" s="39" t="str">
        <f t="array" ref="C358">index(Images!$A$1:$K$1, 1, 11)</f>
        <v/>
      </c>
      <c r="D358" s="428" t="s">
        <v>3547</v>
      </c>
      <c r="E358" s="428">
        <v>1.0</v>
      </c>
      <c r="F358" s="428">
        <v>3.0</v>
      </c>
      <c r="G358" s="428" t="s">
        <v>3550</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1539</v>
      </c>
      <c r="B359" s="428">
        <v>3.0</v>
      </c>
      <c r="C359" s="39" t="str">
        <f t="array" ref="C359">index(Images!$A$1:$K$1, 1, 11)</f>
        <v/>
      </c>
      <c r="D359" s="428" t="s">
        <v>3547</v>
      </c>
      <c r="E359" s="428">
        <v>1.0</v>
      </c>
      <c r="F359" s="428">
        <v>3.0</v>
      </c>
      <c r="G359" s="428" t="s">
        <v>3550</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2377</v>
      </c>
      <c r="B360" s="428">
        <v>1.0</v>
      </c>
      <c r="C360" s="39" t="str">
        <f t="array" ref="C360">index(Images!$A$1:$K$1, 1, 11)</f>
        <v/>
      </c>
      <c r="D360" s="428" t="s">
        <v>3547</v>
      </c>
      <c r="E360" s="428">
        <v>1.0</v>
      </c>
      <c r="F360" s="428">
        <v>5.0</v>
      </c>
      <c r="G360" s="428" t="s">
        <v>3555</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2378</v>
      </c>
      <c r="B361" s="428">
        <v>2.0</v>
      </c>
      <c r="C361" s="39" t="str">
        <f t="array" ref="C361">index(Images!$A$1:$K$1, 1, 11)</f>
        <v/>
      </c>
      <c r="D361" s="428" t="s">
        <v>3547</v>
      </c>
      <c r="E361" s="428">
        <v>1.0</v>
      </c>
      <c r="F361" s="428">
        <v>5.0</v>
      </c>
      <c r="G361" s="428" t="s">
        <v>3555</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2380</v>
      </c>
      <c r="B362" s="428">
        <v>3.0</v>
      </c>
      <c r="C362" s="39" t="str">
        <f t="array" ref="C362">index(Images!$A$1:$K$1, 1, 11)</f>
        <v/>
      </c>
      <c r="D362" s="428" t="s">
        <v>3547</v>
      </c>
      <c r="E362" s="428">
        <v>1.0</v>
      </c>
      <c r="F362" s="428">
        <v>5.0</v>
      </c>
      <c r="G362" s="428" t="s">
        <v>3555</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3178</v>
      </c>
      <c r="B363" s="649" t="s">
        <v>3077</v>
      </c>
      <c r="C363" s="650" t="str">
        <f t="array" ref="C363">index(Images!$A$1:$K$1, 1, 3)</f>
        <v/>
      </c>
      <c r="D363" s="649" t="s">
        <v>3547</v>
      </c>
      <c r="E363" s="649">
        <v>1.0</v>
      </c>
      <c r="F363" s="649">
        <v>5.0</v>
      </c>
      <c r="G363" s="649" t="s">
        <v>3554</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3206</v>
      </c>
      <c r="B364" s="649" t="s">
        <v>3077</v>
      </c>
      <c r="C364" s="650" t="str">
        <f t="array" ref="C364">index(Images!$A$1:$K$1, 1, 8)</f>
        <v/>
      </c>
      <c r="D364" s="649" t="s">
        <v>3547</v>
      </c>
      <c r="E364" s="649">
        <v>1.0</v>
      </c>
      <c r="F364" s="649">
        <v>3.0</v>
      </c>
      <c r="G364" s="649" t="s">
        <v>3548</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3386</v>
      </c>
      <c r="B365" s="649" t="s">
        <v>3077</v>
      </c>
      <c r="C365" s="650" t="str">
        <f t="array" ref="C365">index(Images!$A$1:$K$1, 1, 7)</f>
        <v/>
      </c>
      <c r="D365" s="649" t="s">
        <v>3547</v>
      </c>
      <c r="E365" s="649">
        <v>2.0</v>
      </c>
      <c r="F365" s="649">
        <v>3.0</v>
      </c>
      <c r="G365" s="649" t="s">
        <v>3548</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3269</v>
      </c>
      <c r="B366" s="649" t="s">
        <v>3077</v>
      </c>
      <c r="C366" s="650" t="str">
        <f t="array" ref="C366">index(Images!$A$1:$K$1, 1, 9)</f>
        <v/>
      </c>
      <c r="D366" s="649" t="s">
        <v>3549</v>
      </c>
      <c r="E366" s="649">
        <v>2.0</v>
      </c>
      <c r="F366" s="649">
        <v>3.0</v>
      </c>
      <c r="G366" s="649" t="s">
        <v>3548</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3080</v>
      </c>
      <c r="B367" s="649" t="s">
        <v>3077</v>
      </c>
      <c r="C367" s="650" t="str">
        <f t="array" ref="C367">index(Images!$A$1:$K$1, 1, 4)</f>
        <v/>
      </c>
      <c r="D367" s="649" t="s">
        <v>3547</v>
      </c>
      <c r="E367" s="649">
        <v>1.0</v>
      </c>
      <c r="F367" s="649">
        <v>5.0</v>
      </c>
      <c r="G367" s="649" t="s">
        <v>3555</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3560</v>
      </c>
      <c r="B368" s="649" t="s">
        <v>3077</v>
      </c>
      <c r="C368" s="650" t="str">
        <f t="array" ref="C368">index(Images!$A$1:$K$1, 1, 8)</f>
        <v/>
      </c>
      <c r="D368" s="649" t="s">
        <v>3547</v>
      </c>
      <c r="E368" s="649">
        <v>1.0</v>
      </c>
      <c r="F368" s="649">
        <v>4.0</v>
      </c>
      <c r="G368" s="649" t="s">
        <v>3548</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3356</v>
      </c>
      <c r="B369" s="649" t="s">
        <v>3077</v>
      </c>
      <c r="C369" s="650" t="str">
        <f t="array" ref="C369">index(Images!$A$1:$K$1, 1, 6)</f>
        <v/>
      </c>
      <c r="D369" s="649" t="s">
        <v>3547</v>
      </c>
      <c r="E369" s="649">
        <v>2.0</v>
      </c>
      <c r="F369" s="649">
        <v>5.0</v>
      </c>
      <c r="G369" s="649" t="s">
        <v>3550</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3561</v>
      </c>
      <c r="B370" s="649" t="s">
        <v>3077</v>
      </c>
      <c r="C370" s="650" t="str">
        <f t="array" ref="C370">index(Images!$A$1:$K$1, 1, 8)</f>
        <v/>
      </c>
      <c r="D370" s="649" t="s">
        <v>3549</v>
      </c>
      <c r="E370" s="649">
        <v>2.0</v>
      </c>
      <c r="F370" s="649">
        <v>3.0</v>
      </c>
      <c r="G370" s="649" t="s">
        <v>3548</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3327</v>
      </c>
      <c r="B371" s="649" t="s">
        <v>3077</v>
      </c>
      <c r="C371" s="650"/>
      <c r="D371" s="649" t="s">
        <v>3547</v>
      </c>
      <c r="E371" s="649">
        <v>1.0</v>
      </c>
      <c r="F371" s="649">
        <v>3.0</v>
      </c>
      <c r="G371" s="649" t="s">
        <v>3548</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3148</v>
      </c>
      <c r="B372" s="649" t="s">
        <v>3077</v>
      </c>
      <c r="C372" s="650" t="str">
        <f t="array" ref="C372">index(Images!$A$1:$K$1, 1, 3)</f>
        <v/>
      </c>
      <c r="D372" s="649" t="s">
        <v>3547</v>
      </c>
      <c r="E372" s="649">
        <v>1.0</v>
      </c>
      <c r="F372" s="649">
        <v>5.0</v>
      </c>
      <c r="G372" s="649" t="s">
        <v>3550</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row r="373" ht="15.75" customHeight="1">
      <c r="A373" s="648" t="s">
        <v>3238</v>
      </c>
      <c r="B373" s="649" t="s">
        <v>3077</v>
      </c>
      <c r="C373" s="650" t="str">
        <f t="array" ref="C373">index(Images!$A$1:$K$1, 1, 6)</f>
        <v/>
      </c>
      <c r="D373" s="649" t="s">
        <v>3547</v>
      </c>
      <c r="E373" s="649">
        <v>2.0</v>
      </c>
      <c r="F373" s="649">
        <v>5.0</v>
      </c>
      <c r="G373" s="649" t="s">
        <v>3554</v>
      </c>
      <c r="H373" s="651" t="s">
        <v>135</v>
      </c>
      <c r="I373" s="649"/>
      <c r="J373" s="649"/>
      <c r="K373" s="649"/>
      <c r="L373" s="652"/>
      <c r="M373" s="653"/>
      <c r="N373" s="653"/>
      <c r="O373" s="653"/>
      <c r="P373" s="653"/>
      <c r="Q373" s="653"/>
      <c r="R373" s="653"/>
      <c r="S373" s="652"/>
      <c r="T373" s="654"/>
      <c r="U373" s="654"/>
      <c r="V373" s="654"/>
      <c r="W373" s="654"/>
      <c r="X373" s="654"/>
      <c r="Y373" s="654"/>
      <c r="Z373" s="654"/>
      <c r="AA373" s="654"/>
      <c r="AB373" s="654"/>
      <c r="AC373" s="654"/>
      <c r="AD373" s="655"/>
      <c r="AE373" s="656"/>
      <c r="AF373" s="656"/>
      <c r="AG373" s="656"/>
      <c r="AH373" s="656"/>
      <c r="AI373" s="654"/>
      <c r="AJ373" s="654"/>
      <c r="AK373" s="654"/>
      <c r="AL373" s="654"/>
      <c r="AM373" s="654"/>
      <c r="AN373" s="654"/>
      <c r="AO373" s="657"/>
      <c r="AP373" s="657"/>
      <c r="AQ373" s="657"/>
      <c r="AR373" s="657"/>
      <c r="AS373" s="657"/>
      <c r="AT373" s="657"/>
      <c r="AU373" s="654"/>
      <c r="AV373" s="654"/>
      <c r="AW373" s="654"/>
      <c r="AX373" s="654"/>
      <c r="AY373" s="654"/>
      <c r="AZ373" s="654"/>
      <c r="BA373" s="654"/>
      <c r="BB373" s="654"/>
      <c r="BC373" s="654"/>
      <c r="BD373" s="654"/>
      <c r="BE373" s="654"/>
      <c r="BF373" s="654"/>
      <c r="BG373" s="654"/>
      <c r="BH373" s="654"/>
      <c r="BI373" s="654"/>
      <c r="BJ373" s="654"/>
      <c r="BK373" s="654"/>
      <c r="BL373" s="654"/>
      <c r="BM373" s="654"/>
      <c r="BN373" s="654"/>
      <c r="BO373" s="654"/>
      <c r="BP373" s="654"/>
      <c r="BQ373" s="654"/>
      <c r="BR373" s="654"/>
      <c r="BS373" s="654"/>
      <c r="BT373" s="654"/>
      <c r="BU373" s="654"/>
      <c r="BV373" s="654"/>
      <c r="BW373" s="654"/>
      <c r="BX373" s="654"/>
      <c r="BY373" s="655"/>
      <c r="BZ373" s="655"/>
      <c r="CA373" s="658"/>
      <c r="CB373" s="658"/>
      <c r="CC373" s="655"/>
      <c r="CD373" s="655"/>
      <c r="CE373" s="654"/>
      <c r="CF373" s="654"/>
      <c r="CG373" s="654"/>
      <c r="CH373" s="654"/>
      <c r="CI373" s="654"/>
      <c r="CJ373" s="654"/>
      <c r="CK373" s="654"/>
      <c r="CL373" s="654"/>
      <c r="CM373" s="655"/>
      <c r="CN373" s="655"/>
      <c r="CO373" s="655"/>
      <c r="CP373" s="658"/>
      <c r="CQ373" s="655"/>
      <c r="CR373" s="655"/>
      <c r="CS373" s="655"/>
      <c r="CT373" s="658"/>
      <c r="CU373" s="654"/>
      <c r="CV373" s="654"/>
      <c r="CW373" s="654"/>
      <c r="CX373" s="654"/>
      <c r="CY373" s="654"/>
      <c r="CZ373" s="654"/>
      <c r="DA373" s="654"/>
      <c r="DB373" s="655"/>
      <c r="DC373" s="655"/>
      <c r="DD373" s="655"/>
      <c r="DE373" s="658"/>
      <c r="DF373" s="658"/>
      <c r="DG373" s="655"/>
      <c r="DH373" s="655"/>
      <c r="DI373" s="654"/>
      <c r="DJ373" s="654"/>
      <c r="DK373" s="654"/>
      <c r="DL373" s="654"/>
      <c r="DM373" s="654"/>
      <c r="DN373" s="654"/>
      <c r="DO373" s="654"/>
      <c r="DP373" s="654"/>
      <c r="DQ373" s="654"/>
      <c r="DR373"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3562</v>
      </c>
      <c r="B1" s="9"/>
      <c r="C1" s="660" t="s">
        <v>3563</v>
      </c>
      <c r="D1" s="24"/>
      <c r="E1" s="24"/>
      <c r="F1" s="9"/>
      <c r="G1" s="661" t="s">
        <v>3564</v>
      </c>
      <c r="H1" s="662" t="s">
        <v>2</v>
      </c>
      <c r="I1" s="663" t="s">
        <v>126</v>
      </c>
      <c r="J1" s="664" t="s">
        <v>3565</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1187</v>
      </c>
      <c r="AO1" s="664" t="s">
        <v>1211</v>
      </c>
      <c r="AP1" s="664" t="s">
        <v>1085</v>
      </c>
      <c r="AQ1" s="664" t="s">
        <v>1258</v>
      </c>
      <c r="AR1" s="664" t="s">
        <v>500</v>
      </c>
      <c r="AS1" s="664" t="s">
        <v>1336</v>
      </c>
      <c r="AT1" s="664" t="s">
        <v>1392</v>
      </c>
      <c r="AU1" s="664" t="s">
        <v>1415</v>
      </c>
      <c r="AV1" s="664" t="s">
        <v>1434</v>
      </c>
      <c r="AW1" s="664" t="s">
        <v>963</v>
      </c>
      <c r="AX1" s="664" t="s">
        <v>1500</v>
      </c>
      <c r="AY1" s="664" t="s">
        <v>1523</v>
      </c>
      <c r="AZ1" s="666" t="s">
        <v>1571</v>
      </c>
      <c r="BA1" s="664" t="s">
        <v>759</v>
      </c>
      <c r="BB1" s="664" t="s">
        <v>919</v>
      </c>
      <c r="BC1" s="664" t="s">
        <v>1656</v>
      </c>
      <c r="BD1" s="664" t="s">
        <v>1407</v>
      </c>
      <c r="BE1" s="664" t="s">
        <v>1701</v>
      </c>
      <c r="BF1" s="664" t="s">
        <v>1720</v>
      </c>
      <c r="BG1" s="664" t="s">
        <v>1249</v>
      </c>
      <c r="BH1" s="664" t="s">
        <v>1753</v>
      </c>
      <c r="BI1" s="664" t="s">
        <v>685</v>
      </c>
      <c r="BJ1" s="664" t="s">
        <v>1693</v>
      </c>
      <c r="BK1" s="664" t="s">
        <v>1691</v>
      </c>
      <c r="BL1" s="664" t="s">
        <v>788</v>
      </c>
      <c r="BM1" s="664" t="s">
        <v>657</v>
      </c>
      <c r="BN1" s="664" t="s">
        <v>1850</v>
      </c>
      <c r="BO1" s="664" t="s">
        <v>1496</v>
      </c>
      <c r="BP1" s="664" t="s">
        <v>1885</v>
      </c>
      <c r="BQ1" s="664" t="s">
        <v>1649</v>
      </c>
      <c r="BR1" s="664" t="s">
        <v>1000</v>
      </c>
      <c r="BS1" s="664" t="s">
        <v>1181</v>
      </c>
      <c r="BT1" s="664" t="s">
        <v>1545</v>
      </c>
      <c r="BU1" s="664" t="s">
        <v>1980</v>
      </c>
      <c r="BV1" s="664" t="s">
        <v>826</v>
      </c>
      <c r="BW1" s="664" t="s">
        <v>570</v>
      </c>
      <c r="BX1" s="664" t="s">
        <v>218</v>
      </c>
      <c r="BY1" s="664" t="s">
        <v>1776</v>
      </c>
      <c r="BZ1" s="664" t="s">
        <v>2155</v>
      </c>
      <c r="CA1" s="664" t="s">
        <v>1409</v>
      </c>
      <c r="CB1" s="664" t="s">
        <v>2230</v>
      </c>
      <c r="CC1" s="664" t="s">
        <v>1087</v>
      </c>
      <c r="CD1" s="663" t="s">
        <v>2267</v>
      </c>
      <c r="CE1" s="664" t="s">
        <v>1960</v>
      </c>
      <c r="CF1" s="664" t="s">
        <v>1743</v>
      </c>
      <c r="CG1" s="664" t="s">
        <v>738</v>
      </c>
      <c r="CH1" s="664" t="s">
        <v>2356</v>
      </c>
      <c r="CI1" s="664" t="s">
        <v>2371</v>
      </c>
      <c r="CJ1" s="664" t="s">
        <v>2390</v>
      </c>
      <c r="CK1" s="664" t="s">
        <v>2408</v>
      </c>
      <c r="CL1" s="664" t="s">
        <v>3566</v>
      </c>
      <c r="CM1" s="664" t="s">
        <v>2503</v>
      </c>
      <c r="CN1" s="664" t="s">
        <v>2522</v>
      </c>
      <c r="CO1" s="664" t="s">
        <v>2549</v>
      </c>
      <c r="CP1" s="664" t="s">
        <v>526</v>
      </c>
      <c r="CQ1" s="664" t="s">
        <v>1130</v>
      </c>
      <c r="CR1" s="664" t="s">
        <v>287</v>
      </c>
      <c r="CS1" s="664" t="s">
        <v>945</v>
      </c>
      <c r="CT1" s="664" t="s">
        <v>2418</v>
      </c>
      <c r="CU1" s="664" t="s">
        <v>216</v>
      </c>
      <c r="CV1" s="664" t="s">
        <v>2707</v>
      </c>
      <c r="CW1" s="664" t="s">
        <v>921</v>
      </c>
      <c r="CX1" s="664" t="s">
        <v>3567</v>
      </c>
      <c r="CY1" s="664" t="s">
        <v>1043</v>
      </c>
      <c r="CZ1" s="664" t="s">
        <v>551</v>
      </c>
      <c r="DA1" s="664" t="s">
        <v>736</v>
      </c>
      <c r="DB1" s="664" t="s">
        <v>2560</v>
      </c>
      <c r="DC1" s="664" t="s">
        <v>1045</v>
      </c>
      <c r="DD1" s="664" t="s">
        <v>2997</v>
      </c>
      <c r="DE1" s="666" t="s">
        <v>3019</v>
      </c>
      <c r="DF1" s="664" t="s">
        <v>1157</v>
      </c>
    </row>
    <row r="2" ht="18.75" customHeight="1">
      <c r="A2" s="667" t="s">
        <v>3568</v>
      </c>
      <c r="B2" s="9"/>
      <c r="C2" s="668" t="s">
        <v>3569</v>
      </c>
      <c r="D2" s="24"/>
      <c r="E2" s="24"/>
      <c r="F2" s="9"/>
      <c r="G2" s="669" t="s">
        <v>3570</v>
      </c>
    </row>
    <row r="3" ht="18.75" customHeight="1">
      <c r="A3" s="670" t="s">
        <v>3571</v>
      </c>
      <c r="B3" s="9"/>
      <c r="C3" s="671" t="s">
        <v>3572</v>
      </c>
      <c r="D3" s="24"/>
      <c r="E3" s="24"/>
      <c r="F3" s="9"/>
      <c r="G3" s="672" t="s">
        <v>3573</v>
      </c>
    </row>
    <row r="4" ht="15.75" customHeight="1">
      <c r="A4" s="673" t="s">
        <v>28</v>
      </c>
      <c r="B4" s="674" t="s">
        <v>3574</v>
      </c>
      <c r="C4" s="674" t="s">
        <v>3575</v>
      </c>
      <c r="D4" s="674" t="s">
        <v>123</v>
      </c>
      <c r="E4" s="674" t="s">
        <v>124</v>
      </c>
      <c r="F4" s="675" t="s">
        <v>125</v>
      </c>
      <c r="G4" s="676" t="s">
        <v>86</v>
      </c>
    </row>
    <row r="5">
      <c r="A5" s="677" t="s">
        <v>3562</v>
      </c>
      <c r="B5" s="678" t="s">
        <v>3576</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1806</v>
      </c>
      <c r="B6" s="683">
        <f t="shared" ref="B6:B22" si="1">counta($I6:$DF6)</f>
        <v>1</v>
      </c>
      <c r="C6" s="683" t="s">
        <v>3577</v>
      </c>
      <c r="D6" s="487">
        <v>3.0</v>
      </c>
      <c r="E6" s="487" t="s">
        <v>259</v>
      </c>
      <c r="F6" s="487" t="s">
        <v>667</v>
      </c>
      <c r="G6" s="684" t="s">
        <v>3578</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3577</v>
      </c>
      <c r="D7" s="487">
        <v>3.0</v>
      </c>
      <c r="E7" s="487" t="s">
        <v>259</v>
      </c>
      <c r="F7" s="487" t="s">
        <v>667</v>
      </c>
      <c r="G7" s="684" t="s">
        <v>3579</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3032</v>
      </c>
      <c r="B8" s="683">
        <f t="shared" si="1"/>
        <v>1</v>
      </c>
      <c r="C8" s="683" t="s">
        <v>3577</v>
      </c>
      <c r="D8" s="487">
        <v>3.0</v>
      </c>
      <c r="E8" s="487" t="s">
        <v>259</v>
      </c>
      <c r="F8" s="487" t="s">
        <v>667</v>
      </c>
      <c r="G8" s="684" t="s">
        <v>3580</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2479</v>
      </c>
      <c r="B9" s="683">
        <f t="shared" si="1"/>
        <v>0</v>
      </c>
      <c r="C9" s="683" t="s">
        <v>3577</v>
      </c>
      <c r="D9" s="487">
        <v>3.0</v>
      </c>
      <c r="E9" s="487" t="s">
        <v>259</v>
      </c>
      <c r="F9" s="487" t="s">
        <v>667</v>
      </c>
      <c r="G9" s="684" t="s">
        <v>3581</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1268</v>
      </c>
      <c r="B10" s="683">
        <f t="shared" si="1"/>
        <v>1</v>
      </c>
      <c r="C10" s="683" t="s">
        <v>3577</v>
      </c>
      <c r="D10" s="487">
        <v>3.0</v>
      </c>
      <c r="E10" s="487" t="s">
        <v>259</v>
      </c>
      <c r="F10" s="487" t="s">
        <v>667</v>
      </c>
      <c r="G10" s="684" t="s">
        <v>3582</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3577</v>
      </c>
      <c r="D11" s="487">
        <v>3.0</v>
      </c>
      <c r="E11" s="487" t="s">
        <v>259</v>
      </c>
      <c r="F11" s="487" t="s">
        <v>667</v>
      </c>
      <c r="G11" s="684" t="s">
        <v>3583</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1938</v>
      </c>
      <c r="B12" s="683">
        <f t="shared" si="1"/>
        <v>1</v>
      </c>
      <c r="C12" s="683" t="s">
        <v>3577</v>
      </c>
      <c r="D12" s="487">
        <v>3.0</v>
      </c>
      <c r="E12" s="487" t="s">
        <v>259</v>
      </c>
      <c r="F12" s="487" t="s">
        <v>667</v>
      </c>
      <c r="G12" s="684" t="s">
        <v>3584</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2594</v>
      </c>
      <c r="B13" s="683">
        <f t="shared" si="1"/>
        <v>1</v>
      </c>
      <c r="C13" s="683" t="s">
        <v>3577</v>
      </c>
      <c r="D13" s="487">
        <v>3.0</v>
      </c>
      <c r="E13" s="487" t="s">
        <v>259</v>
      </c>
      <c r="F13" s="487" t="s">
        <v>667</v>
      </c>
      <c r="G13" s="684" t="s">
        <v>3585</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1773</v>
      </c>
      <c r="B14" s="683">
        <f t="shared" si="1"/>
        <v>1</v>
      </c>
      <c r="C14" s="683" t="s">
        <v>3577</v>
      </c>
      <c r="D14" s="487">
        <v>3.0</v>
      </c>
      <c r="E14" s="487" t="s">
        <v>259</v>
      </c>
      <c r="F14" s="487" t="s">
        <v>667</v>
      </c>
      <c r="G14" s="684" t="s">
        <v>3586</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1840</v>
      </c>
      <c r="B15" s="683">
        <f t="shared" si="1"/>
        <v>1</v>
      </c>
      <c r="C15" s="683" t="s">
        <v>3577</v>
      </c>
      <c r="D15" s="487">
        <v>3.0</v>
      </c>
      <c r="E15" s="487" t="s">
        <v>259</v>
      </c>
      <c r="F15" s="487" t="s">
        <v>667</v>
      </c>
      <c r="G15" s="684" t="s">
        <v>3587</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3577</v>
      </c>
      <c r="D16" s="487">
        <v>3.0</v>
      </c>
      <c r="E16" s="487" t="s">
        <v>259</v>
      </c>
      <c r="F16" s="487" t="s">
        <v>667</v>
      </c>
      <c r="G16" s="684" t="s">
        <v>3588</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2451</v>
      </c>
      <c r="B17" s="683">
        <f t="shared" si="1"/>
        <v>0</v>
      </c>
      <c r="C17" s="683" t="s">
        <v>3577</v>
      </c>
      <c r="D17" s="487">
        <v>3.0</v>
      </c>
      <c r="E17" s="487" t="s">
        <v>259</v>
      </c>
      <c r="F17" s="487" t="s">
        <v>667</v>
      </c>
      <c r="G17" s="684" t="s">
        <v>3589</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2639</v>
      </c>
      <c r="B18" s="683">
        <f t="shared" si="1"/>
        <v>1</v>
      </c>
      <c r="C18" s="683" t="s">
        <v>3577</v>
      </c>
      <c r="D18" s="487">
        <v>3.0</v>
      </c>
      <c r="E18" s="487" t="s">
        <v>259</v>
      </c>
      <c r="F18" s="487" t="s">
        <v>667</v>
      </c>
      <c r="G18" s="684" t="s">
        <v>3590</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3577</v>
      </c>
      <c r="D19" s="487">
        <v>3.0</v>
      </c>
      <c r="E19" s="487" t="s">
        <v>259</v>
      </c>
      <c r="F19" s="487" t="s">
        <v>667</v>
      </c>
      <c r="G19" s="684" t="s">
        <v>3591</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3577</v>
      </c>
      <c r="D20" s="487">
        <v>3.0</v>
      </c>
      <c r="E20" s="487" t="s">
        <v>259</v>
      </c>
      <c r="F20" s="487" t="s">
        <v>667</v>
      </c>
      <c r="G20" s="684" t="s">
        <v>3592</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1364</v>
      </c>
      <c r="B21" s="683">
        <f t="shared" si="1"/>
        <v>0</v>
      </c>
      <c r="C21" s="683" t="s">
        <v>3577</v>
      </c>
      <c r="D21" s="487">
        <v>3.0</v>
      </c>
      <c r="E21" s="487" t="s">
        <v>259</v>
      </c>
      <c r="F21" s="487" t="s">
        <v>667</v>
      </c>
      <c r="G21" s="684" t="s">
        <v>3593</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1533</v>
      </c>
      <c r="B22" s="683">
        <f t="shared" si="1"/>
        <v>1</v>
      </c>
      <c r="C22" s="683" t="s">
        <v>3577</v>
      </c>
      <c r="D22" s="487">
        <v>3.0</v>
      </c>
      <c r="E22" s="487" t="s">
        <v>259</v>
      </c>
      <c r="F22" s="487" t="s">
        <v>667</v>
      </c>
      <c r="G22" s="684" t="s">
        <v>3594</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3577</v>
      </c>
      <c r="D23" s="487">
        <v>3.0</v>
      </c>
      <c r="E23" s="487" t="s">
        <v>259</v>
      </c>
      <c r="F23" s="487" t="s">
        <v>667</v>
      </c>
      <c r="G23" s="684" t="s">
        <v>3595</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3050</v>
      </c>
      <c r="B24" s="683">
        <f t="shared" ref="B24:B34" si="2">counta($I24:$DF24)</f>
        <v>1</v>
      </c>
      <c r="C24" s="683" t="s">
        <v>3577</v>
      </c>
      <c r="D24" s="487">
        <v>3.0</v>
      </c>
      <c r="E24" s="487" t="s">
        <v>259</v>
      </c>
      <c r="F24" s="487" t="s">
        <v>667</v>
      </c>
      <c r="G24" s="684" t="s">
        <v>3596</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1198</v>
      </c>
      <c r="B25" s="683">
        <f t="shared" si="2"/>
        <v>1</v>
      </c>
      <c r="C25" s="683" t="s">
        <v>3577</v>
      </c>
      <c r="D25" s="487">
        <v>3.0</v>
      </c>
      <c r="E25" s="487" t="s">
        <v>259</v>
      </c>
      <c r="F25" s="487" t="s">
        <v>667</v>
      </c>
      <c r="G25" s="684" t="s">
        <v>3597</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2043</v>
      </c>
      <c r="B26" s="683">
        <f t="shared" si="2"/>
        <v>1</v>
      </c>
      <c r="C26" s="683" t="s">
        <v>3577</v>
      </c>
      <c r="D26" s="487">
        <v>3.0</v>
      </c>
      <c r="E26" s="487" t="s">
        <v>259</v>
      </c>
      <c r="F26" s="487" t="s">
        <v>667</v>
      </c>
      <c r="G26" s="684" t="s">
        <v>3598</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1790</v>
      </c>
      <c r="B27" s="683">
        <f t="shared" si="2"/>
        <v>1</v>
      </c>
      <c r="C27" s="683" t="s">
        <v>3577</v>
      </c>
      <c r="D27" s="487">
        <v>3.0</v>
      </c>
      <c r="E27" s="487" t="s">
        <v>259</v>
      </c>
      <c r="F27" s="487" t="s">
        <v>667</v>
      </c>
      <c r="G27" s="684" t="s">
        <v>3599</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2115</v>
      </c>
      <c r="B28" s="683">
        <f t="shared" si="2"/>
        <v>1</v>
      </c>
      <c r="C28" s="683" t="s">
        <v>3577</v>
      </c>
      <c r="D28" s="487">
        <v>3.0</v>
      </c>
      <c r="E28" s="487" t="s">
        <v>259</v>
      </c>
      <c r="F28" s="487" t="s">
        <v>667</v>
      </c>
      <c r="G28" s="684" t="s">
        <v>3600</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1511</v>
      </c>
      <c r="B29" s="683">
        <f t="shared" si="2"/>
        <v>1</v>
      </c>
      <c r="C29" s="683" t="s">
        <v>3577</v>
      </c>
      <c r="D29" s="487">
        <v>3.0</v>
      </c>
      <c r="E29" s="487" t="s">
        <v>259</v>
      </c>
      <c r="F29" s="487" t="s">
        <v>667</v>
      </c>
      <c r="G29" s="684" t="s">
        <v>3601</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3577</v>
      </c>
      <c r="D30" s="487">
        <v>3.0</v>
      </c>
      <c r="E30" s="487" t="s">
        <v>259</v>
      </c>
      <c r="F30" s="487" t="s">
        <v>667</v>
      </c>
      <c r="G30" s="684" t="s">
        <v>3602</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1239</v>
      </c>
      <c r="B31" s="683">
        <f t="shared" si="2"/>
        <v>1</v>
      </c>
      <c r="C31" s="683" t="s">
        <v>3577</v>
      </c>
      <c r="D31" s="487">
        <v>3.0</v>
      </c>
      <c r="E31" s="487" t="s">
        <v>259</v>
      </c>
      <c r="F31" s="487" t="s">
        <v>667</v>
      </c>
      <c r="G31" s="684" t="s">
        <v>3603</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3577</v>
      </c>
      <c r="D32" s="487">
        <v>3.0</v>
      </c>
      <c r="E32" s="487" t="s">
        <v>259</v>
      </c>
      <c r="F32" s="487" t="s">
        <v>667</v>
      </c>
      <c r="G32" s="684" t="s">
        <v>3604</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3577</v>
      </c>
      <c r="D33" s="487">
        <v>3.0</v>
      </c>
      <c r="E33" s="487" t="s">
        <v>259</v>
      </c>
      <c r="F33" s="487" t="s">
        <v>667</v>
      </c>
      <c r="G33" s="684" t="s">
        <v>3605</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1824</v>
      </c>
      <c r="B34" s="683">
        <f t="shared" si="2"/>
        <v>1</v>
      </c>
      <c r="C34" s="683" t="s">
        <v>3577</v>
      </c>
      <c r="D34" s="487">
        <v>3.0</v>
      </c>
      <c r="E34" s="487" t="s">
        <v>259</v>
      </c>
      <c r="F34" s="487" t="s">
        <v>667</v>
      </c>
      <c r="G34" s="684" t="s">
        <v>3606</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3563</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3577</v>
      </c>
      <c r="D36" s="469">
        <v>2.0</v>
      </c>
      <c r="E36" s="469">
        <v>2.0</v>
      </c>
      <c r="F36" s="469" t="s">
        <v>229</v>
      </c>
      <c r="G36" s="694" t="s">
        <v>3607</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3577</v>
      </c>
      <c r="D37" s="469">
        <v>3.0</v>
      </c>
      <c r="E37" s="469" t="s">
        <v>259</v>
      </c>
      <c r="F37" s="469">
        <v>2.0</v>
      </c>
      <c r="G37" s="694" t="s">
        <v>3608</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3577</v>
      </c>
      <c r="D38" s="469">
        <v>2.0</v>
      </c>
      <c r="E38" s="469">
        <v>1.0</v>
      </c>
      <c r="F38" s="469" t="s">
        <v>229</v>
      </c>
      <c r="G38" s="694" t="s">
        <v>3609</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2360</v>
      </c>
      <c r="B39" s="693">
        <f t="shared" si="3"/>
        <v>0</v>
      </c>
      <c r="C39" s="693" t="s">
        <v>3577</v>
      </c>
      <c r="D39" s="469">
        <v>3.0</v>
      </c>
      <c r="E39" s="469">
        <v>5.0</v>
      </c>
      <c r="F39" s="469" t="s">
        <v>115</v>
      </c>
      <c r="G39" s="694" t="s">
        <v>3610</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3577</v>
      </c>
      <c r="D40" s="469">
        <v>2.0</v>
      </c>
      <c r="E40" s="469">
        <v>1.0</v>
      </c>
      <c r="F40" s="469" t="s">
        <v>229</v>
      </c>
      <c r="G40" s="694" t="s">
        <v>3611</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3577</v>
      </c>
      <c r="D41" s="469">
        <v>5.0</v>
      </c>
      <c r="E41" s="469">
        <v>1.0</v>
      </c>
      <c r="F41" s="469" t="s">
        <v>229</v>
      </c>
      <c r="G41" s="694" t="s">
        <v>3612</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1267</v>
      </c>
      <c r="B42" s="693">
        <f t="shared" si="3"/>
        <v>7</v>
      </c>
      <c r="C42" s="693" t="s">
        <v>3577</v>
      </c>
      <c r="D42" s="469">
        <v>2.0</v>
      </c>
      <c r="E42" s="469">
        <v>1.0</v>
      </c>
      <c r="F42" s="469" t="s">
        <v>229</v>
      </c>
      <c r="G42" s="694" t="s">
        <v>3613</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2359</v>
      </c>
      <c r="B43" s="693">
        <f t="shared" si="3"/>
        <v>0</v>
      </c>
      <c r="C43" s="693" t="s">
        <v>3614</v>
      </c>
      <c r="D43" s="469">
        <v>3.0</v>
      </c>
      <c r="E43" s="469">
        <v>3.0</v>
      </c>
      <c r="F43" s="469">
        <v>2.0</v>
      </c>
      <c r="G43" s="694" t="s">
        <v>3615</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3614</v>
      </c>
      <c r="D44" s="469">
        <v>1.0</v>
      </c>
      <c r="E44" s="469">
        <v>1.0</v>
      </c>
      <c r="F44" s="469" t="s">
        <v>229</v>
      </c>
      <c r="G44" s="694" t="s">
        <v>3616</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3577</v>
      </c>
      <c r="D45" s="469" t="s">
        <v>130</v>
      </c>
      <c r="E45" s="469">
        <v>2.0</v>
      </c>
      <c r="F45" s="469" t="s">
        <v>229</v>
      </c>
      <c r="G45" s="694" t="s">
        <v>3617</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1534</v>
      </c>
      <c r="B46" s="693">
        <f>counta($I46:$DF46)</f>
        <v>1</v>
      </c>
      <c r="C46" s="693" t="s">
        <v>3577</v>
      </c>
      <c r="D46" s="469">
        <v>5.0</v>
      </c>
      <c r="E46" s="469">
        <v>1.0</v>
      </c>
      <c r="F46" s="469" t="s">
        <v>229</v>
      </c>
      <c r="G46" s="694" t="s">
        <v>3618</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2614</v>
      </c>
      <c r="B47" s="693"/>
      <c r="C47" s="693" t="s">
        <v>3577</v>
      </c>
      <c r="D47" s="469">
        <v>2.0</v>
      </c>
      <c r="E47" s="469">
        <v>1.0</v>
      </c>
      <c r="F47" s="469" t="s">
        <v>229</v>
      </c>
      <c r="G47" s="694" t="s">
        <v>3619</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5" si="4">counta($I48:$DF48)</f>
        <v>2</v>
      </c>
      <c r="C48" s="693" t="s">
        <v>3577</v>
      </c>
      <c r="D48" s="469">
        <v>2.0</v>
      </c>
      <c r="E48" s="469">
        <v>1.0</v>
      </c>
      <c r="F48" s="469" t="s">
        <v>229</v>
      </c>
      <c r="G48" s="694" t="s">
        <v>3620</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3577</v>
      </c>
      <c r="D49" s="469">
        <v>3.0</v>
      </c>
      <c r="E49" s="469">
        <v>1.0</v>
      </c>
      <c r="F49" s="469" t="s">
        <v>229</v>
      </c>
      <c r="G49" s="694" t="s">
        <v>3621</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2625</v>
      </c>
      <c r="B50" s="693">
        <f t="shared" si="4"/>
        <v>1</v>
      </c>
      <c r="C50" s="693" t="s">
        <v>3577</v>
      </c>
      <c r="D50" s="469">
        <v>3.0</v>
      </c>
      <c r="E50" s="469">
        <v>2.0</v>
      </c>
      <c r="F50" s="469" t="s">
        <v>229</v>
      </c>
      <c r="G50" s="694" t="s">
        <v>3622</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1825</v>
      </c>
      <c r="B51" s="693">
        <f t="shared" si="4"/>
        <v>1</v>
      </c>
      <c r="C51" s="693" t="s">
        <v>3577</v>
      </c>
      <c r="D51" s="469">
        <v>4.0</v>
      </c>
      <c r="E51" s="469">
        <v>1.0</v>
      </c>
      <c r="F51" s="469" t="s">
        <v>229</v>
      </c>
      <c r="G51" s="694" t="s">
        <v>3623</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2714</v>
      </c>
      <c r="B52" s="693">
        <f t="shared" si="4"/>
        <v>1</v>
      </c>
      <c r="C52" s="693" t="s">
        <v>3577</v>
      </c>
      <c r="D52" s="469">
        <v>3.0</v>
      </c>
      <c r="E52" s="469" t="s">
        <v>259</v>
      </c>
      <c r="F52" s="469" t="s">
        <v>2737</v>
      </c>
      <c r="G52" s="694" t="s">
        <v>3624</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3577</v>
      </c>
      <c r="D53" s="469">
        <v>3.0</v>
      </c>
      <c r="E53" s="469">
        <v>2.0</v>
      </c>
      <c r="F53" s="469" t="s">
        <v>229</v>
      </c>
      <c r="G53" s="694" t="s">
        <v>3625</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1401</v>
      </c>
      <c r="B54" s="693">
        <f t="shared" si="4"/>
        <v>3</v>
      </c>
      <c r="C54" s="693" t="s">
        <v>3577</v>
      </c>
      <c r="D54" s="469">
        <v>3.0</v>
      </c>
      <c r="E54" s="699" t="s">
        <v>3626</v>
      </c>
      <c r="F54" s="469" t="s">
        <v>229</v>
      </c>
      <c r="G54" s="694" t="s">
        <v>3627</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1805</v>
      </c>
      <c r="B55" s="693">
        <f t="shared" si="4"/>
        <v>1</v>
      </c>
      <c r="C55" s="693" t="s">
        <v>3577</v>
      </c>
      <c r="D55" s="469">
        <v>5.0</v>
      </c>
      <c r="E55" s="469">
        <v>1.0</v>
      </c>
      <c r="F55" s="469" t="s">
        <v>229</v>
      </c>
      <c r="G55" s="694" t="s">
        <v>3628</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3240</v>
      </c>
      <c r="B56" s="693"/>
      <c r="C56" s="693" t="s">
        <v>3577</v>
      </c>
      <c r="D56" s="469">
        <v>3.0</v>
      </c>
      <c r="E56" s="469">
        <v>3.0</v>
      </c>
      <c r="F56" s="469">
        <v>3.0</v>
      </c>
      <c r="G56" s="694" t="s">
        <v>3629</v>
      </c>
      <c r="H56" s="68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612</v>
      </c>
      <c r="B57" s="693">
        <f>counta($I57:$DF57)</f>
        <v>1</v>
      </c>
      <c r="C57" s="693" t="s">
        <v>3577</v>
      </c>
      <c r="D57" s="469">
        <v>5.0</v>
      </c>
      <c r="E57" s="469">
        <v>1.0</v>
      </c>
      <c r="F57" s="469" t="s">
        <v>229</v>
      </c>
      <c r="G57" s="694" t="s">
        <v>3630</v>
      </c>
      <c r="H57" s="685"/>
      <c r="I57" s="695"/>
      <c r="J57" s="695"/>
      <c r="K57" s="695"/>
      <c r="L57" s="695"/>
      <c r="M57" s="695"/>
      <c r="N57" s="695"/>
      <c r="O57" s="695"/>
      <c r="P57" s="695"/>
      <c r="Q57" s="695"/>
      <c r="R57" s="695"/>
      <c r="S57" s="695"/>
      <c r="T57" s="695"/>
      <c r="U57" s="695"/>
      <c r="V57" s="696" t="s">
        <v>135</v>
      </c>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2315</v>
      </c>
      <c r="B58" s="693"/>
      <c r="C58" s="693" t="s">
        <v>3577</v>
      </c>
      <c r="D58" s="469">
        <v>3.0</v>
      </c>
      <c r="E58" s="469">
        <v>2.0</v>
      </c>
      <c r="F58" s="469" t="s">
        <v>229</v>
      </c>
      <c r="G58" s="694" t="s">
        <v>3631</v>
      </c>
      <c r="H58" s="685"/>
      <c r="I58" s="695"/>
      <c r="J58" s="695"/>
      <c r="K58" s="695"/>
      <c r="L58" s="695"/>
      <c r="M58" s="695"/>
      <c r="N58" s="695"/>
      <c r="O58" s="695"/>
      <c r="P58" s="695"/>
      <c r="Q58" s="695"/>
      <c r="R58" s="695"/>
      <c r="S58" s="695"/>
      <c r="T58" s="695"/>
      <c r="U58" s="695"/>
      <c r="V58" s="696"/>
      <c r="W58" s="695"/>
      <c r="X58" s="695"/>
      <c r="Y58" s="695"/>
      <c r="Z58" s="695"/>
      <c r="AA58" s="695"/>
      <c r="AB58" s="695"/>
      <c r="AC58" s="695"/>
      <c r="AD58" s="695"/>
      <c r="AE58" s="695"/>
      <c r="AF58" s="695"/>
      <c r="AG58" s="695"/>
      <c r="AH58" s="695"/>
      <c r="AI58" s="696"/>
      <c r="AJ58" s="696"/>
      <c r="AK58" s="696"/>
      <c r="AL58" s="696"/>
      <c r="AM58" s="695"/>
      <c r="AN58" s="695"/>
      <c r="AO58" s="695"/>
      <c r="AP58" s="695"/>
      <c r="AQ58" s="695"/>
      <c r="AR58" s="695"/>
      <c r="AS58" s="695"/>
      <c r="AT58" s="695"/>
      <c r="AU58" s="695"/>
      <c r="AV58" s="695"/>
      <c r="AW58" s="695"/>
      <c r="AX58" s="696"/>
      <c r="AY58" s="696"/>
      <c r="AZ58" s="696"/>
      <c r="BA58" s="696"/>
      <c r="BB58" s="695"/>
      <c r="BC58" s="695"/>
      <c r="BD58" s="695"/>
      <c r="BE58" s="695"/>
      <c r="BF58" s="695"/>
      <c r="BG58" s="695"/>
      <c r="BH58" s="695"/>
      <c r="BI58" s="696"/>
      <c r="BJ58" s="696"/>
      <c r="BK58" s="696"/>
      <c r="BL58" s="695"/>
      <c r="BM58" s="695"/>
      <c r="BN58" s="695"/>
      <c r="BO58" s="695"/>
      <c r="BP58" s="696"/>
      <c r="BQ58" s="695"/>
      <c r="BR58" s="695"/>
      <c r="BS58" s="695"/>
      <c r="BT58" s="695"/>
      <c r="BU58" s="695"/>
      <c r="BV58" s="695"/>
      <c r="BW58" s="695"/>
      <c r="BX58" s="695"/>
      <c r="BY58" s="695"/>
      <c r="BZ58" s="695"/>
      <c r="CA58" s="695"/>
      <c r="CB58" s="695"/>
      <c r="CC58" s="695"/>
      <c r="CD58" s="695"/>
      <c r="CE58" s="695"/>
      <c r="CF58" s="695"/>
      <c r="CG58" s="695"/>
      <c r="CH58" s="695"/>
      <c r="CI58" s="695"/>
      <c r="CJ58" s="695"/>
      <c r="CK58" s="695"/>
      <c r="CL58" s="695"/>
      <c r="CM58" s="696"/>
      <c r="CN58" s="696"/>
      <c r="CO58" s="696"/>
      <c r="CP58" s="696"/>
      <c r="CQ58" s="696"/>
      <c r="CR58" s="695"/>
      <c r="CS58" s="695"/>
      <c r="CT58" s="695"/>
      <c r="CU58" s="695"/>
      <c r="CV58" s="696"/>
      <c r="CW58" s="695"/>
      <c r="CX58" s="695"/>
      <c r="CY58" s="695"/>
      <c r="CZ58" s="695"/>
      <c r="DA58" s="695"/>
      <c r="DB58" s="695"/>
      <c r="DC58" s="695"/>
      <c r="DD58" s="695"/>
      <c r="DE58" s="695"/>
      <c r="DF58" s="695"/>
    </row>
    <row r="59">
      <c r="A59" s="692" t="s">
        <v>1513</v>
      </c>
      <c r="B59" s="693">
        <f t="shared" ref="B59:B60" si="5">counta($I59:$DF59)</f>
        <v>1</v>
      </c>
      <c r="C59" s="693" t="s">
        <v>3577</v>
      </c>
      <c r="D59" s="469">
        <v>2.0</v>
      </c>
      <c r="E59" s="469">
        <v>6.0</v>
      </c>
      <c r="F59" s="469" t="s">
        <v>3632</v>
      </c>
      <c r="G59" s="694" t="s">
        <v>3633</v>
      </c>
      <c r="H59" s="685"/>
      <c r="I59" s="695"/>
      <c r="J59" s="695"/>
      <c r="K59" s="695"/>
      <c r="L59" s="695"/>
      <c r="M59" s="695"/>
      <c r="N59" s="695"/>
      <c r="O59" s="695"/>
      <c r="P59" s="695"/>
      <c r="Q59" s="695"/>
      <c r="R59" s="695"/>
      <c r="S59" s="695"/>
      <c r="T59" s="695"/>
      <c r="U59" s="695"/>
      <c r="V59" s="695"/>
      <c r="W59" s="695"/>
      <c r="X59" s="696"/>
      <c r="Y59" s="696"/>
      <c r="Z59" s="696"/>
      <c r="AA59" s="695"/>
      <c r="AB59" s="695"/>
      <c r="AC59" s="695"/>
      <c r="AD59" s="695"/>
      <c r="AE59" s="695"/>
      <c r="AF59" s="695"/>
      <c r="AG59" s="696"/>
      <c r="AH59" s="695"/>
      <c r="AI59" s="695"/>
      <c r="AJ59" s="695"/>
      <c r="AK59" s="695"/>
      <c r="AL59" s="695"/>
      <c r="AM59" s="695"/>
      <c r="AN59" s="695"/>
      <c r="AO59" s="695"/>
      <c r="AP59" s="695"/>
      <c r="AQ59" s="695"/>
      <c r="AR59" s="695"/>
      <c r="AS59" s="695"/>
      <c r="AT59" s="695"/>
      <c r="AU59" s="695"/>
      <c r="AV59" s="695"/>
      <c r="AW59" s="695"/>
      <c r="AX59" s="696" t="s">
        <v>135</v>
      </c>
      <c r="AY59" s="695"/>
      <c r="AZ59" s="695"/>
      <c r="BA59" s="695"/>
      <c r="BB59" s="695"/>
      <c r="BC59" s="695"/>
      <c r="BD59" s="695"/>
      <c r="BE59" s="695"/>
      <c r="BF59" s="695"/>
      <c r="BG59" s="696"/>
      <c r="BH59" s="696"/>
      <c r="BI59" s="695"/>
      <c r="BJ59" s="695"/>
      <c r="BK59" s="695"/>
      <c r="BL59" s="695"/>
      <c r="BM59" s="695"/>
      <c r="BN59" s="695"/>
      <c r="BO59" s="695"/>
      <c r="BP59" s="695"/>
      <c r="BQ59" s="695"/>
      <c r="BR59" s="695"/>
      <c r="BS59" s="695"/>
      <c r="BT59" s="695"/>
      <c r="BU59" s="695"/>
      <c r="BV59" s="695"/>
      <c r="BW59" s="695"/>
      <c r="BX59" s="696"/>
      <c r="BY59" s="695"/>
      <c r="BZ59" s="695"/>
      <c r="CA59" s="695"/>
      <c r="CB59" s="695"/>
      <c r="CC59" s="695"/>
      <c r="CD59" s="695"/>
      <c r="CE59" s="695"/>
      <c r="CF59" s="696"/>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2183</v>
      </c>
      <c r="B60" s="693">
        <f t="shared" si="5"/>
        <v>1</v>
      </c>
      <c r="C60" s="693" t="s">
        <v>3577</v>
      </c>
      <c r="D60" s="469">
        <v>5.0</v>
      </c>
      <c r="E60" s="469">
        <v>2.0</v>
      </c>
      <c r="F60" s="469" t="s">
        <v>229</v>
      </c>
      <c r="G60" s="694" t="s">
        <v>3634</v>
      </c>
      <c r="H60" s="68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t="s">
        <v>135</v>
      </c>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2920</v>
      </c>
      <c r="B61" s="693"/>
      <c r="C61" s="693" t="s">
        <v>3577</v>
      </c>
      <c r="D61" s="469">
        <v>5.0</v>
      </c>
      <c r="E61" s="469" t="s">
        <v>259</v>
      </c>
      <c r="F61" s="469">
        <v>2.0</v>
      </c>
      <c r="G61" s="694" t="s">
        <v>3635</v>
      </c>
      <c r="H61" s="685"/>
      <c r="I61" s="695"/>
      <c r="J61" s="695"/>
      <c r="K61" s="695"/>
      <c r="L61" s="695"/>
      <c r="M61" s="695"/>
      <c r="N61" s="695"/>
      <c r="O61" s="695"/>
      <c r="P61" s="695"/>
      <c r="Q61" s="695"/>
      <c r="R61" s="695"/>
      <c r="S61" s="695"/>
      <c r="T61" s="695"/>
      <c r="U61" s="695"/>
      <c r="V61" s="696"/>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615</v>
      </c>
      <c r="B62" s="693">
        <f t="shared" ref="B62:B63" si="6">counta($I62:$DF62)</f>
        <v>1</v>
      </c>
      <c r="C62" s="693" t="s">
        <v>3577</v>
      </c>
      <c r="D62" s="469">
        <v>0.0</v>
      </c>
      <c r="E62" s="469">
        <v>1.0</v>
      </c>
      <c r="F62" s="469" t="s">
        <v>229</v>
      </c>
      <c r="G62" s="694" t="s">
        <v>3636</v>
      </c>
      <c r="H62" s="685"/>
      <c r="I62" s="695"/>
      <c r="J62" s="695"/>
      <c r="K62" s="695"/>
      <c r="L62" s="695"/>
      <c r="M62" s="695"/>
      <c r="N62" s="695"/>
      <c r="O62" s="695"/>
      <c r="P62" s="695"/>
      <c r="Q62" s="695"/>
      <c r="R62" s="695"/>
      <c r="S62" s="695"/>
      <c r="T62" s="695"/>
      <c r="U62" s="695"/>
      <c r="V62" s="696" t="s">
        <v>135</v>
      </c>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6"/>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2924</v>
      </c>
      <c r="B63" s="693">
        <f t="shared" si="6"/>
        <v>0</v>
      </c>
      <c r="C63" s="693" t="s">
        <v>3577</v>
      </c>
      <c r="D63" s="469">
        <v>5.0</v>
      </c>
      <c r="E63" s="469">
        <v>1.0</v>
      </c>
      <c r="F63" s="469" t="s">
        <v>229</v>
      </c>
      <c r="G63" s="694" t="s">
        <v>3637</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2534</v>
      </c>
      <c r="B64" s="693"/>
      <c r="C64" s="693" t="s">
        <v>3577</v>
      </c>
      <c r="D64" s="469">
        <v>3.0</v>
      </c>
      <c r="E64" s="469">
        <v>2.0</v>
      </c>
      <c r="F64" s="469" t="s">
        <v>229</v>
      </c>
      <c r="G64" s="694" t="s">
        <v>3638</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1582</v>
      </c>
      <c r="B65" s="693">
        <f t="shared" ref="B65:B89" si="7">counta($I65:$DF65)</f>
        <v>1</v>
      </c>
      <c r="C65" s="693" t="s">
        <v>3577</v>
      </c>
      <c r="D65" s="469">
        <v>5.0</v>
      </c>
      <c r="E65" s="469">
        <v>2.0</v>
      </c>
      <c r="F65" s="469" t="s">
        <v>229</v>
      </c>
      <c r="G65" s="694" t="s">
        <v>3639</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6" t="s">
        <v>135</v>
      </c>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2873</v>
      </c>
      <c r="B66" s="693">
        <f t="shared" si="7"/>
        <v>0</v>
      </c>
      <c r="C66" s="693" t="s">
        <v>3577</v>
      </c>
      <c r="D66" s="469">
        <v>3.0</v>
      </c>
      <c r="E66" s="469">
        <v>1.0</v>
      </c>
      <c r="F66" s="469" t="s">
        <v>229</v>
      </c>
      <c r="G66" s="694" t="s">
        <v>3640</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1506</v>
      </c>
      <c r="B67" s="693">
        <f t="shared" si="7"/>
        <v>1</v>
      </c>
      <c r="C67" s="693" t="s">
        <v>3614</v>
      </c>
      <c r="D67" s="469">
        <v>2.0</v>
      </c>
      <c r="E67" s="469">
        <v>2.0</v>
      </c>
      <c r="F67" s="469" t="s">
        <v>229</v>
      </c>
      <c r="G67" s="694" t="s">
        <v>3641</v>
      </c>
      <c r="H67" s="685"/>
      <c r="I67" s="695"/>
      <c r="J67" s="695"/>
      <c r="K67" s="695"/>
      <c r="L67" s="695"/>
      <c r="M67" s="695"/>
      <c r="N67" s="695"/>
      <c r="O67" s="696"/>
      <c r="P67" s="696"/>
      <c r="Q67" s="696"/>
      <c r="R67" s="696"/>
      <c r="S67" s="695"/>
      <c r="T67" s="696"/>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6" t="s">
        <v>135</v>
      </c>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403</v>
      </c>
      <c r="B68" s="693">
        <f t="shared" si="7"/>
        <v>3</v>
      </c>
      <c r="C68" s="693" t="s">
        <v>3577</v>
      </c>
      <c r="D68" s="469">
        <v>5.0</v>
      </c>
      <c r="E68" s="469" t="s">
        <v>259</v>
      </c>
      <c r="F68" s="469">
        <v>2.0</v>
      </c>
      <c r="G68" s="694" t="s">
        <v>3642</v>
      </c>
      <c r="H68" s="685"/>
      <c r="I68" s="695"/>
      <c r="J68" s="695"/>
      <c r="K68" s="695"/>
      <c r="L68" s="695"/>
      <c r="M68" s="695"/>
      <c r="N68" s="695"/>
      <c r="O68" s="696" t="s">
        <v>135</v>
      </c>
      <c r="P68" s="696"/>
      <c r="Q68" s="696"/>
      <c r="R68" s="696" t="s">
        <v>135</v>
      </c>
      <c r="S68" s="695"/>
      <c r="T68" s="696"/>
      <c r="U68" s="695"/>
      <c r="V68" s="696" t="s">
        <v>135</v>
      </c>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3082</v>
      </c>
      <c r="B69" s="693">
        <f t="shared" si="7"/>
        <v>0</v>
      </c>
      <c r="C69" s="693" t="s">
        <v>3577</v>
      </c>
      <c r="D69" s="469">
        <v>5.0</v>
      </c>
      <c r="E69" s="469" t="s">
        <v>259</v>
      </c>
      <c r="F69" s="469" t="s">
        <v>3643</v>
      </c>
      <c r="G69" s="694" t="s">
        <v>3644</v>
      </c>
      <c r="H69" s="685"/>
      <c r="I69" s="695"/>
      <c r="J69" s="695"/>
      <c r="K69" s="695"/>
      <c r="L69" s="695"/>
      <c r="M69" s="695"/>
      <c r="N69" s="695"/>
      <c r="O69" s="696"/>
      <c r="P69" s="696"/>
      <c r="Q69" s="696"/>
      <c r="R69" s="696"/>
      <c r="S69" s="695"/>
      <c r="T69" s="696"/>
      <c r="U69" s="695"/>
      <c r="V69" s="696"/>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c r="BM69" s="695"/>
      <c r="BN69" s="695"/>
      <c r="BO69" s="695"/>
      <c r="BP69" s="695"/>
      <c r="BQ69" s="695"/>
      <c r="BR69" s="695"/>
      <c r="BS69" s="695"/>
      <c r="BT69" s="695"/>
      <c r="BU69" s="695"/>
      <c r="BV69" s="695"/>
      <c r="BW69" s="695"/>
      <c r="BX69" s="695"/>
      <c r="BY69" s="695"/>
      <c r="BZ69" s="695"/>
      <c r="CA69" s="695"/>
      <c r="CB69" s="695"/>
      <c r="CC69" s="695"/>
      <c r="CD69" s="695"/>
      <c r="CE69" s="695"/>
      <c r="CF69" s="695"/>
      <c r="CG69" s="695"/>
      <c r="CH69" s="695"/>
      <c r="CI69" s="695"/>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1346</v>
      </c>
      <c r="B70" s="693">
        <f t="shared" si="7"/>
        <v>1</v>
      </c>
      <c r="C70" s="693" t="s">
        <v>3577</v>
      </c>
      <c r="D70" s="469">
        <v>6.0</v>
      </c>
      <c r="E70" s="469" t="s">
        <v>259</v>
      </c>
      <c r="F70" s="469" t="s">
        <v>229</v>
      </c>
      <c r="G70" s="694" t="s">
        <v>3645</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6" t="s">
        <v>135</v>
      </c>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2937</v>
      </c>
      <c r="B71" s="693">
        <f t="shared" si="7"/>
        <v>0</v>
      </c>
      <c r="C71" s="693" t="s">
        <v>3577</v>
      </c>
      <c r="D71" s="469">
        <v>3.0</v>
      </c>
      <c r="E71" s="469">
        <v>1.0</v>
      </c>
      <c r="F71" s="469" t="s">
        <v>229</v>
      </c>
      <c r="G71" s="694" t="s">
        <v>3646</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169</v>
      </c>
      <c r="B72" s="693">
        <f t="shared" si="7"/>
        <v>1</v>
      </c>
      <c r="C72" s="693" t="s">
        <v>3577</v>
      </c>
      <c r="D72" s="469">
        <v>5.0</v>
      </c>
      <c r="E72" s="469">
        <v>4.0</v>
      </c>
      <c r="F72" s="469">
        <v>2.0</v>
      </c>
      <c r="G72" s="694" t="s">
        <v>3647</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6" t="s">
        <v>135</v>
      </c>
      <c r="CH72" s="696"/>
      <c r="CI72" s="696"/>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2876</v>
      </c>
      <c r="B73" s="693">
        <f t="shared" si="7"/>
        <v>0</v>
      </c>
      <c r="C73" s="693" t="s">
        <v>3577</v>
      </c>
      <c r="D73" s="469">
        <v>4.0</v>
      </c>
      <c r="E73" s="469" t="s">
        <v>259</v>
      </c>
      <c r="F73" s="469" t="s">
        <v>3643</v>
      </c>
      <c r="G73" s="694" t="s">
        <v>3648</v>
      </c>
      <c r="H73" s="685"/>
      <c r="I73" s="695"/>
      <c r="J73" s="695"/>
      <c r="K73" s="695"/>
      <c r="L73" s="695"/>
      <c r="M73" s="695"/>
      <c r="N73" s="695"/>
      <c r="O73" s="695"/>
      <c r="P73" s="698"/>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466</v>
      </c>
      <c r="B74" s="693">
        <f t="shared" si="7"/>
        <v>1</v>
      </c>
      <c r="C74" s="693" t="s">
        <v>3577</v>
      </c>
      <c r="D74" s="469">
        <v>3.0</v>
      </c>
      <c r="E74" s="469">
        <v>2.0</v>
      </c>
      <c r="F74" s="469" t="s">
        <v>229</v>
      </c>
      <c r="G74" s="694" t="s">
        <v>3649</v>
      </c>
      <c r="H74" s="685"/>
      <c r="I74" s="695"/>
      <c r="J74" s="695"/>
      <c r="K74" s="695"/>
      <c r="L74" s="695"/>
      <c r="M74" s="695"/>
      <c r="N74" s="695"/>
      <c r="O74" s="695"/>
      <c r="P74" s="698" t="s">
        <v>135</v>
      </c>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2382</v>
      </c>
      <c r="B75" s="693">
        <f t="shared" si="7"/>
        <v>0</v>
      </c>
      <c r="C75" s="693" t="s">
        <v>3577</v>
      </c>
      <c r="D75" s="469">
        <v>3.0</v>
      </c>
      <c r="E75" s="469">
        <v>4.0</v>
      </c>
      <c r="F75" s="469" t="s">
        <v>229</v>
      </c>
      <c r="G75" s="694" t="s">
        <v>3650</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1402</v>
      </c>
      <c r="B76" s="693">
        <f t="shared" si="7"/>
        <v>1</v>
      </c>
      <c r="C76" s="693" t="s">
        <v>3577</v>
      </c>
      <c r="D76" s="469">
        <v>5.0</v>
      </c>
      <c r="E76" s="469" t="s">
        <v>259</v>
      </c>
      <c r="F76" s="469">
        <v>3.0</v>
      </c>
      <c r="G76" s="694" t="s">
        <v>3651</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6" t="s">
        <v>135</v>
      </c>
      <c r="AU76" s="695"/>
      <c r="AV76" s="695"/>
      <c r="AW76" s="695"/>
      <c r="AX76" s="695"/>
      <c r="AY76" s="695"/>
      <c r="AZ76" s="695"/>
      <c r="BA76" s="695"/>
      <c r="BB76" s="696"/>
      <c r="BC76" s="696"/>
      <c r="BD76" s="695"/>
      <c r="BE76" s="695"/>
      <c r="BF76" s="695"/>
      <c r="BG76" s="695"/>
      <c r="BH76" s="695"/>
      <c r="BI76" s="695"/>
      <c r="BJ76" s="695"/>
      <c r="BK76" s="695"/>
      <c r="BL76" s="695"/>
      <c r="BM76" s="695"/>
      <c r="BN76" s="696"/>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1859</v>
      </c>
      <c r="B77" s="693">
        <f t="shared" si="7"/>
        <v>1</v>
      </c>
      <c r="C77" s="693" t="s">
        <v>3577</v>
      </c>
      <c r="D77" s="469">
        <v>3.0</v>
      </c>
      <c r="E77" s="469">
        <v>5.0</v>
      </c>
      <c r="F77" s="469" t="s">
        <v>3632</v>
      </c>
      <c r="G77" s="694" t="s">
        <v>3652</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6" t="s">
        <v>135</v>
      </c>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628</v>
      </c>
      <c r="B78" s="693">
        <f t="shared" si="7"/>
        <v>0</v>
      </c>
      <c r="C78" s="693" t="s">
        <v>3577</v>
      </c>
      <c r="D78" s="469">
        <v>2.0</v>
      </c>
      <c r="E78" s="469">
        <v>1.0</v>
      </c>
      <c r="F78" s="469" t="s">
        <v>229</v>
      </c>
      <c r="G78" s="694" t="s">
        <v>3653</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c r="CY78" s="695"/>
      <c r="CZ78" s="695"/>
      <c r="DA78" s="695"/>
      <c r="DB78" s="695"/>
      <c r="DC78" s="695"/>
      <c r="DD78" s="695"/>
      <c r="DE78" s="695"/>
      <c r="DF78" s="695"/>
    </row>
    <row r="79">
      <c r="A79" s="692" t="s">
        <v>2760</v>
      </c>
      <c r="B79" s="693">
        <f t="shared" si="7"/>
        <v>1</v>
      </c>
      <c r="C79" s="693" t="s">
        <v>3577</v>
      </c>
      <c r="D79" s="469">
        <v>2.0</v>
      </c>
      <c r="E79" s="469">
        <v>2.0</v>
      </c>
      <c r="F79" s="469" t="s">
        <v>229</v>
      </c>
      <c r="G79" s="694" t="s">
        <v>3654</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6"/>
      <c r="CX79" s="696" t="s">
        <v>135</v>
      </c>
      <c r="CY79" s="695"/>
      <c r="CZ79" s="695"/>
      <c r="DA79" s="695"/>
      <c r="DB79" s="695"/>
      <c r="DC79" s="695"/>
      <c r="DD79" s="695"/>
      <c r="DE79" s="695"/>
      <c r="DF79" s="695"/>
    </row>
    <row r="80">
      <c r="A80" s="692" t="s">
        <v>2462</v>
      </c>
      <c r="B80" s="693">
        <f t="shared" si="7"/>
        <v>0</v>
      </c>
      <c r="C80" s="693" t="s">
        <v>3577</v>
      </c>
      <c r="D80" s="469">
        <v>2.0</v>
      </c>
      <c r="E80" s="469">
        <v>1.0</v>
      </c>
      <c r="F80" s="469" t="s">
        <v>229</v>
      </c>
      <c r="G80" s="694" t="s">
        <v>3655</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2379</v>
      </c>
      <c r="B81" s="693">
        <f t="shared" si="7"/>
        <v>0</v>
      </c>
      <c r="C81" s="693" t="s">
        <v>3577</v>
      </c>
      <c r="D81" s="469">
        <v>2.0</v>
      </c>
      <c r="E81" s="469">
        <v>1.0</v>
      </c>
      <c r="F81" s="469" t="s">
        <v>229</v>
      </c>
      <c r="G81" s="694" t="s">
        <v>3656</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1348</v>
      </c>
      <c r="B82" s="693">
        <f t="shared" si="7"/>
        <v>1</v>
      </c>
      <c r="C82" s="693" t="s">
        <v>3577</v>
      </c>
      <c r="D82" s="469">
        <v>3.0</v>
      </c>
      <c r="E82" s="469">
        <v>2.0</v>
      </c>
      <c r="F82" s="469" t="s">
        <v>229</v>
      </c>
      <c r="G82" s="694" t="s">
        <v>3657</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6" t="s">
        <v>135</v>
      </c>
      <c r="AT82" s="695"/>
      <c r="AU82" s="695"/>
      <c r="AV82" s="695"/>
      <c r="AW82" s="695"/>
      <c r="AX82" s="695"/>
      <c r="AY82" s="695"/>
      <c r="AZ82" s="695"/>
      <c r="BA82" s="695"/>
      <c r="BB82" s="696"/>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1645</v>
      </c>
      <c r="B83" s="693">
        <f t="shared" si="7"/>
        <v>1</v>
      </c>
      <c r="C83" s="693" t="s">
        <v>3577</v>
      </c>
      <c r="D83" s="469">
        <v>1.0</v>
      </c>
      <c r="E83" s="469">
        <v>1.0</v>
      </c>
      <c r="F83" s="469" t="s">
        <v>229</v>
      </c>
      <c r="G83" s="694" t="s">
        <v>3658</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6" t="s">
        <v>135</v>
      </c>
      <c r="BC83" s="696"/>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5"/>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2906</v>
      </c>
      <c r="B84" s="693">
        <f t="shared" si="7"/>
        <v>0</v>
      </c>
      <c r="C84" s="693" t="s">
        <v>3577</v>
      </c>
      <c r="D84" s="469">
        <v>3.0</v>
      </c>
      <c r="E84" s="469">
        <v>3.0</v>
      </c>
      <c r="F84" s="469" t="s">
        <v>229</v>
      </c>
      <c r="G84" s="694" t="s">
        <v>3659</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1058</v>
      </c>
      <c r="B85" s="693">
        <f t="shared" si="7"/>
        <v>0</v>
      </c>
      <c r="C85" s="693" t="s">
        <v>3577</v>
      </c>
      <c r="D85" s="469">
        <v>2.0</v>
      </c>
      <c r="E85" s="469">
        <v>2.0</v>
      </c>
      <c r="F85" s="469">
        <v>2.0</v>
      </c>
      <c r="G85" s="694" t="s">
        <v>3660</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2257</v>
      </c>
      <c r="B86" s="693">
        <f t="shared" si="7"/>
        <v>1</v>
      </c>
      <c r="C86" s="693" t="s">
        <v>3577</v>
      </c>
      <c r="D86" s="469">
        <v>3.0</v>
      </c>
      <c r="E86" s="469">
        <v>2.0</v>
      </c>
      <c r="F86" s="469" t="s">
        <v>229</v>
      </c>
      <c r="G86" s="694" t="s">
        <v>3661</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6"/>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6" t="s">
        <v>135</v>
      </c>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373</v>
      </c>
      <c r="B87" s="693">
        <f t="shared" si="7"/>
        <v>2</v>
      </c>
      <c r="C87" s="693" t="s">
        <v>3577</v>
      </c>
      <c r="D87" s="469">
        <v>5.0</v>
      </c>
      <c r="E87" s="469">
        <v>1.0</v>
      </c>
      <c r="F87" s="469" t="s">
        <v>229</v>
      </c>
      <c r="G87" s="694" t="s">
        <v>3662</v>
      </c>
      <c r="H87" s="685"/>
      <c r="I87" s="695"/>
      <c r="J87" s="695"/>
      <c r="K87" s="695"/>
      <c r="L87" s="695"/>
      <c r="M87" s="695"/>
      <c r="N87" s="695"/>
      <c r="O87" s="695"/>
      <c r="P87" s="695"/>
      <c r="Q87" s="695"/>
      <c r="R87" s="695"/>
      <c r="S87" s="695"/>
      <c r="T87" s="695"/>
      <c r="U87" s="695"/>
      <c r="V87" s="695"/>
      <c r="W87" s="695"/>
      <c r="X87" s="695"/>
      <c r="Y87" s="695"/>
      <c r="Z87" s="696" t="s">
        <v>135</v>
      </c>
      <c r="AA87" s="695"/>
      <c r="AB87" s="695"/>
      <c r="AC87" s="695"/>
      <c r="AD87" s="695"/>
      <c r="AE87" s="695"/>
      <c r="AF87" s="695"/>
      <c r="AG87" s="695"/>
      <c r="AH87" s="696" t="s">
        <v>135</v>
      </c>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c r="BM87" s="695"/>
      <c r="BN87" s="695"/>
      <c r="BO87" s="695"/>
      <c r="BP87" s="695"/>
      <c r="BQ87" s="695"/>
      <c r="BR87" s="695"/>
      <c r="BS87" s="695"/>
      <c r="BT87" s="695"/>
      <c r="BU87" s="695"/>
      <c r="BV87" s="695"/>
      <c r="BW87" s="695"/>
      <c r="BX87" s="695"/>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1862</v>
      </c>
      <c r="B88" s="693">
        <f t="shared" si="7"/>
        <v>1</v>
      </c>
      <c r="C88" s="693" t="s">
        <v>3577</v>
      </c>
      <c r="D88" s="469">
        <v>6.0</v>
      </c>
      <c r="E88" s="469" t="s">
        <v>259</v>
      </c>
      <c r="F88" s="469" t="s">
        <v>3643</v>
      </c>
      <c r="G88" s="694" t="s">
        <v>3663</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6" t="s">
        <v>135</v>
      </c>
      <c r="BO88" s="695"/>
      <c r="BP88" s="695"/>
      <c r="BQ88" s="695"/>
      <c r="BR88" s="695"/>
      <c r="BS88" s="695"/>
      <c r="BT88" s="695"/>
      <c r="BU88" s="695"/>
      <c r="BV88" s="695"/>
      <c r="BW88" s="695"/>
      <c r="BX88" s="696"/>
      <c r="BY88" s="695"/>
      <c r="BZ88" s="695"/>
      <c r="CA88" s="695"/>
      <c r="CB88" s="695"/>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2364</v>
      </c>
      <c r="B89" s="693">
        <f t="shared" si="7"/>
        <v>0</v>
      </c>
      <c r="C89" s="693" t="s">
        <v>3577</v>
      </c>
      <c r="D89" s="469">
        <v>5.0</v>
      </c>
      <c r="E89" s="469">
        <v>3.0</v>
      </c>
      <c r="F89" s="469">
        <v>3.0</v>
      </c>
      <c r="G89" s="694" t="s">
        <v>3664</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306</v>
      </c>
      <c r="B90" s="693"/>
      <c r="C90" s="693" t="s">
        <v>3577</v>
      </c>
      <c r="D90" s="469">
        <v>1.0</v>
      </c>
      <c r="E90" s="469">
        <v>3.0</v>
      </c>
      <c r="F90" s="469">
        <v>2.0</v>
      </c>
      <c r="G90" s="694" t="s">
        <v>3665</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2243</v>
      </c>
      <c r="B91" s="693">
        <f t="shared" ref="B91:B92" si="8">counta($I91:$DF91)</f>
        <v>1</v>
      </c>
      <c r="C91" s="693" t="s">
        <v>3577</v>
      </c>
      <c r="D91" s="469">
        <v>5.0</v>
      </c>
      <c r="E91" s="469" t="s">
        <v>259</v>
      </c>
      <c r="F91" s="469">
        <v>5.0</v>
      </c>
      <c r="G91" s="694" t="s">
        <v>3666</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t="s">
        <v>135</v>
      </c>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2778</v>
      </c>
      <c r="B92" s="693">
        <f t="shared" si="8"/>
        <v>0</v>
      </c>
      <c r="C92" s="693" t="s">
        <v>3577</v>
      </c>
      <c r="D92" s="469">
        <v>2.0</v>
      </c>
      <c r="E92" s="469">
        <v>2.0</v>
      </c>
      <c r="F92" s="469" t="s">
        <v>229</v>
      </c>
      <c r="G92" s="694" t="s">
        <v>3667</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1478</v>
      </c>
      <c r="B93" s="693"/>
      <c r="C93" s="693" t="s">
        <v>3577</v>
      </c>
      <c r="D93" s="469">
        <v>3.0</v>
      </c>
      <c r="E93" s="469">
        <v>3.0</v>
      </c>
      <c r="F93" s="469">
        <v>3.0</v>
      </c>
      <c r="G93" s="694" t="s">
        <v>3668</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6"/>
      <c r="CA93" s="696"/>
      <c r="CB93" s="696"/>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3030</v>
      </c>
      <c r="B94" s="693">
        <f t="shared" ref="B94:B117" si="9">counta($I94:$DF94)</f>
        <v>1</v>
      </c>
      <c r="C94" s="693" t="s">
        <v>3577</v>
      </c>
      <c r="D94" s="469">
        <v>3.0</v>
      </c>
      <c r="E94" s="469">
        <v>1.0</v>
      </c>
      <c r="F94" s="469" t="s">
        <v>229</v>
      </c>
      <c r="G94" s="694" t="s">
        <v>3669</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c r="CN94" s="695"/>
      <c r="CO94" s="695"/>
      <c r="CP94" s="695"/>
      <c r="CQ94" s="695"/>
      <c r="CR94" s="695"/>
      <c r="CS94" s="695"/>
      <c r="CT94" s="695"/>
      <c r="CU94" s="695"/>
      <c r="CV94" s="695"/>
      <c r="CW94" s="695"/>
      <c r="CX94" s="695"/>
      <c r="CY94" s="695"/>
      <c r="CZ94" s="695"/>
      <c r="DA94" s="695"/>
      <c r="DB94" s="695"/>
      <c r="DC94" s="695"/>
      <c r="DD94" s="695"/>
      <c r="DE94" s="696" t="s">
        <v>135</v>
      </c>
      <c r="DF94" s="695"/>
    </row>
    <row r="95">
      <c r="A95" s="692" t="s">
        <v>2510</v>
      </c>
      <c r="B95" s="693">
        <f t="shared" si="9"/>
        <v>1</v>
      </c>
      <c r="C95" s="693" t="s">
        <v>3577</v>
      </c>
      <c r="D95" s="469">
        <v>5.0</v>
      </c>
      <c r="E95" s="469">
        <v>4.0</v>
      </c>
      <c r="F95" s="469" t="s">
        <v>642</v>
      </c>
      <c r="G95" s="694" t="s">
        <v>3670</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t="s">
        <v>135</v>
      </c>
      <c r="CN95" s="695"/>
      <c r="CO95" s="695"/>
      <c r="CP95" s="695"/>
      <c r="CQ95" s="695"/>
      <c r="CR95" s="695"/>
      <c r="CS95" s="695"/>
      <c r="CT95" s="695"/>
      <c r="CU95" s="695"/>
      <c r="CV95" s="695"/>
      <c r="CW95" s="695"/>
      <c r="CX95" s="695"/>
      <c r="CY95" s="695"/>
      <c r="CZ95" s="695"/>
      <c r="DA95" s="695"/>
      <c r="DB95" s="695"/>
      <c r="DC95" s="695"/>
      <c r="DD95" s="695"/>
      <c r="DE95" s="695"/>
      <c r="DF95" s="695"/>
    </row>
    <row r="96">
      <c r="A96" s="692" t="s">
        <v>3118</v>
      </c>
      <c r="B96" s="693">
        <f t="shared" si="9"/>
        <v>0</v>
      </c>
      <c r="C96" s="693" t="s">
        <v>3577</v>
      </c>
      <c r="D96" s="469">
        <v>2.0</v>
      </c>
      <c r="E96" s="469">
        <v>1.0</v>
      </c>
      <c r="F96" s="469" t="s">
        <v>229</v>
      </c>
      <c r="G96" s="694" t="s">
        <v>3671</v>
      </c>
      <c r="H96" s="68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242</v>
      </c>
      <c r="B97" s="693">
        <f t="shared" si="9"/>
        <v>1</v>
      </c>
      <c r="C97" s="693" t="s">
        <v>3577</v>
      </c>
      <c r="D97" s="469">
        <v>4.0</v>
      </c>
      <c r="E97" s="469">
        <v>1.0</v>
      </c>
      <c r="F97" s="469" t="s">
        <v>229</v>
      </c>
      <c r="G97" s="694" t="s">
        <v>3672</v>
      </c>
      <c r="H97" s="685"/>
      <c r="I97" s="695"/>
      <c r="J97" s="695"/>
      <c r="K97" s="695"/>
      <c r="L97" s="696" t="s">
        <v>135</v>
      </c>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8"/>
      <c r="CN97" s="695"/>
      <c r="CO97" s="695"/>
      <c r="CP97" s="695"/>
      <c r="CQ97" s="695"/>
      <c r="CR97" s="695"/>
      <c r="CS97" s="695"/>
      <c r="CT97" s="695"/>
      <c r="CU97" s="695"/>
      <c r="CV97" s="695"/>
      <c r="CW97" s="695"/>
      <c r="CX97" s="695"/>
      <c r="CY97" s="695"/>
      <c r="CZ97" s="695"/>
      <c r="DA97" s="695"/>
      <c r="DB97" s="695"/>
      <c r="DC97" s="695"/>
      <c r="DD97" s="695"/>
      <c r="DE97" s="695"/>
      <c r="DF97" s="695"/>
    </row>
    <row r="98">
      <c r="A98" s="692" t="s">
        <v>2582</v>
      </c>
      <c r="B98" s="693">
        <f t="shared" si="9"/>
        <v>0</v>
      </c>
      <c r="C98" s="693" t="s">
        <v>3577</v>
      </c>
      <c r="D98" s="469">
        <v>5.0</v>
      </c>
      <c r="E98" s="469">
        <v>1.0</v>
      </c>
      <c r="F98" s="469" t="s">
        <v>229</v>
      </c>
      <c r="G98" s="694" t="s">
        <v>3673</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847</v>
      </c>
      <c r="B99" s="693">
        <f t="shared" si="9"/>
        <v>0</v>
      </c>
      <c r="C99" s="693" t="s">
        <v>3577</v>
      </c>
      <c r="D99" s="469">
        <v>3.0</v>
      </c>
      <c r="E99" s="469">
        <v>5.0</v>
      </c>
      <c r="F99" s="469" t="s">
        <v>115</v>
      </c>
      <c r="G99" s="694" t="s">
        <v>3674</v>
      </c>
      <c r="H99" s="685"/>
      <c r="I99" s="695"/>
      <c r="J99" s="696"/>
      <c r="K99" s="696"/>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212</v>
      </c>
      <c r="B100" s="693">
        <f t="shared" si="9"/>
        <v>2</v>
      </c>
      <c r="C100" s="693" t="s">
        <v>3577</v>
      </c>
      <c r="D100" s="469">
        <v>2.0</v>
      </c>
      <c r="E100" s="469">
        <v>2.0</v>
      </c>
      <c r="F100" s="469" t="s">
        <v>229</v>
      </c>
      <c r="G100" s="694" t="s">
        <v>3675</v>
      </c>
      <c r="H100" s="685"/>
      <c r="I100" s="695"/>
      <c r="J100" s="696"/>
      <c r="K100" s="696" t="s">
        <v>135</v>
      </c>
      <c r="L100" s="696"/>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6"/>
      <c r="BK100" s="696" t="s">
        <v>135</v>
      </c>
      <c r="BL100" s="696"/>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5"/>
      <c r="DF100" s="695"/>
    </row>
    <row r="101">
      <c r="A101" s="692" t="s">
        <v>594</v>
      </c>
      <c r="B101" s="693">
        <f t="shared" si="9"/>
        <v>3</v>
      </c>
      <c r="C101" s="693" t="s">
        <v>3577</v>
      </c>
      <c r="D101" s="469">
        <v>2.0</v>
      </c>
      <c r="E101" s="469">
        <v>1.0</v>
      </c>
      <c r="F101" s="469" t="s">
        <v>229</v>
      </c>
      <c r="G101" s="694" t="s">
        <v>3676</v>
      </c>
      <c r="H101" s="685"/>
      <c r="I101" s="695"/>
      <c r="J101" s="695"/>
      <c r="K101" s="695"/>
      <c r="L101" s="695"/>
      <c r="M101" s="695"/>
      <c r="N101" s="695"/>
      <c r="O101" s="695"/>
      <c r="P101" s="695"/>
      <c r="Q101" s="695"/>
      <c r="R101" s="695"/>
      <c r="S101" s="695"/>
      <c r="T101" s="695"/>
      <c r="U101" s="696" t="s">
        <v>135</v>
      </c>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t="s">
        <v>135</v>
      </c>
      <c r="BM101" s="695"/>
      <c r="BN101" s="695"/>
      <c r="BO101" s="695"/>
      <c r="BP101" s="695"/>
      <c r="BQ101" s="695"/>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t="s">
        <v>135</v>
      </c>
      <c r="DF101" s="695"/>
    </row>
    <row r="102">
      <c r="A102" s="692" t="s">
        <v>3329</v>
      </c>
      <c r="B102" s="693">
        <f t="shared" si="9"/>
        <v>1</v>
      </c>
      <c r="C102" s="693" t="s">
        <v>3577</v>
      </c>
      <c r="D102" s="469">
        <v>5.0</v>
      </c>
      <c r="E102" s="469">
        <v>1.0</v>
      </c>
      <c r="F102" s="469" t="s">
        <v>229</v>
      </c>
      <c r="G102" s="694" t="s">
        <v>3677</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6" t="s">
        <v>135</v>
      </c>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799</v>
      </c>
      <c r="B103" s="693">
        <f t="shared" si="9"/>
        <v>1</v>
      </c>
      <c r="C103" s="693" t="s">
        <v>3577</v>
      </c>
      <c r="D103" s="469">
        <v>2.0</v>
      </c>
      <c r="E103" s="469">
        <v>1.0</v>
      </c>
      <c r="F103" s="469" t="s">
        <v>229</v>
      </c>
      <c r="G103" s="694" t="s">
        <v>3678</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6" t="s">
        <v>135</v>
      </c>
      <c r="AK103" s="696"/>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6"/>
      <c r="DF103" s="695"/>
    </row>
    <row r="104">
      <c r="A104" s="692" t="s">
        <v>3047</v>
      </c>
      <c r="B104" s="693">
        <f t="shared" si="9"/>
        <v>1</v>
      </c>
      <c r="C104" s="693" t="s">
        <v>3577</v>
      </c>
      <c r="D104" s="469">
        <v>1.0</v>
      </c>
      <c r="E104" s="469">
        <v>2.0</v>
      </c>
      <c r="F104" s="469" t="s">
        <v>229</v>
      </c>
      <c r="G104" s="694" t="s">
        <v>3679</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5"/>
      <c r="CA104" s="695"/>
      <c r="CB104" s="695"/>
      <c r="CC104" s="695"/>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t="s">
        <v>135</v>
      </c>
    </row>
    <row r="105">
      <c r="A105" s="692" t="s">
        <v>2220</v>
      </c>
      <c r="B105" s="693">
        <f t="shared" si="9"/>
        <v>2</v>
      </c>
      <c r="C105" s="693" t="s">
        <v>3577</v>
      </c>
      <c r="D105" s="469">
        <v>3.0</v>
      </c>
      <c r="E105" s="469">
        <v>2.0</v>
      </c>
      <c r="F105" s="469" t="s">
        <v>229</v>
      </c>
      <c r="G105" s="694" t="s">
        <v>3680</v>
      </c>
      <c r="H105" s="68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6"/>
      <c r="BM105" s="695"/>
      <c r="BN105" s="695"/>
      <c r="BO105" s="695"/>
      <c r="BP105" s="695"/>
      <c r="BQ105" s="695"/>
      <c r="BR105" s="695"/>
      <c r="BS105" s="695"/>
      <c r="BT105" s="695"/>
      <c r="BU105" s="695"/>
      <c r="BV105" s="695"/>
      <c r="BW105" s="695"/>
      <c r="BX105" s="696"/>
      <c r="BY105" s="695"/>
      <c r="BZ105" s="696"/>
      <c r="CA105" s="696" t="s">
        <v>135</v>
      </c>
      <c r="CB105" s="695"/>
      <c r="CC105" s="696" t="s">
        <v>135</v>
      </c>
      <c r="CD105" s="695"/>
      <c r="CE105" s="695"/>
      <c r="CF105" s="695"/>
      <c r="CG105" s="695"/>
      <c r="CH105" s="695"/>
      <c r="CI105" s="695"/>
      <c r="CJ105" s="695"/>
      <c r="CK105" s="695"/>
      <c r="CL105" s="695"/>
      <c r="CM105" s="695"/>
      <c r="CN105" s="695"/>
      <c r="CO105" s="695"/>
      <c r="CP105" s="695"/>
      <c r="CQ105" s="695"/>
      <c r="CR105" s="695"/>
      <c r="CS105" s="695"/>
      <c r="CT105" s="695"/>
      <c r="CU105" s="695"/>
      <c r="CV105" s="695"/>
      <c r="CW105" s="695"/>
      <c r="CX105" s="695"/>
      <c r="CY105" s="695"/>
      <c r="CZ105" s="695"/>
      <c r="DA105" s="696"/>
      <c r="DB105" s="696"/>
      <c r="DC105" s="696"/>
      <c r="DD105" s="696"/>
      <c r="DE105" s="696"/>
      <c r="DF105" s="696"/>
    </row>
    <row r="106">
      <c r="A106" s="692" t="s">
        <v>516</v>
      </c>
      <c r="B106" s="693">
        <f t="shared" si="9"/>
        <v>5</v>
      </c>
      <c r="C106" s="693" t="s">
        <v>3577</v>
      </c>
      <c r="D106" s="469">
        <v>3.0</v>
      </c>
      <c r="E106" s="469">
        <v>1.0</v>
      </c>
      <c r="F106" s="469" t="s">
        <v>229</v>
      </c>
      <c r="G106" s="694" t="s">
        <v>3681</v>
      </c>
      <c r="H106" s="685"/>
      <c r="I106" s="695"/>
      <c r="J106" s="695"/>
      <c r="K106" s="695"/>
      <c r="L106" s="695"/>
      <c r="M106" s="695"/>
      <c r="N106" s="695"/>
      <c r="O106" s="696"/>
      <c r="P106" s="696"/>
      <c r="Q106" s="696"/>
      <c r="R106" s="696" t="s">
        <v>135</v>
      </c>
      <c r="S106" s="695"/>
      <c r="T106" s="696" t="s">
        <v>135</v>
      </c>
      <c r="U106" s="695"/>
      <c r="V106" s="695"/>
      <c r="W106" s="695"/>
      <c r="X106" s="695"/>
      <c r="Y106" s="695"/>
      <c r="Z106" s="695"/>
      <c r="AA106" s="696" t="s">
        <v>135</v>
      </c>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6"/>
      <c r="AY106" s="696"/>
      <c r="AZ106" s="696"/>
      <c r="BA106" s="696" t="s">
        <v>135</v>
      </c>
      <c r="BB106" s="695"/>
      <c r="BC106" s="695"/>
      <c r="BD106" s="695"/>
      <c r="BE106" s="695"/>
      <c r="BF106" s="695"/>
      <c r="BG106" s="695"/>
      <c r="BH106" s="695"/>
      <c r="BI106" s="696" t="s">
        <v>135</v>
      </c>
      <c r="BJ106" s="696"/>
      <c r="BK106" s="696"/>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6"/>
      <c r="CW106" s="695"/>
      <c r="CX106" s="695"/>
      <c r="CY106" s="695"/>
      <c r="CZ106" s="695"/>
      <c r="DA106" s="695"/>
      <c r="DB106" s="695"/>
      <c r="DC106" s="695"/>
      <c r="DD106" s="695"/>
      <c r="DE106" s="695"/>
      <c r="DF106" s="695"/>
    </row>
    <row r="107">
      <c r="A107" s="692" t="s">
        <v>822</v>
      </c>
      <c r="B107" s="693">
        <f t="shared" si="9"/>
        <v>1</v>
      </c>
      <c r="C107" s="693" t="s">
        <v>3577</v>
      </c>
      <c r="D107" s="469">
        <v>4.0</v>
      </c>
      <c r="E107" s="469">
        <v>1.0</v>
      </c>
      <c r="F107" s="469" t="s">
        <v>229</v>
      </c>
      <c r="G107" s="694" t="s">
        <v>3682</v>
      </c>
      <c r="H107" s="685"/>
      <c r="I107" s="695"/>
      <c r="J107" s="695"/>
      <c r="K107" s="695"/>
      <c r="L107" s="695"/>
      <c r="M107" s="695"/>
      <c r="N107" s="695"/>
      <c r="O107" s="695"/>
      <c r="P107" s="695"/>
      <c r="Q107" s="695"/>
      <c r="R107" s="695"/>
      <c r="S107" s="695"/>
      <c r="T107" s="695"/>
      <c r="U107" s="695"/>
      <c r="V107" s="695"/>
      <c r="W107" s="695"/>
      <c r="X107" s="695"/>
      <c r="Y107" s="695"/>
      <c r="Z107" s="695"/>
      <c r="AA107" s="696"/>
      <c r="AB107" s="695"/>
      <c r="AC107" s="696" t="s">
        <v>135</v>
      </c>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753</v>
      </c>
      <c r="B108" s="693">
        <f t="shared" si="9"/>
        <v>1</v>
      </c>
      <c r="C108" s="693" t="s">
        <v>3577</v>
      </c>
      <c r="D108" s="469">
        <v>5.0</v>
      </c>
      <c r="E108" s="469">
        <v>1.0</v>
      </c>
      <c r="F108" s="469" t="s">
        <v>229</v>
      </c>
      <c r="G108" s="694" t="s">
        <v>3683</v>
      </c>
      <c r="H108" s="685"/>
      <c r="I108" s="695"/>
      <c r="J108" s="695"/>
      <c r="K108" s="695"/>
      <c r="L108" s="695"/>
      <c r="M108" s="695"/>
      <c r="N108" s="695"/>
      <c r="O108" s="695"/>
      <c r="P108" s="695"/>
      <c r="Q108" s="695"/>
      <c r="R108" s="695"/>
      <c r="S108" s="695"/>
      <c r="T108" s="695"/>
      <c r="U108" s="695"/>
      <c r="V108" s="695"/>
      <c r="W108" s="695"/>
      <c r="X108" s="695"/>
      <c r="Y108" s="695"/>
      <c r="Z108" s="695"/>
      <c r="AA108" s="696" t="s">
        <v>135</v>
      </c>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5"/>
      <c r="CP108" s="695"/>
      <c r="CQ108" s="695"/>
      <c r="CR108" s="695"/>
      <c r="CS108" s="695"/>
      <c r="CT108" s="695"/>
      <c r="CU108" s="695"/>
      <c r="CV108" s="695"/>
      <c r="CW108" s="695"/>
      <c r="CX108" s="695"/>
      <c r="CY108" s="695"/>
      <c r="CZ108" s="695"/>
      <c r="DA108" s="695"/>
      <c r="DB108" s="695"/>
      <c r="DC108" s="695"/>
      <c r="DD108" s="695"/>
      <c r="DE108" s="695"/>
      <c r="DF108" s="695"/>
    </row>
    <row r="109">
      <c r="A109" s="692" t="s">
        <v>2728</v>
      </c>
      <c r="B109" s="693">
        <f t="shared" si="9"/>
        <v>0</v>
      </c>
      <c r="C109" s="693" t="s">
        <v>3577</v>
      </c>
      <c r="D109" s="469">
        <v>4.0</v>
      </c>
      <c r="E109" s="469">
        <v>7.0</v>
      </c>
      <c r="F109" s="469" t="s">
        <v>115</v>
      </c>
      <c r="G109" s="694" t="s">
        <v>3684</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1512</v>
      </c>
      <c r="B110" s="693">
        <f t="shared" si="9"/>
        <v>1</v>
      </c>
      <c r="C110" s="693" t="s">
        <v>3577</v>
      </c>
      <c r="D110" s="469">
        <v>3.0</v>
      </c>
      <c r="E110" s="469">
        <v>3.0</v>
      </c>
      <c r="F110" s="469">
        <v>3.0</v>
      </c>
      <c r="G110" s="694" t="s">
        <v>3685</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c r="AN110" s="695"/>
      <c r="AO110" s="695"/>
      <c r="AP110" s="695"/>
      <c r="AQ110" s="695"/>
      <c r="AR110" s="695"/>
      <c r="AS110" s="696"/>
      <c r="AT110" s="696"/>
      <c r="AU110" s="696"/>
      <c r="AV110" s="695"/>
      <c r="AW110" s="695"/>
      <c r="AX110" s="696" t="s">
        <v>135</v>
      </c>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1150</v>
      </c>
      <c r="B111" s="693">
        <f t="shared" si="9"/>
        <v>1</v>
      </c>
      <c r="C111" s="693" t="s">
        <v>3577</v>
      </c>
      <c r="D111" s="469">
        <v>3.0</v>
      </c>
      <c r="E111" s="469">
        <v>3.0</v>
      </c>
      <c r="F111" s="469" t="s">
        <v>229</v>
      </c>
      <c r="G111" s="694" t="s">
        <v>3686</v>
      </c>
      <c r="H111" s="685"/>
      <c r="I111" s="695"/>
      <c r="J111" s="695"/>
      <c r="K111" s="695"/>
      <c r="L111" s="695"/>
      <c r="M111" s="695"/>
      <c r="N111" s="695"/>
      <c r="O111" s="695"/>
      <c r="P111" s="695"/>
      <c r="Q111" s="695"/>
      <c r="R111" s="695"/>
      <c r="S111" s="695"/>
      <c r="T111" s="695"/>
      <c r="U111" s="695"/>
      <c r="V111" s="695"/>
      <c r="W111" s="695"/>
      <c r="X111" s="695"/>
      <c r="Y111" s="695"/>
      <c r="Z111" s="695"/>
      <c r="AA111" s="695"/>
      <c r="AB111" s="696"/>
      <c r="AC111" s="696"/>
      <c r="AD111" s="695"/>
      <c r="AE111" s="695"/>
      <c r="AF111" s="695"/>
      <c r="AG111" s="695"/>
      <c r="AH111" s="695"/>
      <c r="AI111" s="695"/>
      <c r="AJ111" s="695"/>
      <c r="AK111" s="695"/>
      <c r="AL111" s="695"/>
      <c r="AM111" s="696" t="s">
        <v>135</v>
      </c>
      <c r="AN111" s="695"/>
      <c r="AO111" s="695"/>
      <c r="AP111" s="695"/>
      <c r="AQ111" s="695"/>
      <c r="AR111" s="695"/>
      <c r="AS111" s="696"/>
      <c r="AT111" s="696"/>
      <c r="AU111" s="696"/>
      <c r="AV111" s="695"/>
      <c r="AW111" s="695"/>
      <c r="AX111" s="696"/>
      <c r="AY111" s="696"/>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6"/>
      <c r="CN111" s="696"/>
      <c r="CO111" s="696"/>
      <c r="CP111" s="696"/>
      <c r="CQ111" s="696"/>
      <c r="CR111" s="695"/>
      <c r="CS111" s="695"/>
      <c r="CT111" s="695"/>
      <c r="CU111" s="695"/>
      <c r="CV111" s="695"/>
      <c r="CW111" s="695"/>
      <c r="CX111" s="695"/>
      <c r="CY111" s="695"/>
      <c r="CZ111" s="696"/>
      <c r="DA111" s="696"/>
      <c r="DB111" s="696"/>
      <c r="DC111" s="696"/>
      <c r="DD111" s="696"/>
      <c r="DE111" s="696"/>
      <c r="DF111" s="696"/>
    </row>
    <row r="112">
      <c r="A112" s="692" t="s">
        <v>1537</v>
      </c>
      <c r="B112" s="693">
        <f t="shared" si="9"/>
        <v>1</v>
      </c>
      <c r="C112" s="693" t="s">
        <v>3577</v>
      </c>
      <c r="D112" s="469">
        <v>5.0</v>
      </c>
      <c r="E112" s="469" t="s">
        <v>259</v>
      </c>
      <c r="F112" s="469">
        <v>4.0</v>
      </c>
      <c r="G112" s="694" t="s">
        <v>3687</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t="s">
        <v>135</v>
      </c>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5"/>
      <c r="CS112" s="695"/>
      <c r="CT112" s="695"/>
      <c r="CU112" s="695"/>
      <c r="CV112" s="695"/>
      <c r="CW112" s="695"/>
      <c r="CX112" s="695"/>
      <c r="CY112" s="695"/>
      <c r="CZ112" s="695"/>
      <c r="DA112" s="695"/>
      <c r="DB112" s="695"/>
      <c r="DC112" s="695"/>
      <c r="DD112" s="695"/>
      <c r="DE112" s="695"/>
      <c r="DF112" s="695"/>
    </row>
    <row r="113">
      <c r="A113" s="692" t="s">
        <v>455</v>
      </c>
      <c r="B113" s="693">
        <f t="shared" si="9"/>
        <v>2</v>
      </c>
      <c r="C113" s="693" t="s">
        <v>3577</v>
      </c>
      <c r="D113" s="469">
        <v>2.0</v>
      </c>
      <c r="E113" s="469">
        <v>2.0</v>
      </c>
      <c r="F113" s="469" t="s">
        <v>229</v>
      </c>
      <c r="G113" s="694" t="s">
        <v>3688</v>
      </c>
      <c r="H113" s="685"/>
      <c r="I113" s="695"/>
      <c r="J113" s="695"/>
      <c r="K113" s="695"/>
      <c r="L113" s="695"/>
      <c r="M113" s="695"/>
      <c r="N113" s="695"/>
      <c r="O113" s="695"/>
      <c r="P113" s="698" t="s">
        <v>135</v>
      </c>
      <c r="Q113" s="695"/>
      <c r="R113" s="695"/>
      <c r="S113" s="695"/>
      <c r="T113" s="695"/>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t="s">
        <v>135</v>
      </c>
      <c r="CS113" s="695"/>
      <c r="CT113" s="695"/>
      <c r="CU113" s="695"/>
      <c r="CV113" s="695"/>
      <c r="CW113" s="695"/>
      <c r="CX113" s="695"/>
      <c r="CY113" s="695"/>
      <c r="CZ113" s="695"/>
      <c r="DA113" s="695"/>
      <c r="DB113" s="695"/>
      <c r="DC113" s="695"/>
      <c r="DD113" s="695"/>
      <c r="DE113" s="695"/>
      <c r="DF113" s="695"/>
    </row>
    <row r="114">
      <c r="A114" s="692" t="s">
        <v>1386</v>
      </c>
      <c r="B114" s="693">
        <f t="shared" si="9"/>
        <v>0</v>
      </c>
      <c r="C114" s="693" t="s">
        <v>3577</v>
      </c>
      <c r="D114" s="469">
        <v>2.0</v>
      </c>
      <c r="E114" s="469">
        <v>5.0</v>
      </c>
      <c r="F114" s="469" t="s">
        <v>115</v>
      </c>
      <c r="G114" s="694" t="s">
        <v>3689</v>
      </c>
      <c r="H114" s="685"/>
      <c r="I114" s="695"/>
      <c r="J114" s="695"/>
      <c r="K114" s="695"/>
      <c r="L114" s="695"/>
      <c r="M114" s="695"/>
      <c r="N114" s="695"/>
      <c r="O114" s="695"/>
      <c r="P114" s="698"/>
      <c r="Q114" s="695"/>
      <c r="R114" s="695"/>
      <c r="S114" s="695"/>
      <c r="T114" s="698"/>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566</v>
      </c>
      <c r="B115" s="693">
        <f t="shared" si="9"/>
        <v>1</v>
      </c>
      <c r="C115" s="693" t="s">
        <v>3577</v>
      </c>
      <c r="D115" s="469">
        <v>5.0</v>
      </c>
      <c r="E115" s="469">
        <v>1.0</v>
      </c>
      <c r="F115" s="469" t="s">
        <v>229</v>
      </c>
      <c r="G115" s="694" t="s">
        <v>3690</v>
      </c>
      <c r="H115" s="685"/>
      <c r="I115" s="695"/>
      <c r="J115" s="695"/>
      <c r="K115" s="695"/>
      <c r="L115" s="695"/>
      <c r="M115" s="695"/>
      <c r="N115" s="695"/>
      <c r="O115" s="695"/>
      <c r="P115" s="698"/>
      <c r="Q115" s="695"/>
      <c r="R115" s="695"/>
      <c r="S115" s="695"/>
      <c r="T115" s="698" t="s">
        <v>135</v>
      </c>
      <c r="U115" s="695"/>
      <c r="V115" s="695"/>
      <c r="W115" s="695"/>
      <c r="X115" s="695"/>
      <c r="Y115" s="695"/>
      <c r="Z115" s="695"/>
      <c r="AA115" s="695"/>
      <c r="AB115" s="695"/>
      <c r="AC115" s="695"/>
      <c r="AD115" s="695"/>
      <c r="AE115" s="695"/>
      <c r="AF115" s="696"/>
      <c r="AG115" s="695"/>
      <c r="AH115" s="695"/>
      <c r="AI115" s="695"/>
      <c r="AJ115" s="695"/>
      <c r="AK115" s="695"/>
      <c r="AL115" s="695"/>
      <c r="AM115" s="695"/>
      <c r="AN115" s="695"/>
      <c r="AO115" s="695"/>
      <c r="AP115" s="695"/>
      <c r="AQ115" s="695"/>
      <c r="AR115" s="695"/>
      <c r="AS115" s="695"/>
      <c r="AT115" s="695"/>
      <c r="AU115" s="695"/>
      <c r="AV115" s="695"/>
      <c r="AW115" s="695"/>
      <c r="AX115" s="696"/>
      <c r="AY115" s="696"/>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6"/>
      <c r="CP115" s="696"/>
      <c r="CQ115" s="696"/>
      <c r="CR115" s="696"/>
      <c r="CS115" s="695"/>
      <c r="CT115" s="695"/>
      <c r="CU115" s="695"/>
      <c r="CV115" s="695"/>
      <c r="CW115" s="695"/>
      <c r="CX115" s="695"/>
      <c r="CY115" s="695"/>
      <c r="CZ115" s="695"/>
      <c r="DA115" s="695"/>
      <c r="DB115" s="695"/>
      <c r="DC115" s="695"/>
      <c r="DD115" s="695"/>
      <c r="DE115" s="695"/>
      <c r="DF115" s="695"/>
    </row>
    <row r="116">
      <c r="A116" s="692" t="s">
        <v>459</v>
      </c>
      <c r="B116" s="693">
        <f t="shared" si="9"/>
        <v>6</v>
      </c>
      <c r="C116" s="693" t="s">
        <v>3577</v>
      </c>
      <c r="D116" s="469">
        <v>2.0</v>
      </c>
      <c r="E116" s="469">
        <v>1.0</v>
      </c>
      <c r="F116" s="469" t="s">
        <v>229</v>
      </c>
      <c r="G116" s="694" t="s">
        <v>3691</v>
      </c>
      <c r="H116" s="685"/>
      <c r="I116" s="695"/>
      <c r="J116" s="695"/>
      <c r="K116" s="695"/>
      <c r="L116" s="695"/>
      <c r="M116" s="695"/>
      <c r="N116" s="695"/>
      <c r="O116" s="695"/>
      <c r="P116" s="696" t="s">
        <v>135</v>
      </c>
      <c r="Q116" s="695"/>
      <c r="R116" s="695"/>
      <c r="S116" s="695"/>
      <c r="T116" s="695"/>
      <c r="U116" s="695"/>
      <c r="V116" s="695"/>
      <c r="W116" s="695"/>
      <c r="X116" s="695"/>
      <c r="Y116" s="695"/>
      <c r="Z116" s="695"/>
      <c r="AA116" s="695"/>
      <c r="AB116" s="695"/>
      <c r="AC116" s="695"/>
      <c r="AD116" s="696"/>
      <c r="AE116" s="696" t="s">
        <v>135</v>
      </c>
      <c r="AF116" s="695"/>
      <c r="AG116" s="695"/>
      <c r="AH116" s="695"/>
      <c r="AI116" s="696" t="s">
        <v>135</v>
      </c>
      <c r="AJ116" s="696"/>
      <c r="AK116" s="696"/>
      <c r="AL116" s="696"/>
      <c r="AM116" s="695"/>
      <c r="AN116" s="695"/>
      <c r="AO116" s="696" t="s">
        <v>135</v>
      </c>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6" t="s">
        <v>135</v>
      </c>
      <c r="BQ116" s="695"/>
      <c r="BR116" s="695"/>
      <c r="BS116" s="695"/>
      <c r="BT116" s="695"/>
      <c r="BU116" s="695"/>
      <c r="BV116" s="695"/>
      <c r="BW116" s="695"/>
      <c r="BX116" s="695"/>
      <c r="BY116" s="695"/>
      <c r="BZ116" s="695"/>
      <c r="CA116" s="695"/>
      <c r="CB116" s="695"/>
      <c r="CC116" s="695"/>
      <c r="CD116" s="695"/>
      <c r="CE116" s="695"/>
      <c r="CF116" s="695"/>
      <c r="CG116" s="695"/>
      <c r="CH116" s="695"/>
      <c r="CI116" s="695"/>
      <c r="CJ116" s="695"/>
      <c r="CK116" s="695"/>
      <c r="CL116" s="695"/>
      <c r="CM116" s="695"/>
      <c r="CN116" s="695"/>
      <c r="CO116" s="695"/>
      <c r="CP116" s="695"/>
      <c r="CQ116" s="695"/>
      <c r="CR116" s="695"/>
      <c r="CS116" s="695"/>
      <c r="CT116" s="695"/>
      <c r="CU116" s="695"/>
      <c r="CV116" s="695"/>
      <c r="CW116" s="695"/>
      <c r="CX116" s="696" t="s">
        <v>135</v>
      </c>
      <c r="CY116" s="695"/>
      <c r="CZ116" s="695"/>
      <c r="DA116" s="695"/>
      <c r="DB116" s="695"/>
      <c r="DC116" s="695"/>
      <c r="DD116" s="695"/>
      <c r="DE116" s="695"/>
      <c r="DF116" s="695"/>
    </row>
    <row r="117">
      <c r="A117" s="692" t="s">
        <v>2512</v>
      </c>
      <c r="B117" s="693">
        <f t="shared" si="9"/>
        <v>1</v>
      </c>
      <c r="C117" s="693" t="s">
        <v>3577</v>
      </c>
      <c r="D117" s="469">
        <v>3.0</v>
      </c>
      <c r="E117" s="469">
        <v>5.0</v>
      </c>
      <c r="F117" s="469" t="s">
        <v>3632</v>
      </c>
      <c r="G117" s="694" t="s">
        <v>3692</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8" t="s">
        <v>135</v>
      </c>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2151</v>
      </c>
      <c r="B118" s="693"/>
      <c r="C118" s="693" t="s">
        <v>3577</v>
      </c>
      <c r="D118" s="469">
        <v>3.0</v>
      </c>
      <c r="E118" s="469">
        <v>5.0</v>
      </c>
      <c r="F118" s="469" t="s">
        <v>115</v>
      </c>
      <c r="G118" s="694" t="s">
        <v>3693</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1515</v>
      </c>
      <c r="B119" s="693">
        <f t="shared" ref="B119:B136" si="10">counta($I119:$DF119)</f>
        <v>1</v>
      </c>
      <c r="C119" s="693" t="s">
        <v>3577</v>
      </c>
      <c r="D119" s="469">
        <v>5.0</v>
      </c>
      <c r="E119" s="469" t="s">
        <v>259</v>
      </c>
      <c r="F119" s="469">
        <v>4.0</v>
      </c>
      <c r="G119" s="694" t="s">
        <v>3694</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6" t="s">
        <v>135</v>
      </c>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5"/>
      <c r="CW119" s="695"/>
      <c r="CX119" s="695"/>
      <c r="CY119" s="695"/>
      <c r="CZ119" s="695"/>
      <c r="DA119" s="695"/>
      <c r="DB119" s="695"/>
      <c r="DC119" s="695"/>
      <c r="DD119" s="695"/>
      <c r="DE119" s="695"/>
      <c r="DF119" s="695"/>
    </row>
    <row r="120">
      <c r="A120" s="692" t="s">
        <v>2713</v>
      </c>
      <c r="B120" s="693">
        <f t="shared" si="10"/>
        <v>1</v>
      </c>
      <c r="C120" s="693" t="s">
        <v>3577</v>
      </c>
      <c r="D120" s="469">
        <v>5.0</v>
      </c>
      <c r="E120" s="469" t="s">
        <v>259</v>
      </c>
      <c r="F120" s="469" t="s">
        <v>3643</v>
      </c>
      <c r="G120" s="694" t="s">
        <v>3695</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8" t="s">
        <v>135</v>
      </c>
      <c r="CW120" s="695"/>
      <c r="CX120" s="695"/>
      <c r="CY120" s="695"/>
      <c r="CZ120" s="695"/>
      <c r="DA120" s="695"/>
      <c r="DB120" s="695"/>
      <c r="DC120" s="695"/>
      <c r="DD120" s="695"/>
      <c r="DE120" s="695"/>
      <c r="DF120" s="695"/>
    </row>
    <row r="121">
      <c r="A121" s="692" t="s">
        <v>1108</v>
      </c>
      <c r="B121" s="693">
        <f t="shared" si="10"/>
        <v>1</v>
      </c>
      <c r="C121" s="693" t="s">
        <v>3577</v>
      </c>
      <c r="D121" s="469">
        <v>5.0</v>
      </c>
      <c r="E121" s="469" t="s">
        <v>259</v>
      </c>
      <c r="F121" s="469">
        <v>3.0</v>
      </c>
      <c r="G121" s="694" t="s">
        <v>3696</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6" t="s">
        <v>135</v>
      </c>
      <c r="AM121" s="696"/>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5"/>
      <c r="BZ121" s="696"/>
      <c r="CA121" s="696"/>
      <c r="CB121" s="696"/>
      <c r="CC121" s="696"/>
      <c r="CD121" s="696"/>
      <c r="CE121" s="696"/>
      <c r="CF121" s="696"/>
      <c r="CG121" s="696"/>
      <c r="CH121" s="696"/>
      <c r="CI121" s="696"/>
      <c r="CJ121" s="696"/>
      <c r="CK121" s="696"/>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1144</v>
      </c>
      <c r="B122" s="693">
        <f t="shared" si="10"/>
        <v>3</v>
      </c>
      <c r="C122" s="693" t="s">
        <v>3577</v>
      </c>
      <c r="D122" s="469">
        <v>2.0</v>
      </c>
      <c r="E122" s="469">
        <v>2.0</v>
      </c>
      <c r="F122" s="469" t="s">
        <v>229</v>
      </c>
      <c r="G122" s="694" t="s">
        <v>3697</v>
      </c>
      <c r="H122" s="68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6" t="s">
        <v>135</v>
      </c>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6"/>
      <c r="BZ122" s="696"/>
      <c r="CA122" s="696"/>
      <c r="CB122" s="696"/>
      <c r="CC122" s="696"/>
      <c r="CD122" s="696"/>
      <c r="CE122" s="696" t="s">
        <v>135</v>
      </c>
      <c r="CF122" s="696"/>
      <c r="CG122" s="696"/>
      <c r="CH122" s="696"/>
      <c r="CI122" s="696"/>
      <c r="CJ122" s="696"/>
      <c r="CK122" s="696" t="s">
        <v>135</v>
      </c>
      <c r="CL122" s="696"/>
      <c r="CM122" s="695"/>
      <c r="CN122" s="695"/>
      <c r="CO122" s="695"/>
      <c r="CP122" s="695"/>
      <c r="CQ122" s="695"/>
      <c r="CR122" s="695"/>
      <c r="CS122" s="695"/>
      <c r="CT122" s="695"/>
      <c r="CU122" s="695"/>
      <c r="CV122" s="695"/>
      <c r="CW122" s="695"/>
      <c r="CX122" s="695"/>
      <c r="CY122" s="695"/>
      <c r="CZ122" s="695"/>
      <c r="DA122" s="695"/>
      <c r="DB122" s="695"/>
      <c r="DC122" s="695"/>
      <c r="DD122" s="695"/>
      <c r="DE122" s="695"/>
      <c r="DF122" s="695"/>
    </row>
    <row r="123">
      <c r="A123" s="692" t="s">
        <v>142</v>
      </c>
      <c r="B123" s="693">
        <f t="shared" si="10"/>
        <v>3</v>
      </c>
      <c r="C123" s="693" t="s">
        <v>3577</v>
      </c>
      <c r="D123" s="469">
        <v>2.0</v>
      </c>
      <c r="E123" s="469">
        <v>1.0</v>
      </c>
      <c r="F123" s="469" t="s">
        <v>229</v>
      </c>
      <c r="G123" s="694" t="s">
        <v>3698</v>
      </c>
      <c r="H123" s="685"/>
      <c r="I123" s="696" t="s">
        <v>135</v>
      </c>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6"/>
      <c r="AP123" s="696"/>
      <c r="AQ123" s="696" t="s">
        <v>135</v>
      </c>
      <c r="AR123" s="695"/>
      <c r="AS123" s="695"/>
      <c r="AT123" s="695"/>
      <c r="AU123" s="695"/>
      <c r="AV123" s="695"/>
      <c r="AW123" s="695"/>
      <c r="AX123" s="695"/>
      <c r="AY123" s="695"/>
      <c r="AZ123" s="695"/>
      <c r="BA123" s="695"/>
      <c r="BB123" s="695"/>
      <c r="BC123" s="695"/>
      <c r="BD123" s="695"/>
      <c r="BE123" s="695"/>
      <c r="BF123" s="695"/>
      <c r="BG123" s="695"/>
      <c r="BH123" s="695"/>
      <c r="BI123" s="695"/>
      <c r="BJ123" s="695"/>
      <c r="BK123" s="695"/>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5"/>
      <c r="CW123" s="695"/>
      <c r="CX123" s="696"/>
      <c r="CY123" s="696" t="s">
        <v>135</v>
      </c>
      <c r="CZ123" s="695"/>
      <c r="DA123" s="695"/>
      <c r="DB123" s="695"/>
      <c r="DC123" s="695"/>
      <c r="DD123" s="695"/>
      <c r="DE123" s="695"/>
      <c r="DF123" s="695"/>
    </row>
    <row r="124">
      <c r="A124" s="692" t="s">
        <v>2576</v>
      </c>
      <c r="B124" s="693">
        <f t="shared" si="10"/>
        <v>0</v>
      </c>
      <c r="C124" s="693" t="s">
        <v>3577</v>
      </c>
      <c r="D124" s="469">
        <v>3.0</v>
      </c>
      <c r="E124" s="469">
        <v>2.0</v>
      </c>
      <c r="F124" s="469" t="s">
        <v>229</v>
      </c>
      <c r="G124" s="694" t="s">
        <v>3699</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2953</v>
      </c>
      <c r="B125" s="693">
        <f t="shared" si="10"/>
        <v>0</v>
      </c>
      <c r="C125" s="693" t="s">
        <v>3577</v>
      </c>
      <c r="D125" s="469">
        <v>2.0</v>
      </c>
      <c r="E125" s="469">
        <v>1.0</v>
      </c>
      <c r="F125" s="469" t="s">
        <v>229</v>
      </c>
      <c r="G125" s="694" t="s">
        <v>3700</v>
      </c>
      <c r="H125" s="685"/>
      <c r="I125" s="695"/>
      <c r="J125" s="695"/>
      <c r="K125" s="695"/>
      <c r="L125" s="695"/>
      <c r="M125" s="695"/>
      <c r="N125" s="695"/>
      <c r="O125" s="696"/>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394</v>
      </c>
      <c r="B126" s="693">
        <f t="shared" si="10"/>
        <v>2</v>
      </c>
      <c r="C126" s="693" t="s">
        <v>3577</v>
      </c>
      <c r="D126" s="469">
        <v>2.0</v>
      </c>
      <c r="E126" s="469">
        <v>1.0</v>
      </c>
      <c r="F126" s="469" t="s">
        <v>229</v>
      </c>
      <c r="G126" s="694" t="s">
        <v>3701</v>
      </c>
      <c r="H126" s="685"/>
      <c r="I126" s="695"/>
      <c r="J126" s="695"/>
      <c r="K126" s="695"/>
      <c r="L126" s="695"/>
      <c r="M126" s="695"/>
      <c r="N126" s="695"/>
      <c r="O126" s="696" t="s">
        <v>135</v>
      </c>
      <c r="P126" s="696"/>
      <c r="Q126" s="696"/>
      <c r="R126" s="696"/>
      <c r="S126" s="695"/>
      <c r="T126" s="696"/>
      <c r="U126" s="695"/>
      <c r="V126" s="695"/>
      <c r="W126" s="695"/>
      <c r="X126" s="695"/>
      <c r="Y126" s="695"/>
      <c r="Z126" s="695"/>
      <c r="AA126" s="695"/>
      <c r="AB126" s="695"/>
      <c r="AC126" s="695"/>
      <c r="AD126" s="695"/>
      <c r="AE126" s="695"/>
      <c r="AF126" s="695"/>
      <c r="AG126" s="695"/>
      <c r="AH126" s="695"/>
      <c r="AI126" s="695"/>
      <c r="AJ126" s="695"/>
      <c r="AK126" s="695"/>
      <c r="AL126" s="695"/>
      <c r="AM126" s="695"/>
      <c r="AN126" s="695"/>
      <c r="AO126" s="695"/>
      <c r="AP126" s="695"/>
      <c r="AQ126" s="695"/>
      <c r="AR126" s="695"/>
      <c r="AS126" s="695"/>
      <c r="AT126" s="695"/>
      <c r="AU126" s="695"/>
      <c r="AV126" s="695"/>
      <c r="AW126" s="695"/>
      <c r="AX126" s="696"/>
      <c r="AY126" s="696"/>
      <c r="AZ126" s="696"/>
      <c r="BA126" s="696"/>
      <c r="BB126" s="695"/>
      <c r="BC126" s="695"/>
      <c r="BD126" s="695"/>
      <c r="BE126" s="695"/>
      <c r="BF126" s="695"/>
      <c r="BG126" s="695"/>
      <c r="BH126" s="695"/>
      <c r="BI126" s="696"/>
      <c r="BJ126" s="696"/>
      <c r="BK126" s="696"/>
      <c r="BL126" s="695"/>
      <c r="BM126" s="695"/>
      <c r="BN126" s="695"/>
      <c r="BO126" s="695"/>
      <c r="BP126" s="696"/>
      <c r="BQ126" s="695"/>
      <c r="BR126" s="695"/>
      <c r="BS126" s="695"/>
      <c r="BT126" s="695"/>
      <c r="BU126" s="695"/>
      <c r="BV126" s="696" t="s">
        <v>135</v>
      </c>
      <c r="BW126" s="696"/>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6"/>
      <c r="CW126" s="695"/>
      <c r="CX126" s="695"/>
      <c r="CY126" s="695"/>
      <c r="CZ126" s="695"/>
      <c r="DA126" s="695"/>
      <c r="DB126" s="695"/>
      <c r="DC126" s="695"/>
      <c r="DD126" s="695"/>
      <c r="DE126" s="695"/>
      <c r="DF126" s="695"/>
    </row>
    <row r="127">
      <c r="A127" s="692" t="s">
        <v>1075</v>
      </c>
      <c r="B127" s="693">
        <f t="shared" si="10"/>
        <v>0</v>
      </c>
      <c r="C127" s="693" t="s">
        <v>3614</v>
      </c>
      <c r="D127" s="469">
        <v>2.0</v>
      </c>
      <c r="E127" s="469">
        <v>1.0</v>
      </c>
      <c r="F127" s="469" t="s">
        <v>229</v>
      </c>
      <c r="G127" s="694" t="s">
        <v>3702</v>
      </c>
      <c r="H127" s="685"/>
      <c r="I127" s="695"/>
      <c r="J127" s="695"/>
      <c r="K127" s="695"/>
      <c r="L127" s="695"/>
      <c r="M127" s="695"/>
      <c r="N127" s="695"/>
      <c r="O127" s="695"/>
      <c r="P127" s="696"/>
      <c r="Q127" s="696"/>
      <c r="R127" s="696"/>
      <c r="S127" s="695"/>
      <c r="T127" s="695"/>
      <c r="U127" s="695"/>
      <c r="V127" s="695"/>
      <c r="W127" s="695"/>
      <c r="X127" s="695"/>
      <c r="Y127" s="695"/>
      <c r="Z127" s="695"/>
      <c r="AA127" s="695"/>
      <c r="AB127" s="695"/>
      <c r="AC127" s="695"/>
      <c r="AD127" s="695"/>
      <c r="AE127" s="695"/>
      <c r="AF127" s="695"/>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c r="CO127" s="696"/>
      <c r="CP127" s="696"/>
      <c r="CQ127" s="696"/>
      <c r="CR127" s="695"/>
      <c r="CS127" s="695"/>
      <c r="CT127" s="695"/>
      <c r="CU127" s="695"/>
      <c r="CV127" s="695"/>
      <c r="CW127" s="695"/>
      <c r="CX127" s="695"/>
      <c r="CY127" s="695"/>
      <c r="CZ127" s="695"/>
      <c r="DA127" s="695"/>
      <c r="DB127" s="695"/>
      <c r="DC127" s="695"/>
      <c r="DD127" s="695"/>
      <c r="DE127" s="695"/>
      <c r="DF127" s="695"/>
    </row>
    <row r="128">
      <c r="A128" s="692" t="s">
        <v>522</v>
      </c>
      <c r="B128" s="693">
        <f t="shared" si="10"/>
        <v>5</v>
      </c>
      <c r="C128" s="693" t="s">
        <v>3614</v>
      </c>
      <c r="D128" s="469">
        <v>2.0</v>
      </c>
      <c r="E128" s="469">
        <v>1.0</v>
      </c>
      <c r="F128" s="469" t="s">
        <v>229</v>
      </c>
      <c r="G128" s="694" t="s">
        <v>3703</v>
      </c>
      <c r="H128" s="685"/>
      <c r="I128" s="695"/>
      <c r="J128" s="695"/>
      <c r="K128" s="695"/>
      <c r="L128" s="695"/>
      <c r="M128" s="695"/>
      <c r="N128" s="695"/>
      <c r="O128" s="695"/>
      <c r="P128" s="696"/>
      <c r="Q128" s="696"/>
      <c r="R128" s="696" t="s">
        <v>135</v>
      </c>
      <c r="S128" s="695"/>
      <c r="T128" s="695"/>
      <c r="U128" s="695"/>
      <c r="V128" s="695"/>
      <c r="W128" s="695"/>
      <c r="X128" s="695"/>
      <c r="Y128" s="695"/>
      <c r="Z128" s="695"/>
      <c r="AA128" s="695"/>
      <c r="AB128" s="695"/>
      <c r="AC128" s="695"/>
      <c r="AD128" s="695"/>
      <c r="AE128" s="695"/>
      <c r="AF128" s="695"/>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6" t="s">
        <v>135</v>
      </c>
      <c r="BJ128" s="696"/>
      <c r="BK128" s="696"/>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6"/>
      <c r="CN128" s="696" t="s">
        <v>135</v>
      </c>
      <c r="CO128" s="696" t="s">
        <v>135</v>
      </c>
      <c r="CP128" s="696"/>
      <c r="CQ128" s="696"/>
      <c r="CR128" s="695"/>
      <c r="CS128" s="695"/>
      <c r="CT128" s="695"/>
      <c r="CU128" s="695"/>
      <c r="CV128" s="695"/>
      <c r="CW128" s="695"/>
      <c r="CX128" s="695"/>
      <c r="CY128" s="695"/>
      <c r="CZ128" s="695"/>
      <c r="DA128" s="695"/>
      <c r="DB128" s="695"/>
      <c r="DC128" s="695"/>
      <c r="DD128" s="695"/>
      <c r="DE128" s="695"/>
      <c r="DF128" s="695"/>
    </row>
    <row r="129">
      <c r="A129" s="692" t="s">
        <v>1384</v>
      </c>
      <c r="B129" s="693">
        <f t="shared" si="10"/>
        <v>3</v>
      </c>
      <c r="C129" s="693" t="s">
        <v>3577</v>
      </c>
      <c r="D129" s="469">
        <v>2.0</v>
      </c>
      <c r="E129" s="469">
        <v>2.0</v>
      </c>
      <c r="F129" s="469" t="s">
        <v>229</v>
      </c>
      <c r="G129" s="694" t="s">
        <v>3704</v>
      </c>
      <c r="H129" s="68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6"/>
      <c r="CA129" s="696" t="s">
        <v>135</v>
      </c>
      <c r="CB129" s="695"/>
      <c r="CC129" s="695"/>
      <c r="CD129" s="695"/>
      <c r="CE129" s="695"/>
      <c r="CF129" s="695"/>
      <c r="CG129" s="695"/>
      <c r="CH129" s="695"/>
      <c r="CI129" s="695"/>
      <c r="CJ129" s="695"/>
      <c r="CK129" s="695"/>
      <c r="CL129" s="695"/>
      <c r="CM129" s="695"/>
      <c r="CN129" s="695"/>
      <c r="CO129" s="695"/>
      <c r="CP129" s="695"/>
      <c r="CQ129" s="695"/>
      <c r="CR129" s="696"/>
      <c r="CS129" s="696" t="s">
        <v>135</v>
      </c>
      <c r="CT129" s="695"/>
      <c r="CU129" s="695"/>
      <c r="CV129" s="695"/>
      <c r="CW129" s="695"/>
      <c r="CX129" s="695"/>
      <c r="CY129" s="695"/>
      <c r="CZ129" s="695"/>
      <c r="DA129" s="695"/>
      <c r="DB129" s="695"/>
      <c r="DC129" s="695"/>
      <c r="DD129" s="695"/>
      <c r="DE129" s="695"/>
      <c r="DF129" s="695"/>
    </row>
    <row r="130">
      <c r="A130" s="692" t="s">
        <v>374</v>
      </c>
      <c r="B130" s="693">
        <f t="shared" si="10"/>
        <v>8</v>
      </c>
      <c r="C130" s="693" t="s">
        <v>3577</v>
      </c>
      <c r="D130" s="469">
        <v>2.0</v>
      </c>
      <c r="E130" s="469">
        <v>1.0</v>
      </c>
      <c r="F130" s="469" t="s">
        <v>229</v>
      </c>
      <c r="G130" s="694" t="s">
        <v>3705</v>
      </c>
      <c r="H130" s="685"/>
      <c r="I130" s="695"/>
      <c r="J130" s="695"/>
      <c r="K130" s="695"/>
      <c r="L130" s="695"/>
      <c r="M130" s="695"/>
      <c r="N130" s="695"/>
      <c r="O130" s="695"/>
      <c r="P130" s="695"/>
      <c r="Q130" s="695"/>
      <c r="R130" s="695"/>
      <c r="S130" s="695"/>
      <c r="T130" s="696" t="s">
        <v>135</v>
      </c>
      <c r="U130" s="695"/>
      <c r="V130" s="695"/>
      <c r="W130" s="695"/>
      <c r="X130" s="695"/>
      <c r="Y130" s="695"/>
      <c r="Z130" s="695"/>
      <c r="AA130" s="695"/>
      <c r="AB130" s="695"/>
      <c r="AC130" s="696" t="s">
        <v>135</v>
      </c>
      <c r="AD130" s="695"/>
      <c r="AE130" s="695"/>
      <c r="AF130" s="695"/>
      <c r="AG130" s="695"/>
      <c r="AH130" s="696" t="s">
        <v>135</v>
      </c>
      <c r="AI130" s="695"/>
      <c r="AJ130" s="695"/>
      <c r="AK130" s="695"/>
      <c r="AL130" s="695"/>
      <c r="AM130" s="695"/>
      <c r="AN130" s="695"/>
      <c r="AO130" s="695"/>
      <c r="AP130" s="695"/>
      <c r="AQ130" s="695"/>
      <c r="AR130" s="695"/>
      <c r="AS130" s="695"/>
      <c r="AT130" s="695"/>
      <c r="AU130" s="695"/>
      <c r="AV130" s="695"/>
      <c r="AW130" s="695"/>
      <c r="AX130" s="695"/>
      <c r="AY130" s="695"/>
      <c r="AZ130" s="695"/>
      <c r="BA130" s="695"/>
      <c r="BB130" s="696" t="s">
        <v>135</v>
      </c>
      <c r="BC130" s="696"/>
      <c r="BD130" s="695"/>
      <c r="BE130" s="695"/>
      <c r="BF130" s="695"/>
      <c r="BG130" s="695"/>
      <c r="BH130" s="695"/>
      <c r="BI130" s="695"/>
      <c r="BJ130" s="696"/>
      <c r="BK130" s="696" t="s">
        <v>135</v>
      </c>
      <c r="BL130" s="696"/>
      <c r="BM130" s="695"/>
      <c r="BN130" s="695"/>
      <c r="BO130" s="695"/>
      <c r="BP130" s="695"/>
      <c r="BQ130" s="696" t="s">
        <v>135</v>
      </c>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6" t="s">
        <v>135</v>
      </c>
      <c r="CN130" s="695"/>
      <c r="CO130" s="695"/>
      <c r="CP130" s="695"/>
      <c r="CQ130" s="695"/>
      <c r="CR130" s="695"/>
      <c r="CS130" s="695"/>
      <c r="CT130" s="695"/>
      <c r="CU130" s="695"/>
      <c r="CV130" s="695"/>
      <c r="CW130" s="695"/>
      <c r="CX130" s="695"/>
      <c r="CY130" s="695"/>
      <c r="CZ130" s="695"/>
      <c r="DA130" s="696" t="s">
        <v>135</v>
      </c>
      <c r="DB130" s="695"/>
      <c r="DC130" s="695"/>
      <c r="DD130" s="695"/>
      <c r="DE130" s="695"/>
      <c r="DF130" s="695"/>
    </row>
    <row r="131">
      <c r="A131" s="692" t="s">
        <v>2237</v>
      </c>
      <c r="B131" s="693">
        <f t="shared" si="10"/>
        <v>1</v>
      </c>
      <c r="C131" s="693" t="s">
        <v>3577</v>
      </c>
      <c r="D131" s="469">
        <v>3.0</v>
      </c>
      <c r="E131" s="469">
        <v>3.0</v>
      </c>
      <c r="F131" s="469">
        <v>3.0</v>
      </c>
      <c r="G131" s="694" t="s">
        <v>3706</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t="s">
        <v>135</v>
      </c>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3208</v>
      </c>
      <c r="B132" s="693">
        <f t="shared" si="10"/>
        <v>0</v>
      </c>
      <c r="C132" s="693" t="s">
        <v>3577</v>
      </c>
      <c r="D132" s="469">
        <v>2.0</v>
      </c>
      <c r="E132" s="469">
        <v>6.0</v>
      </c>
      <c r="F132" s="469" t="s">
        <v>115</v>
      </c>
      <c r="G132" s="694" t="s">
        <v>3707</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c r="AG132" s="695"/>
      <c r="AH132" s="695"/>
      <c r="AI132" s="696"/>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c r="BK132" s="695"/>
      <c r="BL132" s="695"/>
      <c r="BM132" s="695"/>
      <c r="BN132" s="695"/>
      <c r="BO132" s="695"/>
      <c r="BP132" s="695"/>
      <c r="BQ132" s="695"/>
      <c r="BR132" s="695"/>
      <c r="BS132" s="695"/>
      <c r="BT132" s="695"/>
      <c r="BU132" s="695"/>
      <c r="BV132" s="695"/>
      <c r="BW132" s="695"/>
      <c r="BX132" s="695"/>
      <c r="BY132" s="695"/>
      <c r="BZ132" s="696"/>
      <c r="CA132" s="696"/>
      <c r="CB132" s="696"/>
      <c r="CC132" s="695"/>
      <c r="CD132" s="695"/>
      <c r="CE132" s="695"/>
      <c r="CF132" s="695"/>
      <c r="CG132" s="695"/>
      <c r="CH132" s="695"/>
      <c r="CI132" s="695"/>
      <c r="CJ132" s="695"/>
      <c r="CK132" s="695"/>
      <c r="CL132" s="695"/>
      <c r="CM132" s="695"/>
      <c r="CN132" s="695"/>
      <c r="CO132" s="695"/>
      <c r="CP132" s="695"/>
      <c r="CQ132" s="695"/>
      <c r="CR132" s="695"/>
      <c r="CS132" s="695"/>
      <c r="CT132" s="696"/>
      <c r="CU132" s="695"/>
      <c r="CV132" s="695"/>
      <c r="CW132" s="695"/>
      <c r="CX132" s="695"/>
      <c r="CY132" s="695"/>
      <c r="CZ132" s="695"/>
      <c r="DA132" s="695"/>
      <c r="DB132" s="695"/>
      <c r="DC132" s="695"/>
      <c r="DD132" s="695"/>
      <c r="DE132" s="695"/>
      <c r="DF132" s="695"/>
    </row>
    <row r="133">
      <c r="A133" s="692" t="s">
        <v>942</v>
      </c>
      <c r="B133" s="693">
        <f t="shared" si="10"/>
        <v>4</v>
      </c>
      <c r="C133" s="693" t="s">
        <v>3577</v>
      </c>
      <c r="D133" s="469">
        <v>3.0</v>
      </c>
      <c r="E133" s="469">
        <v>1.0</v>
      </c>
      <c r="F133" s="469" t="s">
        <v>229</v>
      </c>
      <c r="G133" s="694" t="s">
        <v>3708</v>
      </c>
      <c r="H133" s="68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c r="AF133" s="696" t="s">
        <v>135</v>
      </c>
      <c r="AG133" s="695"/>
      <c r="AH133" s="695"/>
      <c r="AI133" s="696" t="s">
        <v>135</v>
      </c>
      <c r="AJ133" s="696"/>
      <c r="AK133" s="696"/>
      <c r="AL133" s="696"/>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6" t="s">
        <v>135</v>
      </c>
      <c r="BK133" s="695"/>
      <c r="BL133" s="695"/>
      <c r="BM133" s="695"/>
      <c r="BN133" s="695"/>
      <c r="BO133" s="695"/>
      <c r="BP133" s="695"/>
      <c r="BQ133" s="695"/>
      <c r="BR133" s="695"/>
      <c r="BS133" s="695"/>
      <c r="BT133" s="695"/>
      <c r="BU133" s="695"/>
      <c r="BV133" s="695"/>
      <c r="BW133" s="695"/>
      <c r="BX133" s="695"/>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6" t="s">
        <v>135</v>
      </c>
      <c r="CU133" s="695"/>
      <c r="CV133" s="695"/>
      <c r="CW133" s="695"/>
      <c r="CX133" s="695"/>
      <c r="CY133" s="695"/>
      <c r="CZ133" s="695"/>
      <c r="DA133" s="695"/>
      <c r="DB133" s="695"/>
      <c r="DC133" s="695"/>
      <c r="DD133" s="695"/>
      <c r="DE133" s="695"/>
      <c r="DF133" s="695"/>
    </row>
    <row r="134">
      <c r="A134" s="692" t="s">
        <v>2430</v>
      </c>
      <c r="B134" s="693">
        <f t="shared" si="10"/>
        <v>0</v>
      </c>
      <c r="C134" s="693" t="s">
        <v>3577</v>
      </c>
      <c r="D134" s="469">
        <v>3.0</v>
      </c>
      <c r="E134" s="469" t="s">
        <v>259</v>
      </c>
      <c r="F134" s="469">
        <v>2.0</v>
      </c>
      <c r="G134" s="694" t="s">
        <v>3709</v>
      </c>
      <c r="H134" s="685"/>
      <c r="I134" s="695"/>
      <c r="J134" s="695"/>
      <c r="K134" s="695"/>
      <c r="L134" s="695"/>
      <c r="M134" s="695"/>
      <c r="N134" s="695"/>
      <c r="O134" s="695"/>
      <c r="P134" s="695"/>
      <c r="Q134" s="695"/>
      <c r="R134" s="695"/>
      <c r="S134" s="695"/>
      <c r="T134" s="695"/>
      <c r="U134" s="695"/>
      <c r="V134" s="695"/>
      <c r="W134" s="695"/>
      <c r="X134" s="696"/>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c r="CS134" s="695"/>
      <c r="CT134" s="695"/>
      <c r="CU134" s="695"/>
      <c r="CV134" s="695"/>
      <c r="CW134" s="695"/>
      <c r="CX134" s="695"/>
      <c r="CY134" s="695"/>
      <c r="CZ134" s="695"/>
      <c r="DA134" s="696"/>
      <c r="DB134" s="696"/>
      <c r="DC134" s="696"/>
      <c r="DD134" s="696"/>
      <c r="DE134" s="696"/>
      <c r="DF134" s="696"/>
    </row>
    <row r="135">
      <c r="A135" s="692" t="s">
        <v>675</v>
      </c>
      <c r="B135" s="693">
        <f t="shared" si="10"/>
        <v>2</v>
      </c>
      <c r="C135" s="693" t="s">
        <v>3577</v>
      </c>
      <c r="D135" s="469">
        <v>3.0</v>
      </c>
      <c r="E135" s="469">
        <v>1.0</v>
      </c>
      <c r="F135" s="469" t="s">
        <v>229</v>
      </c>
      <c r="G135" s="694" t="s">
        <v>3710</v>
      </c>
      <c r="H135" s="685"/>
      <c r="I135" s="695"/>
      <c r="J135" s="695"/>
      <c r="K135" s="695"/>
      <c r="L135" s="695"/>
      <c r="M135" s="695"/>
      <c r="N135" s="695"/>
      <c r="O135" s="695"/>
      <c r="P135" s="695"/>
      <c r="Q135" s="695"/>
      <c r="R135" s="695"/>
      <c r="S135" s="695"/>
      <c r="T135" s="695"/>
      <c r="U135" s="695"/>
      <c r="V135" s="695"/>
      <c r="W135" s="695"/>
      <c r="X135" s="696" t="s">
        <v>135</v>
      </c>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6" t="s">
        <v>135</v>
      </c>
      <c r="CS135" s="695"/>
      <c r="CT135" s="695"/>
      <c r="CU135" s="695"/>
      <c r="CV135" s="695"/>
      <c r="CW135" s="695"/>
      <c r="CX135" s="695"/>
      <c r="CY135" s="695"/>
      <c r="CZ135" s="695"/>
      <c r="DA135" s="696"/>
      <c r="DB135" s="696"/>
      <c r="DC135" s="696"/>
      <c r="DD135" s="696"/>
      <c r="DE135" s="696"/>
      <c r="DF135" s="696"/>
    </row>
    <row r="136">
      <c r="A136" s="692" t="s">
        <v>1327</v>
      </c>
      <c r="B136" s="693">
        <f t="shared" si="10"/>
        <v>0</v>
      </c>
      <c r="C136" s="693" t="s">
        <v>3577</v>
      </c>
      <c r="D136" s="469">
        <v>5.0</v>
      </c>
      <c r="E136" s="469">
        <v>1.0</v>
      </c>
      <c r="F136" s="469" t="s">
        <v>229</v>
      </c>
      <c r="G136" s="694" t="s">
        <v>3711</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2150</v>
      </c>
      <c r="B137" s="693"/>
      <c r="C137" s="693" t="s">
        <v>3577</v>
      </c>
      <c r="D137" s="469">
        <v>1.0</v>
      </c>
      <c r="E137" s="469">
        <v>6.0</v>
      </c>
      <c r="F137" s="469" t="s">
        <v>115</v>
      </c>
      <c r="G137" s="694" t="s">
        <v>3712</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1382</v>
      </c>
      <c r="B138" s="693">
        <f t="shared" ref="B138:B168" si="11">counta($I138:$DF138)</f>
        <v>0</v>
      </c>
      <c r="C138" s="693" t="s">
        <v>3577</v>
      </c>
      <c r="D138" s="469">
        <v>3.0</v>
      </c>
      <c r="E138" s="469">
        <v>3.0</v>
      </c>
      <c r="F138" s="469">
        <v>1.0</v>
      </c>
      <c r="G138" s="694" t="s">
        <v>3713</v>
      </c>
      <c r="H138" s="685"/>
      <c r="I138" s="695"/>
      <c r="J138" s="695"/>
      <c r="K138" s="695"/>
      <c r="L138" s="695"/>
      <c r="M138" s="695"/>
      <c r="N138" s="695"/>
      <c r="O138" s="695"/>
      <c r="P138" s="695"/>
      <c r="Q138" s="695"/>
      <c r="R138" s="695"/>
      <c r="S138" s="695"/>
      <c r="T138" s="695"/>
      <c r="U138" s="695"/>
      <c r="V138" s="696"/>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610</v>
      </c>
      <c r="B139" s="693">
        <f t="shared" si="11"/>
        <v>1</v>
      </c>
      <c r="C139" s="693" t="s">
        <v>3577</v>
      </c>
      <c r="D139" s="469">
        <v>2.0</v>
      </c>
      <c r="E139" s="469">
        <v>1.0</v>
      </c>
      <c r="F139" s="469" t="s">
        <v>229</v>
      </c>
      <c r="G139" s="694" t="s">
        <v>3714</v>
      </c>
      <c r="H139" s="685"/>
      <c r="I139" s="695"/>
      <c r="J139" s="695"/>
      <c r="K139" s="695"/>
      <c r="L139" s="695"/>
      <c r="M139" s="695"/>
      <c r="N139" s="695"/>
      <c r="O139" s="695"/>
      <c r="P139" s="695"/>
      <c r="Q139" s="695"/>
      <c r="R139" s="695"/>
      <c r="S139" s="695"/>
      <c r="T139" s="695"/>
      <c r="U139" s="695"/>
      <c r="V139" s="696" t="s">
        <v>135</v>
      </c>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1078</v>
      </c>
      <c r="B140" s="693">
        <f t="shared" si="11"/>
        <v>0</v>
      </c>
      <c r="C140" s="693" t="s">
        <v>3577</v>
      </c>
      <c r="D140" s="469">
        <v>2.0</v>
      </c>
      <c r="E140" s="469">
        <v>2.0</v>
      </c>
      <c r="F140" s="469" t="s">
        <v>229</v>
      </c>
      <c r="G140" s="694" t="s">
        <v>3715</v>
      </c>
      <c r="H140" s="685"/>
      <c r="I140" s="695"/>
      <c r="J140" s="695"/>
      <c r="K140" s="695"/>
      <c r="L140" s="695"/>
      <c r="M140" s="695"/>
      <c r="N140" s="695"/>
      <c r="O140" s="695"/>
      <c r="P140" s="695"/>
      <c r="Q140" s="695"/>
      <c r="R140" s="695"/>
      <c r="S140" s="695"/>
      <c r="T140" s="695"/>
      <c r="U140" s="695"/>
      <c r="V140" s="695"/>
      <c r="W140" s="695"/>
      <c r="X140" s="695"/>
      <c r="Y140" s="695"/>
      <c r="Z140" s="695"/>
      <c r="AA140" s="696"/>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row>
    <row r="141">
      <c r="A141" s="692" t="s">
        <v>755</v>
      </c>
      <c r="B141" s="693">
        <f t="shared" si="11"/>
        <v>3</v>
      </c>
      <c r="C141" s="693" t="s">
        <v>3577</v>
      </c>
      <c r="D141" s="469">
        <v>2.0</v>
      </c>
      <c r="E141" s="469">
        <v>2.0</v>
      </c>
      <c r="F141" s="469" t="s">
        <v>229</v>
      </c>
      <c r="G141" s="694" t="s">
        <v>3716</v>
      </c>
      <c r="H141" s="685"/>
      <c r="I141" s="695"/>
      <c r="J141" s="695"/>
      <c r="K141" s="695"/>
      <c r="L141" s="695"/>
      <c r="M141" s="695"/>
      <c r="N141" s="695"/>
      <c r="O141" s="695"/>
      <c r="P141" s="695"/>
      <c r="Q141" s="695"/>
      <c r="R141" s="695"/>
      <c r="S141" s="695"/>
      <c r="T141" s="695"/>
      <c r="U141" s="695"/>
      <c r="V141" s="695"/>
      <c r="W141" s="695"/>
      <c r="X141" s="695"/>
      <c r="Y141" s="695"/>
      <c r="Z141" s="695"/>
      <c r="AA141" s="696" t="s">
        <v>135</v>
      </c>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6" t="str">
        <f>image("https://i.imgur.com/LhnHj9G.png",4,15,33)</f>
        <v/>
      </c>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5"/>
      <c r="CV141" s="695"/>
      <c r="CW141" s="695"/>
      <c r="CX141" s="695"/>
      <c r="CY141" s="695"/>
      <c r="CZ141" s="695"/>
      <c r="DA141" s="696"/>
      <c r="DB141" s="696"/>
      <c r="DC141" s="696"/>
      <c r="DD141" s="696"/>
      <c r="DE141" s="696"/>
      <c r="DF141" s="696" t="s">
        <v>135</v>
      </c>
    </row>
    <row r="142">
      <c r="A142" s="692" t="s">
        <v>140</v>
      </c>
      <c r="B142" s="693">
        <f t="shared" si="11"/>
        <v>4</v>
      </c>
      <c r="C142" s="693" t="s">
        <v>3577</v>
      </c>
      <c r="D142" s="469">
        <v>3.0</v>
      </c>
      <c r="E142" s="469">
        <v>1.0</v>
      </c>
      <c r="F142" s="469" t="s">
        <v>229</v>
      </c>
      <c r="G142" s="694" t="s">
        <v>3717</v>
      </c>
      <c r="H142" s="685"/>
      <c r="I142" s="696" t="s">
        <v>135</v>
      </c>
      <c r="J142" s="695"/>
      <c r="K142" s="695"/>
      <c r="L142" s="696" t="s">
        <v>135</v>
      </c>
      <c r="M142" s="695"/>
      <c r="N142" s="695"/>
      <c r="O142" s="695"/>
      <c r="P142" s="695"/>
      <c r="Q142" s="695"/>
      <c r="R142" s="695"/>
      <c r="S142" s="696"/>
      <c r="T142" s="695"/>
      <c r="U142" s="696"/>
      <c r="V142" s="696"/>
      <c r="W142" s="696" t="s">
        <v>135</v>
      </c>
      <c r="X142" s="695"/>
      <c r="Y142" s="695"/>
      <c r="Z142" s="695"/>
      <c r="AA142" s="695"/>
      <c r="AB142" s="695"/>
      <c r="AC142" s="695"/>
      <c r="AD142" s="695"/>
      <c r="AE142" s="695"/>
      <c r="AF142" s="695"/>
      <c r="AG142" s="695"/>
      <c r="AH142" s="695"/>
      <c r="AI142" s="695"/>
      <c r="AJ142" s="695"/>
      <c r="AK142" s="695"/>
      <c r="AL142" s="695"/>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6" t="s">
        <v>135</v>
      </c>
      <c r="CP142" s="695"/>
      <c r="CQ142" s="695"/>
      <c r="CR142" s="695"/>
      <c r="CS142" s="695"/>
      <c r="CT142" s="695"/>
      <c r="CU142" s="695"/>
      <c r="CV142" s="695"/>
      <c r="CW142" s="695"/>
      <c r="CX142" s="695"/>
      <c r="CY142" s="695"/>
      <c r="CZ142" s="695"/>
      <c r="DA142" s="695"/>
      <c r="DB142" s="695"/>
      <c r="DC142" s="695"/>
      <c r="DD142" s="695"/>
      <c r="DE142" s="695"/>
      <c r="DF142" s="695"/>
    </row>
    <row r="143">
      <c r="A143" s="692" t="s">
        <v>2429</v>
      </c>
      <c r="B143" s="693">
        <f t="shared" si="11"/>
        <v>0</v>
      </c>
      <c r="C143" s="693" t="s">
        <v>3577</v>
      </c>
      <c r="D143" s="469">
        <v>3.0</v>
      </c>
      <c r="E143" s="469">
        <v>2.0</v>
      </c>
      <c r="F143" s="469" t="s">
        <v>229</v>
      </c>
      <c r="G143" s="694" t="s">
        <v>3718</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1106</v>
      </c>
      <c r="B144" s="693">
        <f t="shared" si="11"/>
        <v>1</v>
      </c>
      <c r="C144" s="693" t="s">
        <v>3577</v>
      </c>
      <c r="D144" s="469">
        <v>2.0</v>
      </c>
      <c r="E144" s="469">
        <v>5.0</v>
      </c>
      <c r="F144" s="469" t="s">
        <v>3632</v>
      </c>
      <c r="G144" s="694" t="s">
        <v>3719</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t="s">
        <v>135</v>
      </c>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3358</v>
      </c>
      <c r="B145" s="693">
        <f t="shared" si="11"/>
        <v>0</v>
      </c>
      <c r="C145" s="693" t="s">
        <v>3577</v>
      </c>
      <c r="D145" s="469">
        <v>3.0</v>
      </c>
      <c r="E145" s="469">
        <v>2.0</v>
      </c>
      <c r="F145" s="469" t="s">
        <v>229</v>
      </c>
      <c r="G145" s="694" t="s">
        <v>3720</v>
      </c>
      <c r="H145" s="685"/>
      <c r="I145" s="695"/>
      <c r="J145" s="695"/>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6"/>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5"/>
      <c r="BW145" s="695"/>
      <c r="BX145" s="695"/>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613</v>
      </c>
      <c r="B146" s="693">
        <f t="shared" si="11"/>
        <v>6</v>
      </c>
      <c r="C146" s="693" t="s">
        <v>3577</v>
      </c>
      <c r="D146" s="469">
        <v>2.0</v>
      </c>
      <c r="E146" s="469">
        <v>1.0</v>
      </c>
      <c r="F146" s="469" t="s">
        <v>229</v>
      </c>
      <c r="G146" s="694" t="s">
        <v>3721</v>
      </c>
      <c r="H146" s="685"/>
      <c r="I146" s="695"/>
      <c r="J146" s="695"/>
      <c r="K146" s="695"/>
      <c r="L146" s="695"/>
      <c r="M146" s="695"/>
      <c r="N146" s="695"/>
      <c r="O146" s="695"/>
      <c r="P146" s="695"/>
      <c r="Q146" s="695"/>
      <c r="R146" s="695"/>
      <c r="S146" s="695"/>
      <c r="T146" s="695"/>
      <c r="U146" s="695"/>
      <c r="V146" s="696" t="s">
        <v>135</v>
      </c>
      <c r="W146" s="695"/>
      <c r="X146" s="695"/>
      <c r="Y146" s="695"/>
      <c r="Z146" s="695"/>
      <c r="AA146" s="695"/>
      <c r="AB146" s="695"/>
      <c r="AC146" s="695"/>
      <c r="AD146" s="695"/>
      <c r="AE146" s="695"/>
      <c r="AF146" s="695"/>
      <c r="AG146" s="695"/>
      <c r="AH146" s="695"/>
      <c r="AI146" s="695"/>
      <c r="AJ146" s="695"/>
      <c r="AK146" s="695"/>
      <c r="AL146" s="695"/>
      <c r="AM146" s="695"/>
      <c r="AN146" s="695"/>
      <c r="AO146" s="696" t="s">
        <v>135</v>
      </c>
      <c r="AP146" s="695"/>
      <c r="AQ146" s="695"/>
      <c r="AR146" s="695"/>
      <c r="AS146" s="695"/>
      <c r="AT146" s="695"/>
      <c r="AU146" s="695"/>
      <c r="AV146" s="695"/>
      <c r="AW146" s="695"/>
      <c r="AX146" s="695"/>
      <c r="AY146" s="695"/>
      <c r="AZ146" s="695"/>
      <c r="BA146" s="695"/>
      <c r="BB146" s="695"/>
      <c r="BC146" s="695"/>
      <c r="BD146" s="696"/>
      <c r="BE146" s="696"/>
      <c r="BF146" s="696" t="s">
        <v>135</v>
      </c>
      <c r="BG146" s="695"/>
      <c r="BH146" s="695"/>
      <c r="BI146" s="695"/>
      <c r="BJ146" s="695"/>
      <c r="BK146" s="695"/>
      <c r="BL146" s="695"/>
      <c r="BM146" s="696" t="s">
        <v>135</v>
      </c>
      <c r="BN146" s="696"/>
      <c r="BO146" s="696" t="s">
        <v>135</v>
      </c>
      <c r="BP146" s="695"/>
      <c r="BQ146" s="695"/>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6" t="s">
        <v>135</v>
      </c>
      <c r="CN146" s="695"/>
      <c r="CO146" s="695"/>
      <c r="CP146" s="695"/>
      <c r="CQ146" s="695"/>
      <c r="CR146" s="695"/>
      <c r="CS146" s="695"/>
      <c r="CT146" s="695"/>
      <c r="CU146" s="695"/>
      <c r="CV146" s="695"/>
      <c r="CW146" s="695"/>
      <c r="CX146" s="695"/>
      <c r="CY146" s="695"/>
      <c r="CZ146" s="695"/>
      <c r="DA146" s="695"/>
      <c r="DB146" s="695"/>
      <c r="DC146" s="695"/>
      <c r="DD146" s="695"/>
      <c r="DE146" s="695"/>
      <c r="DF146" s="695"/>
    </row>
    <row r="147">
      <c r="A147" s="692" t="s">
        <v>938</v>
      </c>
      <c r="B147" s="693">
        <f t="shared" si="11"/>
        <v>5</v>
      </c>
      <c r="C147" s="693" t="s">
        <v>3614</v>
      </c>
      <c r="D147" s="469">
        <v>2.0</v>
      </c>
      <c r="E147" s="469">
        <v>2.0</v>
      </c>
      <c r="F147" s="469" t="s">
        <v>229</v>
      </c>
      <c r="G147" s="694" t="s">
        <v>3722</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6" t="s">
        <v>135</v>
      </c>
      <c r="AG147" s="695"/>
      <c r="AH147" s="695"/>
      <c r="AI147" s="695"/>
      <c r="AJ147" s="695"/>
      <c r="AK147" s="695"/>
      <c r="AL147" s="695"/>
      <c r="AM147" s="696" t="s">
        <v>135</v>
      </c>
      <c r="AN147" s="695"/>
      <c r="AO147" s="695"/>
      <c r="AP147" s="695"/>
      <c r="AQ147" s="695"/>
      <c r="AR147" s="695"/>
      <c r="AS147" s="695"/>
      <c r="AT147" s="695"/>
      <c r="AU147" s="695"/>
      <c r="AV147" s="695"/>
      <c r="AW147" s="695"/>
      <c r="AX147" s="695"/>
      <c r="AY147" s="695"/>
      <c r="AZ147" s="695"/>
      <c r="BA147" s="695"/>
      <c r="BB147" s="696" t="s">
        <v>135</v>
      </c>
      <c r="BC147" s="696"/>
      <c r="BD147" s="695"/>
      <c r="BE147" s="695"/>
      <c r="BF147" s="695"/>
      <c r="BG147" s="695"/>
      <c r="BH147" s="695"/>
      <c r="BI147" s="695"/>
      <c r="BJ147" s="695"/>
      <c r="BK147" s="695"/>
      <c r="BL147" s="695"/>
      <c r="BM147" s="695"/>
      <c r="BN147" s="695"/>
      <c r="BO147" s="695"/>
      <c r="BP147" s="695"/>
      <c r="BQ147" s="695"/>
      <c r="BR147" s="695"/>
      <c r="BS147" s="695"/>
      <c r="BT147" s="695"/>
      <c r="BU147" s="695"/>
      <c r="BV147" s="695"/>
      <c r="BW147" s="695"/>
      <c r="BX147" s="695"/>
      <c r="BY147" s="695"/>
      <c r="BZ147" s="695"/>
      <c r="CA147" s="695"/>
      <c r="CB147" s="695"/>
      <c r="CC147" s="695"/>
      <c r="CD147" s="695"/>
      <c r="CE147" s="695"/>
      <c r="CF147" s="695"/>
      <c r="CG147" s="695"/>
      <c r="CH147" s="695"/>
      <c r="CI147" s="695"/>
      <c r="CJ147" s="695"/>
      <c r="CK147" s="695"/>
      <c r="CL147" s="695"/>
      <c r="CM147" s="695"/>
      <c r="CN147" s="695"/>
      <c r="CO147" s="695"/>
      <c r="CP147" s="695"/>
      <c r="CQ147" s="695"/>
      <c r="CR147" s="695"/>
      <c r="CS147" s="696" t="s">
        <v>135</v>
      </c>
      <c r="CT147" s="695"/>
      <c r="CU147" s="695"/>
      <c r="CV147" s="695"/>
      <c r="CW147" s="695"/>
      <c r="CX147" s="695"/>
      <c r="CY147" s="695"/>
      <c r="CZ147" s="696" t="s">
        <v>135</v>
      </c>
      <c r="DA147" s="696"/>
      <c r="DB147" s="696"/>
      <c r="DC147" s="696"/>
      <c r="DD147" s="696"/>
      <c r="DE147" s="696"/>
      <c r="DF147" s="696"/>
    </row>
    <row r="148">
      <c r="A148" s="692" t="s">
        <v>2041</v>
      </c>
      <c r="B148" s="693">
        <f t="shared" si="11"/>
        <v>4</v>
      </c>
      <c r="C148" s="693" t="s">
        <v>3577</v>
      </c>
      <c r="D148" s="469">
        <v>2.0</v>
      </c>
      <c r="E148" s="469">
        <v>2.0</v>
      </c>
      <c r="F148" s="469" t="s">
        <v>229</v>
      </c>
      <c r="G148" s="694" t="s">
        <v>3723</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t="s">
        <v>135</v>
      </c>
      <c r="BW148" s="696"/>
      <c r="BX148" s="696" t="str">
        <f>image("https://i.imgur.com/LjzKX6u.png",4,15,33)</f>
        <v/>
      </c>
      <c r="BY148" s="696" t="s">
        <v>135</v>
      </c>
      <c r="BZ148" s="696"/>
      <c r="CA148" s="696"/>
      <c r="CB148" s="696" t="s">
        <v>135</v>
      </c>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2904</v>
      </c>
      <c r="B149" s="693">
        <f t="shared" si="11"/>
        <v>0</v>
      </c>
      <c r="C149" s="693" t="s">
        <v>3577</v>
      </c>
      <c r="D149" s="469">
        <v>2.0</v>
      </c>
      <c r="E149" s="469">
        <v>1.0</v>
      </c>
      <c r="F149" s="469" t="s">
        <v>229</v>
      </c>
      <c r="G149" s="694" t="s">
        <v>3724</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2346</v>
      </c>
      <c r="B150" s="693">
        <f t="shared" si="11"/>
        <v>1</v>
      </c>
      <c r="C150" s="693" t="s">
        <v>3614</v>
      </c>
      <c r="D150" s="469">
        <v>1.0</v>
      </c>
      <c r="E150" s="469">
        <v>6.0</v>
      </c>
      <c r="F150" s="469" t="s">
        <v>3632</v>
      </c>
      <c r="G150" s="694" t="s">
        <v>3725</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6"/>
      <c r="BW150" s="696"/>
      <c r="BX150" s="696"/>
      <c r="BY150" s="696"/>
      <c r="BZ150" s="696"/>
      <c r="CA150" s="696"/>
      <c r="CB150" s="696"/>
      <c r="CC150" s="695"/>
      <c r="CD150" s="695"/>
      <c r="CE150" s="695"/>
      <c r="CF150" s="695"/>
      <c r="CG150" s="696" t="s">
        <v>135</v>
      </c>
      <c r="CH150" s="696"/>
      <c r="CI150" s="696"/>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3026</v>
      </c>
      <c r="B151" s="693">
        <f t="shared" si="11"/>
        <v>1</v>
      </c>
      <c r="C151" s="693" t="s">
        <v>3577</v>
      </c>
      <c r="D151" s="469">
        <v>3.0</v>
      </c>
      <c r="E151" s="469">
        <v>2.0</v>
      </c>
      <c r="F151" s="469" t="s">
        <v>229</v>
      </c>
      <c r="G151" s="694" t="s">
        <v>3726</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6" t="s">
        <v>135</v>
      </c>
      <c r="DF151" s="695"/>
    </row>
    <row r="152">
      <c r="A152" s="692" t="s">
        <v>2349</v>
      </c>
      <c r="B152" s="693">
        <f t="shared" si="11"/>
        <v>1</v>
      </c>
      <c r="C152" s="693" t="s">
        <v>3577</v>
      </c>
      <c r="D152" s="469">
        <v>3.0</v>
      </c>
      <c r="E152" s="469">
        <v>7.0</v>
      </c>
      <c r="F152" s="469" t="s">
        <v>3632</v>
      </c>
      <c r="G152" s="694" t="s">
        <v>3727</v>
      </c>
      <c r="H152" s="68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6" t="s">
        <v>135</v>
      </c>
      <c r="CH152" s="696"/>
      <c r="CI152" s="696"/>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586</v>
      </c>
      <c r="B153" s="693">
        <f t="shared" si="11"/>
        <v>1</v>
      </c>
      <c r="C153" s="693" t="s">
        <v>3614</v>
      </c>
      <c r="D153" s="469">
        <v>3.0</v>
      </c>
      <c r="E153" s="469">
        <v>5.0</v>
      </c>
      <c r="F153" s="469" t="s">
        <v>3632</v>
      </c>
      <c r="G153" s="694" t="s">
        <v>3728</v>
      </c>
      <c r="H153" s="685"/>
      <c r="I153" s="695"/>
      <c r="J153" s="695"/>
      <c r="K153" s="695"/>
      <c r="L153" s="695"/>
      <c r="M153" s="695"/>
      <c r="N153" s="695"/>
      <c r="O153" s="695"/>
      <c r="P153" s="695"/>
      <c r="Q153" s="695"/>
      <c r="R153" s="695"/>
      <c r="S153" s="695"/>
      <c r="T153" s="695"/>
      <c r="U153" s="696" t="s">
        <v>135</v>
      </c>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c r="BK153" s="695"/>
      <c r="BL153" s="696"/>
      <c r="BM153" s="695"/>
      <c r="BN153" s="696"/>
      <c r="BO153" s="695"/>
      <c r="BP153" s="695"/>
      <c r="BQ153" s="696"/>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869</v>
      </c>
      <c r="B154" s="693">
        <f t="shared" si="11"/>
        <v>5</v>
      </c>
      <c r="C154" s="693" t="s">
        <v>3577</v>
      </c>
      <c r="D154" s="469">
        <v>2.0</v>
      </c>
      <c r="E154" s="469">
        <v>1.0</v>
      </c>
      <c r="F154" s="469" t="s">
        <v>229</v>
      </c>
      <c r="G154" s="694" t="s">
        <v>3729</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6" t="s">
        <v>135</v>
      </c>
      <c r="BK154" s="695"/>
      <c r="BL154" s="696" t="s">
        <v>135</v>
      </c>
      <c r="BM154" s="695"/>
      <c r="BN154" s="696" t="s">
        <v>135</v>
      </c>
      <c r="BO154" s="695"/>
      <c r="BP154" s="695"/>
      <c r="BQ154" s="696" t="s">
        <v>135</v>
      </c>
      <c r="BR154" s="695"/>
      <c r="BS154" s="695"/>
      <c r="BT154" s="695"/>
      <c r="BU154" s="695"/>
      <c r="BV154" s="695"/>
      <c r="BW154" s="695"/>
      <c r="BX154" s="696"/>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2794</v>
      </c>
      <c r="B155" s="693">
        <f t="shared" si="11"/>
        <v>0</v>
      </c>
      <c r="C155" s="693" t="s">
        <v>3577</v>
      </c>
      <c r="D155" s="469">
        <v>4.0</v>
      </c>
      <c r="E155" s="469">
        <v>1.0</v>
      </c>
      <c r="F155" s="469" t="s">
        <v>229</v>
      </c>
      <c r="G155" s="694" t="s">
        <v>3730</v>
      </c>
      <c r="H155" s="685"/>
      <c r="I155" s="695"/>
      <c r="J155" s="695"/>
      <c r="K155" s="695"/>
      <c r="L155" s="695"/>
      <c r="M155" s="695"/>
      <c r="N155" s="695"/>
      <c r="O155" s="696"/>
      <c r="P155" s="696"/>
      <c r="Q155" s="696"/>
      <c r="R155" s="696"/>
      <c r="S155" s="695"/>
      <c r="T155" s="696"/>
      <c r="U155" s="695"/>
      <c r="V155" s="695"/>
      <c r="W155" s="695"/>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5"/>
      <c r="AU155" s="695"/>
      <c r="AV155" s="695"/>
      <c r="AW155" s="695"/>
      <c r="AX155" s="696"/>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270</v>
      </c>
      <c r="B156" s="693">
        <f t="shared" si="11"/>
        <v>2</v>
      </c>
      <c r="C156" s="693" t="s">
        <v>3577</v>
      </c>
      <c r="D156" s="469">
        <v>2.0</v>
      </c>
      <c r="E156" s="469">
        <v>1.0</v>
      </c>
      <c r="F156" s="469" t="s">
        <v>229</v>
      </c>
      <c r="G156" s="694" t="s">
        <v>3731</v>
      </c>
      <c r="H156" s="685"/>
      <c r="I156" s="695"/>
      <c r="J156" s="696"/>
      <c r="K156" s="696"/>
      <c r="L156" s="696"/>
      <c r="M156" s="696" t="s">
        <v>135</v>
      </c>
      <c r="N156" s="695"/>
      <c r="O156" s="695"/>
      <c r="P156" s="695"/>
      <c r="Q156" s="695"/>
      <c r="R156" s="695"/>
      <c r="S156" s="695"/>
      <c r="T156" s="695"/>
      <c r="U156" s="695"/>
      <c r="V156" s="696"/>
      <c r="W156" s="696"/>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6" t="s">
        <v>135</v>
      </c>
      <c r="AU156" s="695"/>
      <c r="AV156" s="695"/>
      <c r="AW156" s="695"/>
      <c r="AX156" s="695"/>
      <c r="AY156" s="695"/>
      <c r="AZ156" s="695"/>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625</v>
      </c>
      <c r="B157" s="693">
        <f t="shared" si="11"/>
        <v>3</v>
      </c>
      <c r="C157" s="693" t="s">
        <v>3577</v>
      </c>
      <c r="D157" s="469">
        <v>2.0</v>
      </c>
      <c r="E157" s="469" t="s">
        <v>259</v>
      </c>
      <c r="F157" s="469" t="s">
        <v>2737</v>
      </c>
      <c r="G157" s="694" t="s">
        <v>3732</v>
      </c>
      <c r="H157" s="685"/>
      <c r="I157" s="695"/>
      <c r="J157" s="695"/>
      <c r="K157" s="695"/>
      <c r="L157" s="695"/>
      <c r="M157" s="695"/>
      <c r="N157" s="695"/>
      <c r="O157" s="695"/>
      <c r="P157" s="695"/>
      <c r="Q157" s="695"/>
      <c r="R157" s="695"/>
      <c r="S157" s="695"/>
      <c r="T157" s="695"/>
      <c r="U157" s="695"/>
      <c r="V157" s="696"/>
      <c r="W157" s="696" t="s">
        <v>135</v>
      </c>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6" t="s">
        <v>135</v>
      </c>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6" t="s">
        <v>135</v>
      </c>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1343</v>
      </c>
      <c r="B158" s="693">
        <f t="shared" si="11"/>
        <v>1</v>
      </c>
      <c r="C158" s="693" t="s">
        <v>3577</v>
      </c>
      <c r="D158" s="469">
        <v>3.0</v>
      </c>
      <c r="E158" s="469">
        <v>2.0</v>
      </c>
      <c r="F158" s="469" t="s">
        <v>229</v>
      </c>
      <c r="G158" s="694" t="s">
        <v>3733</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c r="AI158" s="695"/>
      <c r="AJ158" s="695"/>
      <c r="AK158" s="695"/>
      <c r="AL158" s="695"/>
      <c r="AM158" s="695"/>
      <c r="AN158" s="695"/>
      <c r="AO158" s="695"/>
      <c r="AP158" s="695"/>
      <c r="AQ158" s="695"/>
      <c r="AR158" s="695"/>
      <c r="AS158" s="696" t="s">
        <v>135</v>
      </c>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995</v>
      </c>
      <c r="B159" s="693">
        <f t="shared" si="11"/>
        <v>1</v>
      </c>
      <c r="C159" s="693" t="s">
        <v>3577</v>
      </c>
      <c r="D159" s="469">
        <v>5.0</v>
      </c>
      <c r="E159" s="469">
        <v>1.0</v>
      </c>
      <c r="F159" s="469" t="s">
        <v>229</v>
      </c>
      <c r="G159" s="694" t="s">
        <v>3734</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t="s">
        <v>135</v>
      </c>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2640</v>
      </c>
      <c r="B160" s="693">
        <f t="shared" si="11"/>
        <v>1</v>
      </c>
      <c r="C160" s="693" t="s">
        <v>3577</v>
      </c>
      <c r="D160" s="469">
        <v>4.0</v>
      </c>
      <c r="E160" s="469">
        <v>4.0</v>
      </c>
      <c r="F160" s="469" t="s">
        <v>229</v>
      </c>
      <c r="G160" s="694" t="s">
        <v>3735</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6"/>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5"/>
      <c r="BS160" s="695"/>
      <c r="BT160" s="695"/>
      <c r="BU160" s="695"/>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6" t="s">
        <v>135</v>
      </c>
      <c r="CS160" s="695"/>
      <c r="CT160" s="695"/>
      <c r="CU160" s="695"/>
      <c r="CV160" s="695"/>
      <c r="CW160" s="695"/>
      <c r="CX160" s="695"/>
      <c r="CY160" s="695"/>
      <c r="CZ160" s="695"/>
      <c r="DA160" s="695"/>
      <c r="DB160" s="695"/>
      <c r="DC160" s="695"/>
      <c r="DD160" s="695"/>
      <c r="DE160" s="695"/>
      <c r="DF160" s="695"/>
    </row>
    <row r="161">
      <c r="A161" s="692" t="s">
        <v>2010</v>
      </c>
      <c r="B161" s="693">
        <f t="shared" si="11"/>
        <v>1</v>
      </c>
      <c r="C161" s="693" t="s">
        <v>3577</v>
      </c>
      <c r="D161" s="469">
        <v>2.0</v>
      </c>
      <c r="E161" s="469">
        <v>3.0</v>
      </c>
      <c r="F161" s="469">
        <v>3.0</v>
      </c>
      <c r="G161" s="694" t="s">
        <v>3736</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c r="BG161" s="695"/>
      <c r="BH161" s="695"/>
      <c r="BI161" s="695"/>
      <c r="BJ161" s="695"/>
      <c r="BK161" s="695"/>
      <c r="BL161" s="695"/>
      <c r="BM161" s="696"/>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6" t="s">
        <v>135</v>
      </c>
      <c r="DA161" s="696"/>
      <c r="DB161" s="696"/>
      <c r="DC161" s="696"/>
      <c r="DD161" s="696"/>
      <c r="DE161" s="696"/>
      <c r="DF161" s="696"/>
    </row>
    <row r="162">
      <c r="A162" s="692" t="s">
        <v>916</v>
      </c>
      <c r="B162" s="693">
        <f t="shared" si="11"/>
        <v>3</v>
      </c>
      <c r="C162" s="693" t="s">
        <v>3577</v>
      </c>
      <c r="D162" s="469">
        <v>5.0</v>
      </c>
      <c r="E162" s="469">
        <v>1.0</v>
      </c>
      <c r="F162" s="469" t="s">
        <v>229</v>
      </c>
      <c r="G162" s="694" t="s">
        <v>3737</v>
      </c>
      <c r="H162" s="68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6"/>
      <c r="AE162" s="696" t="s">
        <v>135</v>
      </c>
      <c r="AF162" s="695"/>
      <c r="AG162" s="695"/>
      <c r="AH162" s="695"/>
      <c r="AI162" s="695"/>
      <c r="AJ162" s="695"/>
      <c r="AK162" s="695"/>
      <c r="AL162" s="695"/>
      <c r="AM162" s="695"/>
      <c r="AN162" s="695"/>
      <c r="AO162" s="695"/>
      <c r="AP162" s="695"/>
      <c r="AQ162" s="695"/>
      <c r="AR162" s="695"/>
      <c r="AS162" s="695"/>
      <c r="AT162" s="695"/>
      <c r="AU162" s="695"/>
      <c r="AV162" s="695"/>
      <c r="AW162" s="695"/>
      <c r="AX162" s="695"/>
      <c r="AY162" s="695"/>
      <c r="AZ162" s="695"/>
      <c r="BA162" s="695"/>
      <c r="BB162" s="695"/>
      <c r="BC162" s="695"/>
      <c r="BD162" s="696"/>
      <c r="BE162" s="696"/>
      <c r="BF162" s="696" t="s">
        <v>135</v>
      </c>
      <c r="BG162" s="695"/>
      <c r="BH162" s="695"/>
      <c r="BI162" s="695"/>
      <c r="BJ162" s="695"/>
      <c r="BK162" s="695"/>
      <c r="BL162" s="695"/>
      <c r="BM162" s="696" t="s">
        <v>135</v>
      </c>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2870</v>
      </c>
      <c r="B163" s="693">
        <f t="shared" si="11"/>
        <v>0</v>
      </c>
      <c r="C163" s="693" t="s">
        <v>3577</v>
      </c>
      <c r="D163" s="469">
        <v>2.0</v>
      </c>
      <c r="E163" s="469">
        <v>2.0</v>
      </c>
      <c r="F163" s="469" t="s">
        <v>229</v>
      </c>
      <c r="G163" s="694" t="s">
        <v>3738</v>
      </c>
      <c r="H163" s="685"/>
      <c r="I163" s="695"/>
      <c r="J163" s="695"/>
      <c r="K163" s="695"/>
      <c r="L163" s="695"/>
      <c r="M163" s="695"/>
      <c r="N163" s="695"/>
      <c r="O163" s="695"/>
      <c r="P163" s="695"/>
      <c r="Q163" s="695"/>
      <c r="R163" s="695"/>
      <c r="S163" s="695"/>
      <c r="T163" s="695"/>
      <c r="U163" s="696"/>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589</v>
      </c>
      <c r="B164" s="693">
        <f t="shared" si="11"/>
        <v>1</v>
      </c>
      <c r="C164" s="693" t="s">
        <v>3577</v>
      </c>
      <c r="D164" s="469">
        <v>3.0</v>
      </c>
      <c r="E164" s="469">
        <v>2.0</v>
      </c>
      <c r="F164" s="469" t="s">
        <v>2501</v>
      </c>
      <c r="G164" s="694" t="s">
        <v>3739</v>
      </c>
      <c r="H164" s="685"/>
      <c r="I164" s="695"/>
      <c r="J164" s="695"/>
      <c r="K164" s="695"/>
      <c r="L164" s="695"/>
      <c r="M164" s="695"/>
      <c r="N164" s="695"/>
      <c r="O164" s="695"/>
      <c r="P164" s="695"/>
      <c r="Q164" s="695"/>
      <c r="R164" s="695"/>
      <c r="S164" s="695"/>
      <c r="T164" s="695"/>
      <c r="U164" s="696" t="s">
        <v>135</v>
      </c>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629</v>
      </c>
      <c r="B165" s="693">
        <f t="shared" si="11"/>
        <v>0</v>
      </c>
      <c r="C165" s="693" t="s">
        <v>3577</v>
      </c>
      <c r="D165" s="469">
        <v>3.0</v>
      </c>
      <c r="E165" s="469">
        <v>3.0</v>
      </c>
      <c r="F165" s="469" t="s">
        <v>229</v>
      </c>
      <c r="G165" s="694" t="s">
        <v>3740</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1101</v>
      </c>
      <c r="B166" s="693">
        <f t="shared" si="11"/>
        <v>1</v>
      </c>
      <c r="C166" s="693" t="s">
        <v>3614</v>
      </c>
      <c r="D166" s="469">
        <v>2.0</v>
      </c>
      <c r="E166" s="469" t="s">
        <v>259</v>
      </c>
      <c r="F166" s="469" t="s">
        <v>2737</v>
      </c>
      <c r="G166" s="694" t="s">
        <v>3741</v>
      </c>
      <c r="H166" s="68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c r="AF166" s="695"/>
      <c r="AG166" s="695"/>
      <c r="AH166" s="695"/>
      <c r="AI166" s="695"/>
      <c r="AJ166" s="695"/>
      <c r="AK166" s="695"/>
      <c r="AL166" s="696" t="s">
        <v>135</v>
      </c>
      <c r="AM166" s="695"/>
      <c r="AN166" s="695"/>
      <c r="AO166" s="695"/>
      <c r="AP166" s="695"/>
      <c r="AQ166" s="695"/>
      <c r="AR166" s="695"/>
      <c r="AS166" s="695"/>
      <c r="AT166" s="695"/>
      <c r="AU166" s="695"/>
      <c r="AV166" s="696"/>
      <c r="AW166" s="696"/>
      <c r="AX166" s="695"/>
      <c r="AY166" s="695"/>
      <c r="AZ166" s="695"/>
      <c r="BA166" s="695"/>
      <c r="BB166" s="695"/>
      <c r="BC166" s="695"/>
      <c r="BD166" s="695"/>
      <c r="BE166" s="695"/>
      <c r="BF166" s="695"/>
      <c r="BG166" s="695"/>
      <c r="BH166" s="695"/>
      <c r="BI166" s="695"/>
      <c r="BJ166" s="695"/>
      <c r="BK166" s="695"/>
      <c r="BL166" s="695"/>
      <c r="BM166" s="695"/>
      <c r="BN166" s="695"/>
      <c r="BO166" s="695"/>
      <c r="BP166" s="695"/>
      <c r="BQ166" s="695"/>
      <c r="BR166" s="696"/>
      <c r="BS166" s="696"/>
      <c r="BT166" s="696"/>
      <c r="BU166" s="696"/>
      <c r="BV166" s="695"/>
      <c r="BW166" s="695"/>
      <c r="BX166" s="695"/>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5"/>
      <c r="CW166" s="695"/>
      <c r="CX166" s="695"/>
      <c r="CY166" s="695"/>
      <c r="CZ166" s="695"/>
      <c r="DA166" s="695"/>
      <c r="DB166" s="695"/>
      <c r="DC166" s="695"/>
      <c r="DD166" s="695"/>
      <c r="DE166" s="695"/>
      <c r="DF166" s="695"/>
    </row>
    <row r="167">
      <c r="A167" s="692" t="s">
        <v>2465</v>
      </c>
      <c r="B167" s="693">
        <f t="shared" si="11"/>
        <v>0</v>
      </c>
      <c r="C167" s="693" t="s">
        <v>3577</v>
      </c>
      <c r="D167" s="469">
        <v>3.0</v>
      </c>
      <c r="E167" s="469">
        <v>2.0</v>
      </c>
      <c r="F167" s="469" t="s">
        <v>229</v>
      </c>
      <c r="G167" s="694" t="s">
        <v>3742</v>
      </c>
      <c r="H167" s="685"/>
      <c r="I167" s="695"/>
      <c r="J167" s="695"/>
      <c r="K167" s="695"/>
      <c r="L167" s="695"/>
      <c r="M167" s="695"/>
      <c r="N167" s="695"/>
      <c r="O167" s="695"/>
      <c r="P167" s="695"/>
      <c r="Q167" s="695"/>
      <c r="R167" s="695"/>
      <c r="S167" s="695"/>
      <c r="T167" s="696"/>
      <c r="U167" s="695"/>
      <c r="V167" s="695"/>
      <c r="W167" s="695"/>
      <c r="X167" s="695"/>
      <c r="Y167" s="695"/>
      <c r="Z167" s="695"/>
      <c r="AA167" s="696"/>
      <c r="AB167" s="695"/>
      <c r="AC167" s="696"/>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c r="BB167" s="695"/>
      <c r="BC167" s="695"/>
      <c r="BD167" s="695"/>
      <c r="BE167" s="695"/>
      <c r="BF167" s="695"/>
      <c r="BG167" s="695"/>
      <c r="BH167" s="695"/>
      <c r="BI167" s="696"/>
      <c r="BJ167" s="696"/>
      <c r="BK167" s="696"/>
      <c r="BL167" s="695"/>
      <c r="BM167" s="695"/>
      <c r="BN167" s="695"/>
      <c r="BO167" s="695"/>
      <c r="BP167" s="695"/>
      <c r="BQ167" s="695"/>
      <c r="BR167" s="695"/>
      <c r="BS167" s="695"/>
      <c r="BT167" s="695"/>
      <c r="BU167" s="695"/>
      <c r="BV167" s="695"/>
      <c r="BW167" s="695"/>
      <c r="BX167" s="696"/>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c r="DA167" s="695"/>
      <c r="DB167" s="695"/>
      <c r="DC167" s="695"/>
      <c r="DD167" s="695"/>
      <c r="DE167" s="695"/>
      <c r="DF167" s="695"/>
    </row>
    <row r="168">
      <c r="A168" s="692" t="s">
        <v>561</v>
      </c>
      <c r="B168" s="693">
        <f t="shared" si="11"/>
        <v>7</v>
      </c>
      <c r="C168" s="693" t="s">
        <v>3577</v>
      </c>
      <c r="D168" s="469">
        <v>2.0</v>
      </c>
      <c r="E168" s="469" t="s">
        <v>259</v>
      </c>
      <c r="F168" s="469" t="s">
        <v>2737</v>
      </c>
      <c r="G168" s="694" t="s">
        <v>3743</v>
      </c>
      <c r="H168" s="685"/>
      <c r="I168" s="695"/>
      <c r="J168" s="695"/>
      <c r="K168" s="695"/>
      <c r="L168" s="695"/>
      <c r="M168" s="695"/>
      <c r="N168" s="695"/>
      <c r="O168" s="695"/>
      <c r="P168" s="695"/>
      <c r="Q168" s="695"/>
      <c r="R168" s="695"/>
      <c r="S168" s="695"/>
      <c r="T168" s="696" t="s">
        <v>135</v>
      </c>
      <c r="U168" s="695"/>
      <c r="V168" s="695"/>
      <c r="W168" s="695"/>
      <c r="X168" s="695"/>
      <c r="Y168" s="695"/>
      <c r="Z168" s="695"/>
      <c r="AA168" s="696" t="s">
        <v>135</v>
      </c>
      <c r="AB168" s="695"/>
      <c r="AC168" s="696" t="s">
        <v>135</v>
      </c>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t="s">
        <v>135</v>
      </c>
      <c r="BB168" s="695"/>
      <c r="BC168" s="695"/>
      <c r="BD168" s="695"/>
      <c r="BE168" s="695"/>
      <c r="BF168" s="695"/>
      <c r="BG168" s="695"/>
      <c r="BH168" s="695"/>
      <c r="BI168" s="696" t="s">
        <v>135</v>
      </c>
      <c r="BJ168" s="696"/>
      <c r="BK168" s="696"/>
      <c r="BL168" s="695"/>
      <c r="BM168" s="695"/>
      <c r="BN168" s="695"/>
      <c r="BO168" s="695"/>
      <c r="BP168" s="695"/>
      <c r="BQ168" s="695"/>
      <c r="BR168" s="695"/>
      <c r="BS168" s="695"/>
      <c r="BT168" s="695"/>
      <c r="BU168" s="695"/>
      <c r="BV168" s="695"/>
      <c r="BW168" s="695"/>
      <c r="BX168" s="696" t="str">
        <f>image("https://i.imgur.com/ETn5SRH.png",4,15,33)</f>
        <v/>
      </c>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t="s">
        <v>135</v>
      </c>
      <c r="DA168" s="695"/>
      <c r="DB168" s="695"/>
      <c r="DC168" s="695"/>
      <c r="DD168" s="695"/>
      <c r="DE168" s="695"/>
      <c r="DF168" s="695"/>
    </row>
    <row r="169">
      <c r="A169" s="692" t="s">
        <v>3150</v>
      </c>
      <c r="B169" s="693"/>
      <c r="C169" s="693" t="s">
        <v>3577</v>
      </c>
      <c r="D169" s="469">
        <v>4.0</v>
      </c>
      <c r="E169" s="469">
        <v>1.0</v>
      </c>
      <c r="F169" s="469" t="s">
        <v>229</v>
      </c>
      <c r="G169" s="694" t="s">
        <v>3744</v>
      </c>
      <c r="H169" s="685"/>
      <c r="I169" s="695"/>
      <c r="J169" s="695"/>
      <c r="K169" s="695"/>
      <c r="L169" s="695"/>
      <c r="M169" s="695"/>
      <c r="N169" s="695"/>
      <c r="O169" s="695"/>
      <c r="P169" s="695"/>
      <c r="Q169" s="695"/>
      <c r="R169" s="695"/>
      <c r="S169" s="695"/>
      <c r="T169" s="696"/>
      <c r="U169" s="695"/>
      <c r="V169" s="695"/>
      <c r="W169" s="695"/>
      <c r="X169" s="695"/>
      <c r="Y169" s="695"/>
      <c r="Z169" s="695"/>
      <c r="AA169" s="696"/>
      <c r="AB169" s="695"/>
      <c r="AC169" s="696"/>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5"/>
      <c r="BN169" s="695"/>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1856</v>
      </c>
      <c r="B170" s="693">
        <f>counta($I170:$DF170)</f>
        <v>1</v>
      </c>
      <c r="C170" s="693" t="s">
        <v>3614</v>
      </c>
      <c r="D170" s="469">
        <v>3.0</v>
      </c>
      <c r="E170" s="469" t="s">
        <v>259</v>
      </c>
      <c r="F170" s="469" t="s">
        <v>2737</v>
      </c>
      <c r="G170" s="694" t="s">
        <v>3745</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t="s">
        <v>135</v>
      </c>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c r="A171" s="692" t="s">
        <v>866</v>
      </c>
      <c r="B171" s="693"/>
      <c r="C171" s="693" t="s">
        <v>3577</v>
      </c>
      <c r="D171" s="469">
        <v>2.0</v>
      </c>
      <c r="E171" s="469">
        <v>2.0</v>
      </c>
      <c r="F171" s="469" t="s">
        <v>229</v>
      </c>
      <c r="G171" s="694" t="s">
        <v>3746</v>
      </c>
      <c r="H171" s="685"/>
      <c r="I171" s="695"/>
      <c r="J171" s="695"/>
      <c r="K171" s="695"/>
      <c r="L171" s="695"/>
      <c r="M171" s="695"/>
      <c r="N171" s="695"/>
      <c r="O171" s="695"/>
      <c r="P171" s="695"/>
      <c r="Q171" s="695"/>
      <c r="R171" s="695"/>
      <c r="S171" s="695"/>
      <c r="T171" s="695"/>
      <c r="U171" s="695"/>
      <c r="V171" s="695"/>
      <c r="W171" s="695"/>
      <c r="X171" s="695"/>
      <c r="Y171" s="695"/>
      <c r="Z171" s="695"/>
      <c r="AA171" s="696"/>
      <c r="AB171" s="695"/>
      <c r="AC171" s="695"/>
      <c r="AD171" s="695"/>
      <c r="AE171" s="695"/>
      <c r="AF171" s="695"/>
      <c r="AG171" s="695"/>
      <c r="AH171" s="695"/>
      <c r="AI171" s="695"/>
      <c r="AJ171" s="695"/>
      <c r="AK171" s="695"/>
      <c r="AL171" s="695"/>
      <c r="AM171" s="695"/>
      <c r="AN171" s="695"/>
      <c r="AO171" s="695"/>
      <c r="AP171" s="695"/>
      <c r="AQ171" s="695"/>
      <c r="AR171" s="695"/>
      <c r="AS171" s="695"/>
      <c r="AT171" s="695"/>
      <c r="AU171" s="695"/>
      <c r="AV171" s="695"/>
      <c r="AW171" s="695"/>
      <c r="AX171" s="696"/>
      <c r="AY171" s="696"/>
      <c r="AZ171" s="696"/>
      <c r="BA171" s="696"/>
      <c r="BB171" s="695"/>
      <c r="BC171" s="695"/>
      <c r="BD171" s="695"/>
      <c r="BE171" s="695"/>
      <c r="BF171" s="695"/>
      <c r="BG171" s="695"/>
      <c r="BH171" s="695"/>
      <c r="BI171" s="696"/>
      <c r="BJ171" s="696"/>
      <c r="BK171" s="696"/>
      <c r="BL171" s="695"/>
      <c r="BM171" s="696"/>
      <c r="BN171" s="696"/>
      <c r="BO171" s="695"/>
      <c r="BP171" s="695"/>
      <c r="BQ171" s="695"/>
      <c r="BR171" s="695"/>
      <c r="BS171" s="695"/>
      <c r="BT171" s="695"/>
      <c r="BU171" s="695"/>
      <c r="BV171" s="695"/>
      <c r="BW171" s="695"/>
      <c r="BX171" s="696"/>
      <c r="BY171" s="695"/>
      <c r="BZ171" s="695"/>
      <c r="CA171" s="695"/>
      <c r="CB171" s="695"/>
      <c r="CC171" s="695"/>
      <c r="CD171" s="695"/>
      <c r="CE171" s="695"/>
      <c r="CF171" s="695"/>
      <c r="CG171" s="695"/>
      <c r="CH171" s="695"/>
      <c r="CI171" s="695"/>
      <c r="CJ171" s="695"/>
      <c r="CK171" s="695"/>
      <c r="CL171" s="695"/>
      <c r="CM171" s="695"/>
      <c r="CN171" s="695"/>
      <c r="CO171" s="695"/>
      <c r="CP171" s="695"/>
      <c r="CQ171" s="695"/>
      <c r="CR171" s="695"/>
      <c r="CS171" s="695"/>
      <c r="CT171" s="695"/>
      <c r="CU171" s="695"/>
      <c r="CV171" s="696"/>
      <c r="CW171" s="695"/>
      <c r="CX171" s="695"/>
      <c r="CY171" s="695"/>
      <c r="CZ171" s="696"/>
      <c r="DA171" s="695"/>
      <c r="DB171" s="695"/>
      <c r="DC171" s="695"/>
      <c r="DD171" s="695"/>
      <c r="DE171" s="695"/>
      <c r="DF171" s="695"/>
    </row>
    <row r="172" ht="22.5" customHeight="1">
      <c r="A172" s="700" t="s">
        <v>3564</v>
      </c>
      <c r="B172" s="701"/>
      <c r="C172" s="702"/>
      <c r="D172" s="702"/>
      <c r="E172" s="702"/>
      <c r="F172" s="702"/>
      <c r="G172" s="702"/>
      <c r="H172" s="685"/>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4"/>
      <c r="BK172" s="704"/>
      <c r="BL172" s="703"/>
      <c r="BM172" s="703"/>
      <c r="BN172" s="703"/>
      <c r="BO172" s="703"/>
      <c r="BP172" s="703"/>
      <c r="BQ172" s="703"/>
      <c r="BR172" s="704"/>
      <c r="BS172" s="704"/>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5" t="s">
        <v>953</v>
      </c>
      <c r="B173" s="706">
        <f t="shared" ref="B173:B186" si="12">counta($I173:$DF173)</f>
        <v>2</v>
      </c>
      <c r="C173" s="706" t="s">
        <v>3577</v>
      </c>
      <c r="D173" s="502">
        <v>3.0</v>
      </c>
      <c r="E173" s="502">
        <v>3.0</v>
      </c>
      <c r="F173" s="502">
        <v>3.0</v>
      </c>
      <c r="G173" s="707" t="s">
        <v>3747</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9" t="s">
        <v>135</v>
      </c>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9" t="s">
        <v>135</v>
      </c>
      <c r="BU173" s="709"/>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2329</v>
      </c>
      <c r="B174" s="706">
        <f t="shared" si="12"/>
        <v>1</v>
      </c>
      <c r="C174" s="706" t="s">
        <v>3577</v>
      </c>
      <c r="D174" s="502">
        <v>5.0</v>
      </c>
      <c r="E174" s="502">
        <v>3.0</v>
      </c>
      <c r="F174" s="502">
        <v>4.0</v>
      </c>
      <c r="G174" s="707" t="s">
        <v>3748</v>
      </c>
      <c r="H174" s="685"/>
      <c r="I174" s="709"/>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8"/>
      <c r="BH174" s="708"/>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9" t="s">
        <v>135</v>
      </c>
      <c r="CG174" s="708"/>
      <c r="CH174" s="708"/>
      <c r="CI174" s="708"/>
      <c r="CJ174" s="708"/>
      <c r="CK174" s="708"/>
      <c r="CL174" s="708"/>
      <c r="CM174" s="708"/>
      <c r="CN174" s="708"/>
      <c r="CO174" s="708"/>
      <c r="CP174" s="708"/>
      <c r="CQ174" s="708"/>
      <c r="CR174" s="708"/>
      <c r="CS174" s="708"/>
      <c r="CT174" s="708"/>
      <c r="CU174" s="708"/>
      <c r="CV174" s="708"/>
      <c r="CW174" s="708"/>
      <c r="CX174" s="709"/>
      <c r="CY174" s="709"/>
      <c r="CZ174" s="708"/>
      <c r="DA174" s="708"/>
      <c r="DB174" s="708"/>
      <c r="DC174" s="708"/>
      <c r="DD174" s="708"/>
      <c r="DE174" s="708"/>
      <c r="DF174" s="708"/>
    </row>
    <row r="175">
      <c r="A175" s="705" t="s">
        <v>2287</v>
      </c>
      <c r="B175" s="706">
        <f t="shared" si="12"/>
        <v>0</v>
      </c>
      <c r="C175" s="706" t="s">
        <v>3577</v>
      </c>
      <c r="D175" s="502">
        <v>2.0</v>
      </c>
      <c r="E175" s="502">
        <v>2.0</v>
      </c>
      <c r="F175" s="502">
        <v>2.0</v>
      </c>
      <c r="G175" s="707" t="s">
        <v>3749</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2069</v>
      </c>
      <c r="B176" s="706">
        <f t="shared" si="12"/>
        <v>0</v>
      </c>
      <c r="C176" s="706" t="s">
        <v>3614</v>
      </c>
      <c r="D176" s="502">
        <v>1.0</v>
      </c>
      <c r="E176" s="502">
        <v>2.0</v>
      </c>
      <c r="F176" s="502" t="s">
        <v>229</v>
      </c>
      <c r="G176" s="707" t="s">
        <v>3750</v>
      </c>
      <c r="H176" s="685"/>
      <c r="I176" s="708"/>
      <c r="J176" s="710"/>
      <c r="K176" s="708"/>
      <c r="L176" s="708"/>
      <c r="M176" s="708"/>
      <c r="N176" s="708"/>
      <c r="O176" s="708"/>
      <c r="P176" s="708"/>
      <c r="Q176" s="708"/>
      <c r="R176" s="708"/>
      <c r="S176" s="708"/>
      <c r="T176" s="708"/>
      <c r="U176" s="708"/>
      <c r="V176" s="708"/>
      <c r="W176" s="708"/>
      <c r="X176" s="709"/>
      <c r="Y176" s="709"/>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179</v>
      </c>
      <c r="B177" s="706">
        <f t="shared" si="12"/>
        <v>3</v>
      </c>
      <c r="C177" s="706" t="s">
        <v>3577</v>
      </c>
      <c r="D177" s="502">
        <v>5.0</v>
      </c>
      <c r="E177" s="502">
        <v>3.0</v>
      </c>
      <c r="F177" s="502">
        <v>4.0</v>
      </c>
      <c r="G177" s="707" t="s">
        <v>3751</v>
      </c>
      <c r="H177" s="685"/>
      <c r="I177" s="708"/>
      <c r="J177" s="710" t="s">
        <v>135</v>
      </c>
      <c r="K177" s="708"/>
      <c r="L177" s="708"/>
      <c r="M177" s="708"/>
      <c r="N177" s="708"/>
      <c r="O177" s="708"/>
      <c r="P177" s="708"/>
      <c r="Q177" s="708"/>
      <c r="R177" s="708"/>
      <c r="S177" s="708"/>
      <c r="T177" s="708"/>
      <c r="U177" s="708"/>
      <c r="V177" s="708"/>
      <c r="W177" s="708"/>
      <c r="X177" s="709"/>
      <c r="Y177" s="709" t="s">
        <v>135</v>
      </c>
      <c r="Z177" s="709"/>
      <c r="AA177" s="708"/>
      <c r="AB177" s="708"/>
      <c r="AC177" s="708"/>
      <c r="AD177" s="708"/>
      <c r="AE177" s="708"/>
      <c r="AF177" s="708"/>
      <c r="AG177" s="708"/>
      <c r="AH177" s="708"/>
      <c r="AI177" s="708"/>
      <c r="AJ177" s="708"/>
      <c r="AK177" s="708"/>
      <c r="AL177" s="708"/>
      <c r="AM177" s="708"/>
      <c r="AN177" s="708"/>
      <c r="AO177" s="708"/>
      <c r="AP177" s="708"/>
      <c r="AQ177" s="708"/>
      <c r="AR177" s="708"/>
      <c r="AS177" s="708"/>
      <c r="AT177" s="708"/>
      <c r="AU177" s="708"/>
      <c r="AV177" s="708"/>
      <c r="AW177" s="708"/>
      <c r="AX177" s="708"/>
      <c r="AY177" s="708"/>
      <c r="AZ177" s="708"/>
      <c r="BA177" s="708"/>
      <c r="BB177" s="708"/>
      <c r="BC177" s="708"/>
      <c r="BD177" s="708"/>
      <c r="BE177" s="708"/>
      <c r="BF177" s="708"/>
      <c r="BG177" s="709"/>
      <c r="BH177" s="709" t="s">
        <v>135</v>
      </c>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440</v>
      </c>
      <c r="B178" s="706">
        <f t="shared" si="12"/>
        <v>0</v>
      </c>
      <c r="C178" s="706" t="s">
        <v>3577</v>
      </c>
      <c r="D178" s="502">
        <v>4.0</v>
      </c>
      <c r="E178" s="502">
        <v>3.0</v>
      </c>
      <c r="F178" s="502">
        <v>3.0</v>
      </c>
      <c r="G178" s="707" t="s">
        <v>3752</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c r="AV178" s="708"/>
      <c r="AW178" s="708"/>
      <c r="AX178" s="708"/>
      <c r="AY178" s="708"/>
      <c r="AZ178" s="708"/>
      <c r="BA178" s="708"/>
      <c r="BB178" s="708"/>
      <c r="BC178" s="709"/>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1423</v>
      </c>
      <c r="B179" s="706">
        <f t="shared" si="12"/>
        <v>3</v>
      </c>
      <c r="C179" s="706" t="s">
        <v>3577</v>
      </c>
      <c r="D179" s="502">
        <v>3.0</v>
      </c>
      <c r="E179" s="502">
        <v>3.0</v>
      </c>
      <c r="F179" s="502">
        <v>3.0</v>
      </c>
      <c r="G179" s="707" t="s">
        <v>3753</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9"/>
      <c r="AT179" s="709"/>
      <c r="AU179" s="709" t="s">
        <v>135</v>
      </c>
      <c r="AV179" s="708"/>
      <c r="AW179" s="708"/>
      <c r="AX179" s="708"/>
      <c r="AY179" s="708"/>
      <c r="AZ179" s="708"/>
      <c r="BA179" s="708"/>
      <c r="BB179" s="708"/>
      <c r="BC179" s="709" t="s">
        <v>135</v>
      </c>
      <c r="BD179" s="708"/>
      <c r="BE179" s="708"/>
      <c r="BF179" s="708"/>
      <c r="BG179" s="709"/>
      <c r="BH179" s="709" t="s">
        <v>135</v>
      </c>
      <c r="BI179" s="708"/>
      <c r="BJ179" s="708"/>
      <c r="BK179" s="708"/>
      <c r="BL179" s="708"/>
      <c r="BM179" s="708"/>
      <c r="BN179" s="708"/>
      <c r="BO179" s="708"/>
      <c r="BP179" s="708"/>
      <c r="BQ179" s="708"/>
      <c r="BR179" s="708"/>
      <c r="BS179" s="708"/>
      <c r="BT179" s="708"/>
      <c r="BU179" s="708"/>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8"/>
      <c r="CU179" s="708"/>
      <c r="CV179" s="708"/>
      <c r="CW179" s="708"/>
      <c r="CX179" s="708"/>
      <c r="CY179" s="708"/>
      <c r="CZ179" s="708"/>
      <c r="DA179" s="708"/>
      <c r="DB179" s="708"/>
      <c r="DC179" s="708"/>
      <c r="DD179" s="708"/>
      <c r="DE179" s="708"/>
      <c r="DF179" s="708"/>
    </row>
    <row r="180">
      <c r="A180" s="705" t="s">
        <v>1992</v>
      </c>
      <c r="B180" s="706">
        <f t="shared" si="12"/>
        <v>1</v>
      </c>
      <c r="C180" s="706" t="s">
        <v>3577</v>
      </c>
      <c r="D180" s="502">
        <v>2.0</v>
      </c>
      <c r="E180" s="502" t="s">
        <v>259</v>
      </c>
      <c r="F180" s="502">
        <v>2.0</v>
      </c>
      <c r="G180" s="707" t="s">
        <v>3754</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t="s">
        <v>135</v>
      </c>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c r="DD180" s="709"/>
      <c r="DE180" s="709"/>
      <c r="DF180" s="709"/>
    </row>
    <row r="181">
      <c r="A181" s="705" t="s">
        <v>2987</v>
      </c>
      <c r="B181" s="706">
        <f t="shared" si="12"/>
        <v>1</v>
      </c>
      <c r="C181" s="706" t="s">
        <v>3577</v>
      </c>
      <c r="D181" s="502">
        <v>5.0</v>
      </c>
      <c r="E181" s="502">
        <v>3.0</v>
      </c>
      <c r="F181" s="502">
        <v>4.0</v>
      </c>
      <c r="G181" s="707" t="s">
        <v>3755</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9"/>
      <c r="BO181" s="709"/>
      <c r="BP181" s="708"/>
      <c r="BQ181" s="708"/>
      <c r="BR181" s="708"/>
      <c r="BS181" s="708"/>
      <c r="BT181" s="708"/>
      <c r="BU181" s="709"/>
      <c r="BV181" s="708"/>
      <c r="BW181" s="708"/>
      <c r="BX181" s="708"/>
      <c r="BY181" s="708"/>
      <c r="BZ181" s="708"/>
      <c r="CA181" s="708"/>
      <c r="CB181" s="708"/>
      <c r="CC181" s="708"/>
      <c r="CD181" s="708"/>
      <c r="CE181" s="708"/>
      <c r="CF181" s="708"/>
      <c r="CG181" s="708"/>
      <c r="CH181" s="708"/>
      <c r="CI181" s="708"/>
      <c r="CJ181" s="708"/>
      <c r="CK181" s="708"/>
      <c r="CL181" s="708"/>
      <c r="CM181" s="708"/>
      <c r="CN181" s="708"/>
      <c r="CO181" s="708"/>
      <c r="CP181" s="708"/>
      <c r="CQ181" s="708"/>
      <c r="CR181" s="708"/>
      <c r="CS181" s="708"/>
      <c r="CT181" s="709"/>
      <c r="CU181" s="708"/>
      <c r="CV181" s="708"/>
      <c r="CW181" s="708"/>
      <c r="CX181" s="708"/>
      <c r="CY181" s="708"/>
      <c r="CZ181" s="708"/>
      <c r="DA181" s="709"/>
      <c r="DB181" s="709"/>
      <c r="DC181" s="709" t="s">
        <v>135</v>
      </c>
      <c r="DD181" s="709"/>
      <c r="DE181" s="709"/>
      <c r="DF181" s="709"/>
    </row>
    <row r="182">
      <c r="A182" s="705" t="s">
        <v>1685</v>
      </c>
      <c r="B182" s="706">
        <f t="shared" si="12"/>
        <v>1</v>
      </c>
      <c r="C182" s="706" t="s">
        <v>3577</v>
      </c>
      <c r="D182" s="502">
        <v>5.0</v>
      </c>
      <c r="E182" s="502">
        <v>2.0</v>
      </c>
      <c r="F182" s="502" t="s">
        <v>229</v>
      </c>
      <c r="G182" s="707" t="s">
        <v>3756</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9" t="s">
        <v>135</v>
      </c>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2397</v>
      </c>
      <c r="B183" s="706">
        <f t="shared" si="12"/>
        <v>1</v>
      </c>
      <c r="C183" s="706" t="s">
        <v>3577</v>
      </c>
      <c r="D183" s="502">
        <v>3.0</v>
      </c>
      <c r="E183" s="502">
        <v>7.0</v>
      </c>
      <c r="F183" s="502" t="s">
        <v>3632</v>
      </c>
      <c r="G183" s="707" t="s">
        <v>3757</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8"/>
      <c r="BX183" s="708"/>
      <c r="BY183" s="708"/>
      <c r="BZ183" s="708"/>
      <c r="CA183" s="708"/>
      <c r="CB183" s="708"/>
      <c r="CC183" s="708"/>
      <c r="CD183" s="708"/>
      <c r="CE183" s="708"/>
      <c r="CF183" s="708"/>
      <c r="CG183" s="709"/>
      <c r="CH183" s="709"/>
      <c r="CI183" s="709"/>
      <c r="CJ183" s="709" t="s">
        <v>135</v>
      </c>
      <c r="CK183" s="708"/>
      <c r="CL183" s="708"/>
      <c r="CM183" s="708"/>
      <c r="CN183" s="708"/>
      <c r="CO183" s="709"/>
      <c r="CP183" s="709"/>
      <c r="CQ183" s="709"/>
      <c r="CR183" s="708"/>
      <c r="CS183" s="708"/>
      <c r="CT183" s="708"/>
      <c r="CU183" s="708"/>
      <c r="CV183" s="708"/>
      <c r="CW183" s="708"/>
      <c r="CX183" s="708"/>
      <c r="CY183" s="708"/>
      <c r="CZ183" s="708"/>
      <c r="DA183" s="708"/>
      <c r="DB183" s="708"/>
      <c r="DC183" s="708"/>
      <c r="DD183" s="708"/>
      <c r="DE183" s="708"/>
      <c r="DF183" s="708"/>
    </row>
    <row r="184">
      <c r="A184" s="705" t="s">
        <v>1176</v>
      </c>
      <c r="B184" s="706">
        <f t="shared" si="12"/>
        <v>0</v>
      </c>
      <c r="C184" s="706" t="s">
        <v>3577</v>
      </c>
      <c r="D184" s="502">
        <v>2.0</v>
      </c>
      <c r="E184" s="502">
        <v>3.0</v>
      </c>
      <c r="F184" s="502">
        <v>1.0</v>
      </c>
      <c r="G184" s="707" t="s">
        <v>3758</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2285</v>
      </c>
      <c r="B185" s="706">
        <f t="shared" si="12"/>
        <v>0</v>
      </c>
      <c r="C185" s="706" t="s">
        <v>3577</v>
      </c>
      <c r="D185" s="502">
        <v>3.0</v>
      </c>
      <c r="E185" s="502">
        <v>3.0</v>
      </c>
      <c r="F185" s="502" t="s">
        <v>229</v>
      </c>
      <c r="G185" s="707" t="s">
        <v>3759</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2025</v>
      </c>
      <c r="B186" s="706">
        <f t="shared" si="12"/>
        <v>0</v>
      </c>
      <c r="C186" s="706" t="s">
        <v>3577</v>
      </c>
      <c r="D186" s="502">
        <v>3.0</v>
      </c>
      <c r="E186" s="502">
        <v>6.0</v>
      </c>
      <c r="F186" s="502" t="s">
        <v>115</v>
      </c>
      <c r="G186" s="707" t="s">
        <v>3760</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1290</v>
      </c>
      <c r="B187" s="706"/>
      <c r="C187" s="706" t="s">
        <v>3577</v>
      </c>
      <c r="D187" s="502">
        <v>2.0</v>
      </c>
      <c r="E187" s="502">
        <v>2.0</v>
      </c>
      <c r="F187" s="502" t="s">
        <v>229</v>
      </c>
      <c r="G187" s="707" t="s">
        <v>3761</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c r="AS187" s="708"/>
      <c r="AT187" s="708"/>
      <c r="AU187" s="708"/>
      <c r="AV187" s="708"/>
      <c r="AW187" s="708"/>
      <c r="AX187" s="708"/>
      <c r="AY187" s="708"/>
      <c r="AZ187" s="708"/>
      <c r="BA187" s="708"/>
      <c r="BB187" s="708"/>
      <c r="BC187" s="708"/>
      <c r="BD187" s="708"/>
      <c r="BE187" s="708"/>
      <c r="BF187" s="708"/>
      <c r="BG187" s="709"/>
      <c r="BH187" s="709"/>
      <c r="BI187" s="708"/>
      <c r="BJ187" s="708"/>
      <c r="BK187" s="708"/>
      <c r="BL187" s="708"/>
      <c r="BM187" s="708"/>
      <c r="BN187" s="708"/>
      <c r="BO187" s="708"/>
      <c r="BP187" s="708"/>
      <c r="BQ187" s="708"/>
      <c r="BR187" s="708"/>
      <c r="BS187" s="708"/>
      <c r="BT187" s="708"/>
      <c r="BU187" s="708"/>
      <c r="BV187" s="708"/>
      <c r="BW187" s="709"/>
      <c r="BX187" s="708"/>
      <c r="BY187" s="708"/>
      <c r="BZ187" s="708"/>
      <c r="CA187" s="708"/>
      <c r="CB187" s="708"/>
      <c r="CC187" s="708"/>
      <c r="CD187" s="708"/>
      <c r="CE187" s="708"/>
      <c r="CF187" s="708"/>
      <c r="CG187" s="708"/>
      <c r="CH187" s="708"/>
      <c r="CI187" s="708"/>
      <c r="CJ187" s="708"/>
      <c r="CK187" s="708"/>
      <c r="CL187" s="708"/>
      <c r="CM187" s="708"/>
      <c r="CN187" s="708"/>
      <c r="CO187" s="709"/>
      <c r="CP187" s="709"/>
      <c r="CQ187" s="709"/>
      <c r="CR187" s="708"/>
      <c r="CS187" s="708"/>
      <c r="CT187" s="708"/>
      <c r="CU187" s="708"/>
      <c r="CV187" s="708"/>
      <c r="CW187" s="708"/>
      <c r="CX187" s="708"/>
      <c r="CY187" s="708"/>
      <c r="CZ187" s="708"/>
      <c r="DA187" s="708"/>
      <c r="DB187" s="708"/>
      <c r="DC187" s="709"/>
      <c r="DD187" s="708"/>
      <c r="DE187" s="708"/>
      <c r="DF187" s="708"/>
    </row>
    <row r="188">
      <c r="A188" s="705" t="s">
        <v>433</v>
      </c>
      <c r="B188" s="706">
        <f t="shared" ref="B188:B255" si="13">counta($I188:$DF188)</f>
        <v>5</v>
      </c>
      <c r="C188" s="706" t="s">
        <v>3577</v>
      </c>
      <c r="D188" s="502">
        <v>2.0</v>
      </c>
      <c r="E188" s="502">
        <v>2.0</v>
      </c>
      <c r="F188" s="502" t="s">
        <v>229</v>
      </c>
      <c r="G188" s="707" t="s">
        <v>3762</v>
      </c>
      <c r="H188" s="685"/>
      <c r="I188" s="708"/>
      <c r="J188" s="708"/>
      <c r="K188" s="708"/>
      <c r="L188" s="708"/>
      <c r="M188" s="708"/>
      <c r="N188" s="708"/>
      <c r="O188" s="708"/>
      <c r="P188" s="708"/>
      <c r="Q188" s="708"/>
      <c r="R188" s="708"/>
      <c r="S188" s="708"/>
      <c r="T188" s="708"/>
      <c r="U188" s="708"/>
      <c r="V188" s="708"/>
      <c r="W188" s="708"/>
      <c r="X188" s="708"/>
      <c r="Y188" s="708"/>
      <c r="Z188" s="708"/>
      <c r="AA188" s="708"/>
      <c r="AB188" s="708"/>
      <c r="AC188" s="708"/>
      <c r="AD188" s="708"/>
      <c r="AE188" s="708"/>
      <c r="AF188" s="708"/>
      <c r="AG188" s="708"/>
      <c r="AH188" s="708"/>
      <c r="AI188" s="708"/>
      <c r="AJ188" s="708"/>
      <c r="AK188" s="708"/>
      <c r="AL188" s="708"/>
      <c r="AM188" s="708"/>
      <c r="AN188" s="708"/>
      <c r="AO188" s="708"/>
      <c r="AP188" s="708"/>
      <c r="AQ188" s="708"/>
      <c r="AR188" s="709" t="s">
        <v>135</v>
      </c>
      <c r="AS188" s="708"/>
      <c r="AT188" s="708"/>
      <c r="AU188" s="708"/>
      <c r="AV188" s="708"/>
      <c r="AW188" s="708"/>
      <c r="AX188" s="708"/>
      <c r="AY188" s="708"/>
      <c r="AZ188" s="708"/>
      <c r="BA188" s="708"/>
      <c r="BB188" s="708"/>
      <c r="BC188" s="708"/>
      <c r="BD188" s="708"/>
      <c r="BE188" s="708"/>
      <c r="BF188" s="708"/>
      <c r="BG188" s="709"/>
      <c r="BH188" s="709" t="s">
        <v>135</v>
      </c>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8"/>
      <c r="CH188" s="708"/>
      <c r="CI188" s="708"/>
      <c r="CJ188" s="708"/>
      <c r="CK188" s="708"/>
      <c r="CL188" s="708"/>
      <c r="CM188" s="708"/>
      <c r="CN188" s="708"/>
      <c r="CO188" s="709"/>
      <c r="CP188" s="709" t="s">
        <v>135</v>
      </c>
      <c r="CQ188" s="709"/>
      <c r="CR188" s="708"/>
      <c r="CS188" s="708"/>
      <c r="CT188" s="708"/>
      <c r="CU188" s="708"/>
      <c r="CV188" s="708"/>
      <c r="CW188" s="708"/>
      <c r="CX188" s="708"/>
      <c r="CY188" s="708"/>
      <c r="CZ188" s="708"/>
      <c r="DA188" s="708"/>
      <c r="DB188" s="708"/>
      <c r="DC188" s="709" t="s">
        <v>135</v>
      </c>
      <c r="DD188" s="708"/>
      <c r="DE188" s="708"/>
      <c r="DF188" s="708"/>
    </row>
    <row r="189">
      <c r="A189" s="705" t="s">
        <v>2076</v>
      </c>
      <c r="B189" s="706">
        <f t="shared" si="13"/>
        <v>0</v>
      </c>
      <c r="C189" s="706" t="s">
        <v>3577</v>
      </c>
      <c r="D189" s="502">
        <v>3.0</v>
      </c>
      <c r="E189" s="502" t="s">
        <v>259</v>
      </c>
      <c r="F189" s="502">
        <v>4.0</v>
      </c>
      <c r="G189" s="707" t="s">
        <v>3763</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1127</v>
      </c>
      <c r="B190" s="706">
        <f t="shared" si="13"/>
        <v>2</v>
      </c>
      <c r="C190" s="706" t="s">
        <v>3577</v>
      </c>
      <c r="D190" s="502">
        <v>5.0</v>
      </c>
      <c r="E190" s="502">
        <v>5.0</v>
      </c>
      <c r="F190" s="502" t="s">
        <v>642</v>
      </c>
      <c r="G190" s="707" t="s">
        <v>3764</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9" t="s">
        <v>135</v>
      </c>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9" t="s">
        <v>135</v>
      </c>
      <c r="BT190" s="708"/>
      <c r="BU190" s="708"/>
      <c r="BV190" s="708"/>
      <c r="BW190" s="708"/>
      <c r="BX190" s="709"/>
      <c r="BY190" s="708"/>
      <c r="BZ190" s="708"/>
      <c r="CA190" s="708"/>
      <c r="CB190" s="708"/>
      <c r="CC190" s="708"/>
      <c r="CD190" s="708"/>
      <c r="CE190" s="708"/>
      <c r="CF190" s="709"/>
      <c r="CG190" s="709"/>
      <c r="CH190" s="709"/>
      <c r="CI190" s="709"/>
      <c r="CJ190" s="709"/>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2399</v>
      </c>
      <c r="B191" s="706">
        <f t="shared" si="13"/>
        <v>1</v>
      </c>
      <c r="C191" s="706" t="s">
        <v>3577</v>
      </c>
      <c r="D191" s="502">
        <v>2.0</v>
      </c>
      <c r="E191" s="502">
        <v>2.0</v>
      </c>
      <c r="F191" s="502" t="s">
        <v>229</v>
      </c>
      <c r="G191" s="707" t="s">
        <v>3765</v>
      </c>
      <c r="H191" s="685"/>
      <c r="I191" s="708"/>
      <c r="J191" s="708"/>
      <c r="K191" s="708"/>
      <c r="L191" s="708"/>
      <c r="M191" s="708"/>
      <c r="N191" s="708"/>
      <c r="O191" s="708"/>
      <c r="P191" s="708"/>
      <c r="Q191" s="708"/>
      <c r="R191" s="708"/>
      <c r="S191" s="708"/>
      <c r="T191" s="708"/>
      <c r="U191" s="708"/>
      <c r="V191" s="708"/>
      <c r="W191" s="708"/>
      <c r="X191" s="709"/>
      <c r="Y191" s="709"/>
      <c r="Z191" s="709"/>
      <c r="AA191" s="708"/>
      <c r="AB191" s="708"/>
      <c r="AC191" s="708"/>
      <c r="AD191" s="708"/>
      <c r="AE191" s="708"/>
      <c r="AF191" s="708"/>
      <c r="AG191" s="709"/>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c r="CG191" s="709"/>
      <c r="CH191" s="709"/>
      <c r="CI191" s="709"/>
      <c r="CJ191" s="709" t="s">
        <v>135</v>
      </c>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172</v>
      </c>
      <c r="B192" s="706">
        <f t="shared" si="13"/>
        <v>6</v>
      </c>
      <c r="C192" s="706" t="s">
        <v>3577</v>
      </c>
      <c r="D192" s="502">
        <v>2.0</v>
      </c>
      <c r="E192" s="502">
        <v>2.0</v>
      </c>
      <c r="F192" s="502" t="s">
        <v>229</v>
      </c>
      <c r="G192" s="707" t="s">
        <v>3766</v>
      </c>
      <c r="H192" s="685"/>
      <c r="I192" s="708"/>
      <c r="J192" s="710" t="s">
        <v>135</v>
      </c>
      <c r="K192" s="709" t="s">
        <v>135</v>
      </c>
      <c r="L192" s="709"/>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9" t="s">
        <v>135</v>
      </c>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9"/>
      <c r="BH192" s="709" t="s">
        <v>135</v>
      </c>
      <c r="BI192" s="708"/>
      <c r="BJ192" s="708"/>
      <c r="BK192" s="708"/>
      <c r="BL192" s="708"/>
      <c r="BM192" s="708"/>
      <c r="BN192" s="708"/>
      <c r="BO192" s="708"/>
      <c r="BP192" s="708"/>
      <c r="BQ192" s="708"/>
      <c r="BR192" s="708"/>
      <c r="BS192" s="708"/>
      <c r="BT192" s="708"/>
      <c r="BU192" s="708"/>
      <c r="BV192" s="708"/>
      <c r="BW192" s="708"/>
      <c r="BX192" s="709"/>
      <c r="BY192" s="708"/>
      <c r="BZ192" s="708"/>
      <c r="CA192" s="708"/>
      <c r="CB192" s="708"/>
      <c r="CC192" s="708"/>
      <c r="CD192" s="708"/>
      <c r="CE192" s="708"/>
      <c r="CF192" s="709" t="s">
        <v>135</v>
      </c>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701</v>
      </c>
      <c r="B193" s="706">
        <f t="shared" si="13"/>
        <v>3</v>
      </c>
      <c r="C193" s="706" t="s">
        <v>3577</v>
      </c>
      <c r="D193" s="502">
        <v>3.0</v>
      </c>
      <c r="E193" s="502">
        <v>3.0</v>
      </c>
      <c r="F193" s="502">
        <v>3.0</v>
      </c>
      <c r="G193" s="707" t="s">
        <v>3767</v>
      </c>
      <c r="H193" s="685"/>
      <c r="I193" s="708"/>
      <c r="J193" s="708"/>
      <c r="K193" s="708"/>
      <c r="L193" s="708"/>
      <c r="M193" s="708"/>
      <c r="N193" s="708"/>
      <c r="O193" s="708"/>
      <c r="P193" s="708"/>
      <c r="Q193" s="708"/>
      <c r="R193" s="708"/>
      <c r="S193" s="708"/>
      <c r="T193" s="708"/>
      <c r="U193" s="708"/>
      <c r="V193" s="708"/>
      <c r="W193" s="708"/>
      <c r="X193" s="709"/>
      <c r="Y193" s="709" t="s">
        <v>135</v>
      </c>
      <c r="Z193" s="709"/>
      <c r="AA193" s="708"/>
      <c r="AB193" s="708"/>
      <c r="AC193" s="708"/>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8"/>
      <c r="BR193" s="708"/>
      <c r="BS193" s="708"/>
      <c r="BT193" s="708"/>
      <c r="BU193" s="708"/>
      <c r="BV193" s="708"/>
      <c r="BW193" s="709" t="s">
        <v>135</v>
      </c>
      <c r="BX193" s="708"/>
      <c r="BY193" s="708"/>
      <c r="BZ193" s="708"/>
      <c r="CA193" s="708"/>
      <c r="CB193" s="708"/>
      <c r="CC193" s="708"/>
      <c r="CD193" s="708"/>
      <c r="CE193" s="708"/>
      <c r="CF193" s="708"/>
      <c r="CG193" s="709"/>
      <c r="CH193" s="709"/>
      <c r="CI193" s="709"/>
      <c r="CJ193" s="709" t="s">
        <v>135</v>
      </c>
      <c r="CK193" s="708"/>
      <c r="CL193" s="708"/>
      <c r="CM193" s="708"/>
      <c r="CN193" s="708"/>
      <c r="CO193" s="708"/>
      <c r="CP193" s="708"/>
      <c r="CQ193" s="708"/>
      <c r="CR193" s="708"/>
      <c r="CS193" s="708"/>
      <c r="CT193" s="708"/>
      <c r="CU193" s="708"/>
      <c r="CV193" s="708"/>
      <c r="CW193" s="708"/>
      <c r="CX193" s="708"/>
      <c r="CY193" s="708"/>
      <c r="CZ193" s="708"/>
      <c r="DA193" s="708"/>
      <c r="DB193" s="708"/>
      <c r="DC193" s="708"/>
      <c r="DD193" s="708"/>
      <c r="DE193" s="708"/>
      <c r="DF193" s="708"/>
    </row>
    <row r="194">
      <c r="A194" s="705" t="s">
        <v>2330</v>
      </c>
      <c r="B194" s="706">
        <f t="shared" si="13"/>
        <v>2</v>
      </c>
      <c r="C194" s="706" t="s">
        <v>3577</v>
      </c>
      <c r="D194" s="502">
        <v>3.0</v>
      </c>
      <c r="E194" s="502">
        <v>3.0</v>
      </c>
      <c r="F194" s="502">
        <v>3.0</v>
      </c>
      <c r="G194" s="707" t="s">
        <v>3768</v>
      </c>
      <c r="H194" s="685"/>
      <c r="I194" s="709"/>
      <c r="J194" s="708"/>
      <c r="K194" s="708"/>
      <c r="L194" s="708"/>
      <c r="M194" s="708"/>
      <c r="N194" s="708"/>
      <c r="O194" s="708"/>
      <c r="P194" s="708"/>
      <c r="Q194" s="708"/>
      <c r="R194" s="708"/>
      <c r="S194" s="708"/>
      <c r="T194" s="708"/>
      <c r="U194" s="708"/>
      <c r="V194" s="708"/>
      <c r="W194" s="708"/>
      <c r="X194" s="708"/>
      <c r="Y194" s="708"/>
      <c r="Z194" s="708"/>
      <c r="AA194" s="708"/>
      <c r="AB194" s="708"/>
      <c r="AC194" s="708"/>
      <c r="AD194" s="709"/>
      <c r="AE194" s="709"/>
      <c r="AF194" s="708"/>
      <c r="AG194" s="708"/>
      <c r="AH194" s="709"/>
      <c r="AI194" s="708"/>
      <c r="AJ194" s="708"/>
      <c r="AK194" s="708"/>
      <c r="AL194" s="708"/>
      <c r="AM194" s="708"/>
      <c r="AN194" s="708"/>
      <c r="AO194" s="708"/>
      <c r="AP194" s="708"/>
      <c r="AQ194" s="708"/>
      <c r="AR194" s="708"/>
      <c r="AS194" s="709"/>
      <c r="AT194" s="709"/>
      <c r="AU194" s="709"/>
      <c r="AV194" s="708"/>
      <c r="AW194" s="708"/>
      <c r="AX194" s="708"/>
      <c r="AY194" s="708"/>
      <c r="AZ194" s="708"/>
      <c r="BA194" s="708"/>
      <c r="BB194" s="708"/>
      <c r="BC194" s="708"/>
      <c r="BD194" s="708"/>
      <c r="BE194" s="708"/>
      <c r="BF194" s="708"/>
      <c r="BG194" s="708"/>
      <c r="BH194" s="708"/>
      <c r="BI194" s="708"/>
      <c r="BJ194" s="708"/>
      <c r="BK194" s="708"/>
      <c r="BL194" s="708"/>
      <c r="BM194" s="708"/>
      <c r="BN194" s="708"/>
      <c r="BO194" s="708"/>
      <c r="BP194" s="708"/>
      <c r="BQ194" s="709"/>
      <c r="BR194" s="708"/>
      <c r="BS194" s="708"/>
      <c r="BT194" s="708"/>
      <c r="BU194" s="708"/>
      <c r="BV194" s="708"/>
      <c r="BW194" s="708"/>
      <c r="BX194" s="708"/>
      <c r="BY194" s="708"/>
      <c r="BZ194" s="708"/>
      <c r="CA194" s="708"/>
      <c r="CB194" s="708"/>
      <c r="CC194" s="708"/>
      <c r="CD194" s="708"/>
      <c r="CE194" s="708"/>
      <c r="CF194" s="709" t="s">
        <v>135</v>
      </c>
      <c r="CG194" s="708"/>
      <c r="CH194" s="708"/>
      <c r="CI194" s="708"/>
      <c r="CJ194" s="708"/>
      <c r="CK194" s="708"/>
      <c r="CL194" s="708"/>
      <c r="CM194" s="708"/>
      <c r="CN194" s="708"/>
      <c r="CO194" s="709"/>
      <c r="CP194" s="709" t="s">
        <v>135</v>
      </c>
      <c r="CQ194" s="709"/>
      <c r="CR194" s="709"/>
      <c r="CS194" s="709"/>
      <c r="CT194" s="708"/>
      <c r="CU194" s="708"/>
      <c r="CV194" s="708"/>
      <c r="CW194" s="708"/>
      <c r="CX194" s="708"/>
      <c r="CY194" s="708"/>
      <c r="CZ194" s="708"/>
      <c r="DA194" s="708"/>
      <c r="DB194" s="708"/>
      <c r="DC194" s="708"/>
      <c r="DD194" s="708"/>
      <c r="DE194" s="708"/>
      <c r="DF194" s="708"/>
    </row>
    <row r="195">
      <c r="A195" s="705" t="s">
        <v>1708</v>
      </c>
      <c r="B195" s="706">
        <f t="shared" si="13"/>
        <v>1</v>
      </c>
      <c r="C195" s="706" t="s">
        <v>3577</v>
      </c>
      <c r="D195" s="502">
        <v>6.0</v>
      </c>
      <c r="E195" s="502">
        <v>2.0</v>
      </c>
      <c r="F195" s="502" t="s">
        <v>229</v>
      </c>
      <c r="G195" s="707" t="s">
        <v>3769</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9"/>
      <c r="BE195" s="709" t="s">
        <v>135</v>
      </c>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c r="CQ195" s="709"/>
      <c r="CR195" s="708"/>
      <c r="CS195" s="708"/>
      <c r="CT195" s="708"/>
      <c r="CU195" s="708"/>
      <c r="CV195" s="708"/>
      <c r="CW195" s="708"/>
      <c r="CX195" s="708"/>
      <c r="CY195" s="708"/>
      <c r="CZ195" s="708"/>
      <c r="DA195" s="708"/>
      <c r="DB195" s="708"/>
      <c r="DC195" s="708"/>
      <c r="DD195" s="708"/>
      <c r="DE195" s="708"/>
      <c r="DF195" s="708"/>
    </row>
    <row r="196">
      <c r="A196" s="705" t="s">
        <v>957</v>
      </c>
      <c r="B196" s="706">
        <f t="shared" si="13"/>
        <v>2</v>
      </c>
      <c r="C196" s="706" t="s">
        <v>3577</v>
      </c>
      <c r="D196" s="502">
        <v>3.0</v>
      </c>
      <c r="E196" s="502">
        <v>3.0</v>
      </c>
      <c r="F196" s="502">
        <v>3.0</v>
      </c>
      <c r="G196" s="707" t="s">
        <v>3770</v>
      </c>
      <c r="H196" s="685"/>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9" t="s">
        <v>135</v>
      </c>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9"/>
      <c r="CP196" s="709" t="s">
        <v>135</v>
      </c>
      <c r="CQ196" s="709"/>
      <c r="CR196" s="708"/>
      <c r="CS196" s="708"/>
      <c r="CT196" s="708"/>
      <c r="CU196" s="708"/>
      <c r="CV196" s="708"/>
      <c r="CW196" s="708"/>
      <c r="CX196" s="708"/>
      <c r="CY196" s="708"/>
      <c r="CZ196" s="708"/>
      <c r="DA196" s="708"/>
      <c r="DB196" s="708"/>
      <c r="DC196" s="708"/>
      <c r="DD196" s="708"/>
      <c r="DE196" s="708"/>
      <c r="DF196" s="708"/>
    </row>
    <row r="197">
      <c r="A197" s="705" t="s">
        <v>777</v>
      </c>
      <c r="B197" s="706">
        <f t="shared" si="13"/>
        <v>3</v>
      </c>
      <c r="C197" s="706" t="s">
        <v>3577</v>
      </c>
      <c r="D197" s="502">
        <v>1.0</v>
      </c>
      <c r="E197" s="502">
        <v>2.0</v>
      </c>
      <c r="F197" s="502" t="s">
        <v>229</v>
      </c>
      <c r="G197" s="707" t="s">
        <v>3771</v>
      </c>
      <c r="H197" s="685"/>
      <c r="I197" s="708"/>
      <c r="J197" s="708"/>
      <c r="K197" s="708"/>
      <c r="L197" s="708"/>
      <c r="M197" s="708"/>
      <c r="N197" s="708"/>
      <c r="O197" s="708"/>
      <c r="P197" s="708"/>
      <c r="Q197" s="708"/>
      <c r="R197" s="708"/>
      <c r="S197" s="708"/>
      <c r="T197" s="708"/>
      <c r="U197" s="708"/>
      <c r="V197" s="708"/>
      <c r="W197" s="708"/>
      <c r="X197" s="708"/>
      <c r="Y197" s="708"/>
      <c r="Z197" s="708"/>
      <c r="AA197" s="708"/>
      <c r="AB197" s="709" t="s">
        <v>135</v>
      </c>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t="s">
        <v>135</v>
      </c>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t="s">
        <v>135</v>
      </c>
      <c r="DE197" s="709"/>
      <c r="DF197" s="708"/>
    </row>
    <row r="198">
      <c r="A198" s="705" t="s">
        <v>2811</v>
      </c>
      <c r="B198" s="706">
        <f t="shared" si="13"/>
        <v>0</v>
      </c>
      <c r="C198" s="706" t="s">
        <v>3577</v>
      </c>
      <c r="D198" s="502">
        <v>5.0</v>
      </c>
      <c r="E198" s="502">
        <v>5.0</v>
      </c>
      <c r="F198" s="502" t="s">
        <v>259</v>
      </c>
      <c r="G198" s="707" t="s">
        <v>3772</v>
      </c>
      <c r="H198" s="685"/>
      <c r="I198" s="708"/>
      <c r="J198" s="708"/>
      <c r="K198" s="708"/>
      <c r="L198" s="708"/>
      <c r="M198" s="708"/>
      <c r="N198" s="709"/>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3773</v>
      </c>
      <c r="B199" s="706">
        <f t="shared" si="13"/>
        <v>1</v>
      </c>
      <c r="C199" s="706" t="s">
        <v>3577</v>
      </c>
      <c r="D199" s="502">
        <v>5.0</v>
      </c>
      <c r="E199" s="502">
        <v>5.0</v>
      </c>
      <c r="F199" s="502" t="s">
        <v>642</v>
      </c>
      <c r="G199" s="707" t="s">
        <v>3774</v>
      </c>
      <c r="H199" s="685"/>
      <c r="I199" s="708"/>
      <c r="J199" s="708"/>
      <c r="K199" s="708"/>
      <c r="L199" s="708"/>
      <c r="M199" s="708"/>
      <c r="N199" s="709" t="s">
        <v>135</v>
      </c>
      <c r="O199" s="708"/>
      <c r="P199" s="708"/>
      <c r="Q199" s="708"/>
      <c r="R199" s="708"/>
      <c r="S199" s="708"/>
      <c r="T199" s="708"/>
      <c r="U199" s="708"/>
      <c r="V199" s="708"/>
      <c r="W199" s="708"/>
      <c r="X199" s="708"/>
      <c r="Y199" s="708"/>
      <c r="Z199" s="708"/>
      <c r="AA199" s="708"/>
      <c r="AB199" s="709"/>
      <c r="AC199" s="709"/>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9"/>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9"/>
      <c r="DD199" s="709"/>
      <c r="DE199" s="709"/>
      <c r="DF199" s="708"/>
    </row>
    <row r="200">
      <c r="A200" s="705" t="s">
        <v>707</v>
      </c>
      <c r="B200" s="706">
        <f t="shared" si="13"/>
        <v>1</v>
      </c>
      <c r="C200" s="706" t="s">
        <v>3577</v>
      </c>
      <c r="D200" s="502">
        <v>5.0</v>
      </c>
      <c r="E200" s="502">
        <v>3.0</v>
      </c>
      <c r="F200" s="502">
        <v>4.0</v>
      </c>
      <c r="G200" s="707" t="s">
        <v>3775</v>
      </c>
      <c r="H200" s="685"/>
      <c r="I200" s="708"/>
      <c r="J200" s="708"/>
      <c r="K200" s="708"/>
      <c r="L200" s="708"/>
      <c r="M200" s="708"/>
      <c r="N200" s="708"/>
      <c r="O200" s="708"/>
      <c r="P200" s="708"/>
      <c r="Q200" s="708"/>
      <c r="R200" s="708"/>
      <c r="S200" s="708"/>
      <c r="T200" s="708"/>
      <c r="U200" s="708"/>
      <c r="V200" s="708"/>
      <c r="W200" s="708"/>
      <c r="X200" s="709"/>
      <c r="Y200" s="709" t="s">
        <v>135</v>
      </c>
      <c r="Z200" s="709"/>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894</v>
      </c>
      <c r="B201" s="706">
        <f t="shared" si="13"/>
        <v>1</v>
      </c>
      <c r="C201" s="706" t="s">
        <v>3577</v>
      </c>
      <c r="D201" s="502">
        <v>5.0</v>
      </c>
      <c r="E201" s="502">
        <v>2.0</v>
      </c>
      <c r="F201" s="502" t="s">
        <v>229</v>
      </c>
      <c r="G201" s="707" t="s">
        <v>3776</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9" t="s">
        <v>135</v>
      </c>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8"/>
      <c r="CP201" s="708"/>
      <c r="CQ201" s="708"/>
      <c r="CR201" s="708"/>
      <c r="CS201" s="708"/>
      <c r="CT201" s="708"/>
      <c r="CU201" s="708"/>
      <c r="CV201" s="708"/>
      <c r="CW201" s="708"/>
      <c r="CX201" s="708"/>
      <c r="CY201" s="708"/>
      <c r="CZ201" s="708"/>
      <c r="DA201" s="708"/>
      <c r="DB201" s="708"/>
      <c r="DC201" s="708"/>
      <c r="DD201" s="708"/>
      <c r="DE201" s="708"/>
      <c r="DF201" s="708"/>
    </row>
    <row r="202">
      <c r="A202" s="705" t="s">
        <v>1126</v>
      </c>
      <c r="B202" s="706">
        <f t="shared" si="13"/>
        <v>0</v>
      </c>
      <c r="C202" s="706" t="s">
        <v>3577</v>
      </c>
      <c r="D202" s="502">
        <v>5.0</v>
      </c>
      <c r="E202" s="502" t="s">
        <v>259</v>
      </c>
      <c r="F202" s="502">
        <v>5.0</v>
      </c>
      <c r="G202" s="707" t="s">
        <v>3777</v>
      </c>
      <c r="H202" s="685"/>
      <c r="I202" s="708"/>
      <c r="J202" s="708"/>
      <c r="K202" s="708"/>
      <c r="L202" s="708"/>
      <c r="M202" s="708"/>
      <c r="N202" s="708"/>
      <c r="O202" s="708"/>
      <c r="P202" s="708"/>
      <c r="Q202" s="708"/>
      <c r="R202" s="708"/>
      <c r="S202" s="708"/>
      <c r="T202" s="708"/>
      <c r="U202" s="708"/>
      <c r="V202" s="708"/>
      <c r="W202" s="708"/>
      <c r="X202" s="709"/>
      <c r="Y202" s="709"/>
      <c r="Z202" s="709"/>
      <c r="AA202" s="708"/>
      <c r="AB202" s="708"/>
      <c r="AC202" s="708"/>
      <c r="AD202" s="708"/>
      <c r="AE202" s="708"/>
      <c r="AF202" s="708"/>
      <c r="AG202" s="709"/>
      <c r="AH202" s="708"/>
      <c r="AI202" s="708"/>
      <c r="AJ202" s="708"/>
      <c r="AK202" s="708"/>
      <c r="AL202" s="708"/>
      <c r="AM202" s="708"/>
      <c r="AN202" s="708"/>
      <c r="AO202" s="708"/>
      <c r="AP202" s="709"/>
      <c r="AQ202" s="708"/>
      <c r="AR202" s="709"/>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c r="BT202" s="708"/>
      <c r="BU202" s="708"/>
      <c r="BV202" s="708"/>
      <c r="BW202" s="708"/>
      <c r="BX202" s="708"/>
      <c r="BY202" s="708"/>
      <c r="BZ202" s="708"/>
      <c r="CA202" s="708"/>
      <c r="CB202" s="708"/>
      <c r="CC202" s="708"/>
      <c r="CD202" s="708"/>
      <c r="CE202" s="708"/>
      <c r="CF202" s="708"/>
      <c r="CG202" s="709"/>
      <c r="CH202" s="709"/>
      <c r="CI202" s="709"/>
      <c r="CJ202" s="709"/>
      <c r="CK202" s="708"/>
      <c r="CL202" s="708"/>
      <c r="CM202" s="708"/>
      <c r="CN202" s="708"/>
      <c r="CO202" s="708"/>
      <c r="CP202" s="708"/>
      <c r="CQ202" s="708"/>
      <c r="CR202" s="708"/>
      <c r="CS202" s="708"/>
      <c r="CT202" s="708"/>
      <c r="CU202" s="708"/>
      <c r="CV202" s="708"/>
      <c r="CW202" s="709"/>
      <c r="CX202" s="708"/>
      <c r="CY202" s="708"/>
      <c r="CZ202" s="708"/>
      <c r="DA202" s="708"/>
      <c r="DB202" s="708"/>
      <c r="DC202" s="709"/>
      <c r="DD202" s="708"/>
      <c r="DE202" s="708"/>
      <c r="DF202" s="708"/>
    </row>
    <row r="203">
      <c r="A203" s="705" t="s">
        <v>699</v>
      </c>
      <c r="B203" s="706">
        <f t="shared" si="13"/>
        <v>8</v>
      </c>
      <c r="C203" s="706" t="s">
        <v>3614</v>
      </c>
      <c r="D203" s="502">
        <v>1.0</v>
      </c>
      <c r="E203" s="502">
        <v>2.0</v>
      </c>
      <c r="F203" s="502" t="s">
        <v>229</v>
      </c>
      <c r="G203" s="707" t="s">
        <v>3778</v>
      </c>
      <c r="H203" s="685"/>
      <c r="I203" s="708"/>
      <c r="J203" s="708"/>
      <c r="K203" s="708"/>
      <c r="L203" s="708"/>
      <c r="M203" s="708"/>
      <c r="N203" s="708"/>
      <c r="O203" s="708"/>
      <c r="P203" s="708"/>
      <c r="Q203" s="708"/>
      <c r="R203" s="708"/>
      <c r="S203" s="708"/>
      <c r="T203" s="708"/>
      <c r="U203" s="708"/>
      <c r="V203" s="708"/>
      <c r="W203" s="708"/>
      <c r="X203" s="709"/>
      <c r="Y203" s="709" t="s">
        <v>135</v>
      </c>
      <c r="Z203" s="709"/>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708"/>
      <c r="BR203" s="708"/>
      <c r="BS203" s="709" t="s">
        <v>135</v>
      </c>
      <c r="BT203" s="708"/>
      <c r="BU203" s="708"/>
      <c r="BV203" s="708"/>
      <c r="BW203" s="708"/>
      <c r="BX203" s="708"/>
      <c r="BY203" s="708"/>
      <c r="BZ203" s="708"/>
      <c r="CA203" s="708"/>
      <c r="CB203" s="708"/>
      <c r="CC203" s="708"/>
      <c r="CD203" s="708"/>
      <c r="CE203" s="708"/>
      <c r="CF203" s="708"/>
      <c r="CG203" s="709"/>
      <c r="CH203" s="709"/>
      <c r="CI203" s="709"/>
      <c r="CJ203" s="709" t="s">
        <v>135</v>
      </c>
      <c r="CK203" s="708"/>
      <c r="CL203" s="708"/>
      <c r="CM203" s="708"/>
      <c r="CN203" s="708"/>
      <c r="CO203" s="708"/>
      <c r="CP203" s="708"/>
      <c r="CQ203" s="708"/>
      <c r="CR203" s="708"/>
      <c r="CS203" s="708"/>
      <c r="CT203" s="708"/>
      <c r="CU203" s="708"/>
      <c r="CV203" s="708"/>
      <c r="CW203" s="709" t="s">
        <v>135</v>
      </c>
      <c r="CX203" s="708"/>
      <c r="CY203" s="708"/>
      <c r="CZ203" s="708"/>
      <c r="DA203" s="708"/>
      <c r="DB203" s="708"/>
      <c r="DC203" s="709" t="s">
        <v>135</v>
      </c>
      <c r="DD203" s="708"/>
      <c r="DE203" s="708"/>
      <c r="DF203" s="708"/>
    </row>
    <row r="204">
      <c r="A204" s="705" t="s">
        <v>959</v>
      </c>
      <c r="B204" s="706">
        <f t="shared" si="13"/>
        <v>4</v>
      </c>
      <c r="C204" s="706" t="s">
        <v>3577</v>
      </c>
      <c r="D204" s="502">
        <v>3.0</v>
      </c>
      <c r="E204" s="502">
        <v>3.0</v>
      </c>
      <c r="F204" s="502">
        <v>3.0</v>
      </c>
      <c r="G204" s="707" t="s">
        <v>3779</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9" t="s">
        <v>135</v>
      </c>
      <c r="AH204" s="708"/>
      <c r="AI204" s="708"/>
      <c r="AJ204" s="708"/>
      <c r="AK204" s="708"/>
      <c r="AL204" s="708"/>
      <c r="AM204" s="708"/>
      <c r="AN204" s="708"/>
      <c r="AO204" s="708"/>
      <c r="AP204" s="709" t="s">
        <v>135</v>
      </c>
      <c r="AQ204" s="708"/>
      <c r="AR204" s="709" t="s">
        <v>135</v>
      </c>
      <c r="AS204" s="708"/>
      <c r="AT204" s="708"/>
      <c r="AU204" s="708"/>
      <c r="AV204" s="708"/>
      <c r="AW204" s="708"/>
      <c r="AX204" s="708"/>
      <c r="AY204" s="708"/>
      <c r="AZ204" s="708"/>
      <c r="BA204" s="708"/>
      <c r="BB204" s="708"/>
      <c r="BC204" s="708"/>
      <c r="BD204" s="709" t="s">
        <v>135</v>
      </c>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1288</v>
      </c>
      <c r="B205" s="706">
        <f t="shared" si="13"/>
        <v>6</v>
      </c>
      <c r="C205" s="706" t="s">
        <v>3614</v>
      </c>
      <c r="D205" s="502">
        <v>1.0</v>
      </c>
      <c r="E205" s="502">
        <v>2.0</v>
      </c>
      <c r="F205" s="502" t="s">
        <v>229</v>
      </c>
      <c r="G205" s="707" t="s">
        <v>3780</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9"/>
      <c r="AT205" s="709"/>
      <c r="AU205" s="709" t="s">
        <v>135</v>
      </c>
      <c r="AV205" s="708"/>
      <c r="AW205" s="708"/>
      <c r="AX205" s="708"/>
      <c r="AY205" s="708"/>
      <c r="AZ205" s="708"/>
      <c r="BA205" s="708"/>
      <c r="BB205" s="708"/>
      <c r="BC205" s="708"/>
      <c r="BD205" s="708"/>
      <c r="BE205" s="708"/>
      <c r="BF205" s="708"/>
      <c r="BG205" s="709" t="s">
        <v>135</v>
      </c>
      <c r="BH205" s="709" t="s">
        <v>135</v>
      </c>
      <c r="BI205" s="708"/>
      <c r="BJ205" s="708"/>
      <c r="BK205" s="708"/>
      <c r="BL205" s="708"/>
      <c r="BM205" s="708"/>
      <c r="BN205" s="708"/>
      <c r="BO205" s="708"/>
      <c r="BP205" s="708"/>
      <c r="BQ205" s="708"/>
      <c r="BR205" s="709" t="s">
        <v>135</v>
      </c>
      <c r="BS205" s="709"/>
      <c r="BT205" s="708"/>
      <c r="BU205" s="708"/>
      <c r="BV205" s="708"/>
      <c r="BW205" s="709" t="s">
        <v>135</v>
      </c>
      <c r="BX205" s="708"/>
      <c r="BY205" s="708"/>
      <c r="BZ205" s="708"/>
      <c r="CA205" s="708"/>
      <c r="CB205" s="708"/>
      <c r="CC205" s="708"/>
      <c r="CD205" s="708"/>
      <c r="CE205" s="708"/>
      <c r="CF205" s="708"/>
      <c r="CG205" s="709"/>
      <c r="CH205" s="709"/>
      <c r="CI205" s="709"/>
      <c r="CJ205" s="709" t="s">
        <v>135</v>
      </c>
      <c r="CK205" s="708"/>
      <c r="CL205" s="708"/>
      <c r="CM205" s="708"/>
      <c r="CN205" s="708"/>
      <c r="CO205" s="708"/>
      <c r="CP205" s="708"/>
      <c r="CQ205" s="708"/>
      <c r="CR205" s="708"/>
      <c r="CS205" s="708"/>
      <c r="CT205" s="708"/>
      <c r="CU205" s="708"/>
      <c r="CV205" s="708"/>
      <c r="CW205" s="708"/>
      <c r="CX205" s="708"/>
      <c r="CY205" s="708"/>
      <c r="CZ205" s="708"/>
      <c r="DA205" s="708"/>
      <c r="DB205" s="708"/>
      <c r="DC205" s="708"/>
      <c r="DD205" s="708"/>
      <c r="DE205" s="708"/>
      <c r="DF205" s="708"/>
    </row>
    <row r="206">
      <c r="A206" s="705" t="s">
        <v>2814</v>
      </c>
      <c r="B206" s="706">
        <f t="shared" si="13"/>
        <v>0</v>
      </c>
      <c r="C206" s="706" t="s">
        <v>3614</v>
      </c>
      <c r="D206" s="502">
        <v>2.0</v>
      </c>
      <c r="E206" s="502">
        <v>6.0</v>
      </c>
      <c r="F206" s="502" t="s">
        <v>115</v>
      </c>
      <c r="G206" s="707" t="s">
        <v>3781</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c r="DE206" s="710"/>
      <c r="DF206" s="708"/>
    </row>
    <row r="207">
      <c r="A207" s="705" t="s">
        <v>3009</v>
      </c>
      <c r="B207" s="706">
        <f t="shared" si="13"/>
        <v>1</v>
      </c>
      <c r="C207" s="706" t="s">
        <v>3577</v>
      </c>
      <c r="D207" s="502">
        <v>5.0</v>
      </c>
      <c r="E207" s="502">
        <v>1.0</v>
      </c>
      <c r="F207" s="502" t="s">
        <v>229</v>
      </c>
      <c r="G207" s="707" t="s">
        <v>3782</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c r="CQ207" s="709"/>
      <c r="CR207" s="708"/>
      <c r="CS207" s="708"/>
      <c r="CT207" s="708"/>
      <c r="CU207" s="708"/>
      <c r="CV207" s="708"/>
      <c r="CW207" s="708"/>
      <c r="CX207" s="708"/>
      <c r="CY207" s="708"/>
      <c r="CZ207" s="708"/>
      <c r="DA207" s="708"/>
      <c r="DB207" s="708"/>
      <c r="DC207" s="710"/>
      <c r="DD207" s="710" t="s">
        <v>135</v>
      </c>
      <c r="DE207" s="710"/>
      <c r="DF207" s="708"/>
    </row>
    <row r="208">
      <c r="A208" s="705" t="s">
        <v>1759</v>
      </c>
      <c r="B208" s="706">
        <f t="shared" si="13"/>
        <v>2</v>
      </c>
      <c r="C208" s="706" t="s">
        <v>3577</v>
      </c>
      <c r="D208" s="502">
        <v>5.0</v>
      </c>
      <c r="E208" s="502" t="s">
        <v>259</v>
      </c>
      <c r="F208" s="502">
        <v>5.0</v>
      </c>
      <c r="G208" s="707" t="s">
        <v>3783</v>
      </c>
      <c r="H208" s="685"/>
      <c r="I208" s="708"/>
      <c r="J208" s="708"/>
      <c r="K208" s="708"/>
      <c r="L208" s="708"/>
      <c r="M208" s="708"/>
      <c r="N208" s="708"/>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8"/>
      <c r="AP208" s="708"/>
      <c r="AQ208" s="708"/>
      <c r="AR208" s="708"/>
      <c r="AS208" s="708"/>
      <c r="AT208" s="708"/>
      <c r="AU208" s="708"/>
      <c r="AV208" s="708"/>
      <c r="AW208" s="708"/>
      <c r="AX208" s="708"/>
      <c r="AY208" s="708"/>
      <c r="AZ208" s="708"/>
      <c r="BA208" s="708"/>
      <c r="BB208" s="708"/>
      <c r="BC208" s="708"/>
      <c r="BD208" s="708"/>
      <c r="BE208" s="708"/>
      <c r="BF208" s="708"/>
      <c r="BG208" s="709"/>
      <c r="BH208" s="709" t="s">
        <v>135</v>
      </c>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9"/>
      <c r="CP208" s="709" t="s">
        <v>135</v>
      </c>
      <c r="CQ208" s="709"/>
      <c r="CR208" s="708"/>
      <c r="CS208" s="708"/>
      <c r="CT208" s="708"/>
      <c r="CU208" s="708"/>
      <c r="CV208" s="708"/>
      <c r="CW208" s="708"/>
      <c r="CX208" s="708"/>
      <c r="CY208" s="708"/>
      <c r="CZ208" s="708"/>
      <c r="DA208" s="708"/>
      <c r="DB208" s="708"/>
      <c r="DC208" s="708"/>
      <c r="DD208" s="708"/>
      <c r="DE208" s="708"/>
      <c r="DF208" s="708"/>
    </row>
    <row r="209">
      <c r="A209" s="705" t="s">
        <v>2494</v>
      </c>
      <c r="B209" s="706">
        <f t="shared" si="13"/>
        <v>0</v>
      </c>
      <c r="C209" s="706" t="s">
        <v>3577</v>
      </c>
      <c r="D209" s="502">
        <v>4.0</v>
      </c>
      <c r="E209" s="502">
        <v>7.0</v>
      </c>
      <c r="F209" s="502" t="s">
        <v>3632</v>
      </c>
      <c r="G209" s="707" t="s">
        <v>3784</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338</v>
      </c>
      <c r="B210" s="706">
        <f t="shared" si="13"/>
        <v>0</v>
      </c>
      <c r="C210" s="706" t="s">
        <v>3577</v>
      </c>
      <c r="D210" s="502">
        <v>5.0</v>
      </c>
      <c r="E210" s="502">
        <v>5.0</v>
      </c>
      <c r="F210" s="502" t="s">
        <v>642</v>
      </c>
      <c r="G210" s="707" t="s">
        <v>3785</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1972</v>
      </c>
      <c r="B211" s="706">
        <f t="shared" si="13"/>
        <v>0</v>
      </c>
      <c r="C211" s="706" t="s">
        <v>3577</v>
      </c>
      <c r="D211" s="502">
        <v>2.0</v>
      </c>
      <c r="E211" s="502">
        <v>2.0</v>
      </c>
      <c r="F211" s="502" t="s">
        <v>229</v>
      </c>
      <c r="G211" s="707" t="s">
        <v>3786</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c r="DE211" s="710"/>
      <c r="DF211" s="708"/>
    </row>
    <row r="212">
      <c r="A212" s="705" t="s">
        <v>3006</v>
      </c>
      <c r="B212" s="706">
        <f t="shared" si="13"/>
        <v>1</v>
      </c>
      <c r="C212" s="706" t="s">
        <v>3577</v>
      </c>
      <c r="D212" s="502">
        <v>5.0</v>
      </c>
      <c r="E212" s="502">
        <v>1.0</v>
      </c>
      <c r="F212" s="502" t="s">
        <v>229</v>
      </c>
      <c r="G212" s="707" t="s">
        <v>3787</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10"/>
      <c r="DD212" s="710" t="s">
        <v>135</v>
      </c>
      <c r="DE212" s="710"/>
      <c r="DF212" s="708"/>
    </row>
    <row r="213">
      <c r="A213" s="705" t="s">
        <v>1971</v>
      </c>
      <c r="B213" s="706">
        <f t="shared" si="13"/>
        <v>0</v>
      </c>
      <c r="C213" s="706" t="s">
        <v>3614</v>
      </c>
      <c r="D213" s="502">
        <v>1.0</v>
      </c>
      <c r="E213" s="502">
        <v>2.0</v>
      </c>
      <c r="F213" s="502" t="s">
        <v>229</v>
      </c>
      <c r="G213" s="707" t="s">
        <v>3788</v>
      </c>
      <c r="H213" s="685"/>
      <c r="I213" s="708"/>
      <c r="J213" s="709"/>
      <c r="K213" s="709"/>
      <c r="L213" s="709"/>
      <c r="M213" s="709"/>
      <c r="N213" s="709"/>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c r="CV213" s="708"/>
      <c r="CW213" s="708"/>
      <c r="CX213" s="708"/>
      <c r="CY213" s="708"/>
      <c r="CZ213" s="708"/>
      <c r="DA213" s="708"/>
      <c r="DB213" s="708"/>
      <c r="DC213" s="708"/>
      <c r="DD213" s="708"/>
      <c r="DE213" s="708"/>
      <c r="DF213" s="708"/>
    </row>
    <row r="214">
      <c r="A214" s="705" t="s">
        <v>341</v>
      </c>
      <c r="B214" s="706">
        <f t="shared" si="13"/>
        <v>3</v>
      </c>
      <c r="C214" s="706" t="s">
        <v>3577</v>
      </c>
      <c r="D214" s="502">
        <v>1.0</v>
      </c>
      <c r="E214" s="502">
        <v>2.0</v>
      </c>
      <c r="F214" s="502" t="s">
        <v>229</v>
      </c>
      <c r="G214" s="707" t="s">
        <v>3789</v>
      </c>
      <c r="H214" s="685"/>
      <c r="I214" s="708"/>
      <c r="J214" s="709"/>
      <c r="K214" s="709"/>
      <c r="L214" s="709"/>
      <c r="M214" s="709"/>
      <c r="N214" s="709" t="s">
        <v>135</v>
      </c>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t="s">
        <v>135</v>
      </c>
      <c r="AP214" s="708"/>
      <c r="AQ214" s="708"/>
      <c r="AR214" s="708"/>
      <c r="AS214" s="708"/>
      <c r="AT214" s="708"/>
      <c r="AU214" s="708"/>
      <c r="AV214" s="708"/>
      <c r="AW214" s="708"/>
      <c r="AX214" s="708"/>
      <c r="AY214" s="708"/>
      <c r="AZ214" s="708"/>
      <c r="BA214" s="708"/>
      <c r="BB214" s="708"/>
      <c r="BC214" s="708"/>
      <c r="BD214" s="708"/>
      <c r="BE214" s="708"/>
      <c r="BF214" s="708"/>
      <c r="BG214" s="708"/>
      <c r="BH214" s="708"/>
      <c r="BI214" s="708"/>
      <c r="BJ214" s="708"/>
      <c r="BK214" s="708"/>
      <c r="BL214" s="708"/>
      <c r="BM214" s="708"/>
      <c r="BN214" s="708"/>
      <c r="BO214" s="708"/>
      <c r="BP214" s="708"/>
      <c r="BQ214" s="708"/>
      <c r="BR214" s="708"/>
      <c r="BS214" s="708"/>
      <c r="BT214" s="708"/>
      <c r="BU214" s="708"/>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t="s">
        <v>135</v>
      </c>
      <c r="CV214" s="708"/>
      <c r="CW214" s="708"/>
      <c r="CX214" s="708"/>
      <c r="CY214" s="708"/>
      <c r="CZ214" s="708"/>
      <c r="DA214" s="708"/>
      <c r="DB214" s="708"/>
      <c r="DC214" s="708"/>
      <c r="DD214" s="708"/>
      <c r="DE214" s="708"/>
      <c r="DF214" s="708"/>
    </row>
    <row r="215">
      <c r="A215" s="705" t="s">
        <v>1739</v>
      </c>
      <c r="B215" s="706">
        <f t="shared" si="13"/>
        <v>3</v>
      </c>
      <c r="C215" s="706" t="s">
        <v>3577</v>
      </c>
      <c r="D215" s="502">
        <v>3.0</v>
      </c>
      <c r="E215" s="502">
        <v>6.0</v>
      </c>
      <c r="F215" s="502" t="s">
        <v>3632</v>
      </c>
      <c r="G215" s="707" t="s">
        <v>3790</v>
      </c>
      <c r="H215" s="685"/>
      <c r="I215" s="708"/>
      <c r="J215" s="709"/>
      <c r="K215" s="709"/>
      <c r="L215" s="709"/>
      <c r="M215" s="709"/>
      <c r="N215" s="709"/>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9"/>
      <c r="AP215" s="708"/>
      <c r="AQ215" s="708"/>
      <c r="AR215" s="708"/>
      <c r="AS215" s="708"/>
      <c r="AT215" s="708"/>
      <c r="AU215" s="708"/>
      <c r="AV215" s="708"/>
      <c r="AW215" s="708"/>
      <c r="AX215" s="708"/>
      <c r="AY215" s="708"/>
      <c r="AZ215" s="708"/>
      <c r="BA215" s="708"/>
      <c r="BB215" s="708"/>
      <c r="BC215" s="708"/>
      <c r="BD215" s="708"/>
      <c r="BE215" s="708"/>
      <c r="BF215" s="708"/>
      <c r="BG215" s="709" t="s">
        <v>135</v>
      </c>
      <c r="BH215" s="708"/>
      <c r="BI215" s="708"/>
      <c r="BJ215" s="708"/>
      <c r="BK215" s="708"/>
      <c r="BL215" s="708"/>
      <c r="BM215" s="708"/>
      <c r="BN215" s="708"/>
      <c r="BO215" s="708"/>
      <c r="BP215" s="708"/>
      <c r="BQ215" s="708"/>
      <c r="BR215" s="708"/>
      <c r="BS215" s="708"/>
      <c r="BT215" s="708"/>
      <c r="BU215" s="708"/>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9"/>
      <c r="CV215" s="708"/>
      <c r="CW215" s="709" t="s">
        <v>135</v>
      </c>
      <c r="CX215" s="708"/>
      <c r="CY215" s="708"/>
      <c r="CZ215" s="708"/>
      <c r="DA215" s="708"/>
      <c r="DB215" s="708"/>
      <c r="DC215" s="708"/>
      <c r="DD215" s="708"/>
      <c r="DE215" s="708"/>
      <c r="DF215" s="708"/>
    </row>
    <row r="216">
      <c r="A216" s="705" t="s">
        <v>2061</v>
      </c>
      <c r="B216" s="706">
        <f t="shared" si="13"/>
        <v>1</v>
      </c>
      <c r="C216" s="706" t="s">
        <v>3577</v>
      </c>
      <c r="D216" s="502">
        <v>5.0</v>
      </c>
      <c r="E216" s="502">
        <v>5.0</v>
      </c>
      <c r="F216" s="502" t="s">
        <v>642</v>
      </c>
      <c r="G216" s="707" t="s">
        <v>3791</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9" t="s">
        <v>135</v>
      </c>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2203</v>
      </c>
      <c r="B217" s="706">
        <f t="shared" si="13"/>
        <v>0</v>
      </c>
      <c r="C217" s="706" t="s">
        <v>3577</v>
      </c>
      <c r="D217" s="502">
        <v>1.0</v>
      </c>
      <c r="E217" s="502">
        <v>2.0</v>
      </c>
      <c r="F217" s="502" t="s">
        <v>229</v>
      </c>
      <c r="G217" s="707" t="s">
        <v>3792</v>
      </c>
      <c r="H217" s="685"/>
      <c r="I217" s="708"/>
      <c r="J217" s="708"/>
      <c r="K217" s="708"/>
      <c r="L217" s="708"/>
      <c r="M217" s="708"/>
      <c r="N217" s="708"/>
      <c r="O217" s="708"/>
      <c r="P217" s="708"/>
      <c r="Q217" s="710"/>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494</v>
      </c>
      <c r="B218" s="706">
        <f t="shared" si="13"/>
        <v>2</v>
      </c>
      <c r="C218" s="706" t="s">
        <v>3577</v>
      </c>
      <c r="D218" s="502">
        <v>3.0</v>
      </c>
      <c r="E218" s="502">
        <v>6.0</v>
      </c>
      <c r="F218" s="502" t="s">
        <v>3632</v>
      </c>
      <c r="G218" s="707" t="s">
        <v>3793</v>
      </c>
      <c r="H218" s="685"/>
      <c r="I218" s="708"/>
      <c r="J218" s="708"/>
      <c r="K218" s="708"/>
      <c r="L218" s="708"/>
      <c r="M218" s="708"/>
      <c r="N218" s="708"/>
      <c r="O218" s="708"/>
      <c r="P218" s="708"/>
      <c r="Q218" s="710" t="s">
        <v>135</v>
      </c>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8"/>
      <c r="AQ218" s="708"/>
      <c r="AR218" s="709"/>
      <c r="AS218" s="708"/>
      <c r="AT218" s="708"/>
      <c r="AU218" s="708"/>
      <c r="AV218" s="708"/>
      <c r="AW218" s="708"/>
      <c r="AX218" s="708"/>
      <c r="AY218" s="708"/>
      <c r="AZ218" s="708"/>
      <c r="BA218" s="708"/>
      <c r="BB218" s="708"/>
      <c r="BC218" s="708"/>
      <c r="BD218" s="708"/>
      <c r="BE218" s="708"/>
      <c r="BF218" s="708"/>
      <c r="BG218" s="709" t="s">
        <v>135</v>
      </c>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2478</v>
      </c>
      <c r="B219" s="706">
        <f t="shared" si="13"/>
        <v>0</v>
      </c>
      <c r="C219" s="706" t="s">
        <v>3577</v>
      </c>
      <c r="D219" s="502">
        <v>2.0</v>
      </c>
      <c r="E219" s="502">
        <v>3.0</v>
      </c>
      <c r="F219" s="502" t="s">
        <v>3794</v>
      </c>
      <c r="G219" s="707" t="s">
        <v>3795</v>
      </c>
      <c r="H219" s="685"/>
      <c r="I219" s="708"/>
      <c r="J219" s="710"/>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c r="AQ219" s="708"/>
      <c r="AR219" s="709"/>
      <c r="AS219" s="708"/>
      <c r="AT219" s="708"/>
      <c r="AU219" s="708"/>
      <c r="AV219" s="708"/>
      <c r="AW219" s="708"/>
      <c r="AX219" s="708"/>
      <c r="AY219" s="708"/>
      <c r="AZ219" s="708"/>
      <c r="BA219" s="708"/>
      <c r="BB219" s="708"/>
      <c r="BC219" s="708"/>
      <c r="BD219" s="708"/>
      <c r="BE219" s="708"/>
      <c r="BF219" s="708"/>
      <c r="BG219" s="709"/>
      <c r="BH219" s="709"/>
      <c r="BI219" s="708"/>
      <c r="BJ219" s="708"/>
      <c r="BK219" s="708"/>
      <c r="BL219" s="708"/>
      <c r="BM219" s="708"/>
      <c r="BN219" s="708"/>
      <c r="BO219" s="708"/>
      <c r="BP219" s="708"/>
      <c r="BQ219" s="708"/>
      <c r="BR219" s="708"/>
      <c r="BS219" s="708"/>
      <c r="BT219" s="709"/>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165</v>
      </c>
      <c r="B220" s="706">
        <f t="shared" si="13"/>
        <v>5</v>
      </c>
      <c r="C220" s="706" t="s">
        <v>3614</v>
      </c>
      <c r="D220" s="502">
        <v>1.0</v>
      </c>
      <c r="E220" s="502">
        <v>2.0</v>
      </c>
      <c r="F220" s="502" t="s">
        <v>229</v>
      </c>
      <c r="G220" s="707" t="s">
        <v>3796</v>
      </c>
      <c r="H220" s="685"/>
      <c r="I220" s="708"/>
      <c r="J220" s="710" t="s">
        <v>135</v>
      </c>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9" t="s">
        <v>135</v>
      </c>
      <c r="AQ220" s="708"/>
      <c r="AR220" s="709" t="s">
        <v>135</v>
      </c>
      <c r="AS220" s="708"/>
      <c r="AT220" s="708"/>
      <c r="AU220" s="708"/>
      <c r="AV220" s="708"/>
      <c r="AW220" s="708"/>
      <c r="AX220" s="708"/>
      <c r="AY220" s="708"/>
      <c r="AZ220" s="708"/>
      <c r="BA220" s="708"/>
      <c r="BB220" s="708"/>
      <c r="BC220" s="708"/>
      <c r="BD220" s="708"/>
      <c r="BE220" s="708"/>
      <c r="BF220" s="708"/>
      <c r="BG220" s="709"/>
      <c r="BH220" s="709" t="s">
        <v>135</v>
      </c>
      <c r="BI220" s="708"/>
      <c r="BJ220" s="708"/>
      <c r="BK220" s="708"/>
      <c r="BL220" s="708"/>
      <c r="BM220" s="708"/>
      <c r="BN220" s="708"/>
      <c r="BO220" s="708"/>
      <c r="BP220" s="708"/>
      <c r="BQ220" s="708"/>
      <c r="BR220" s="708"/>
      <c r="BS220" s="708"/>
      <c r="BT220" s="709" t="s">
        <v>135</v>
      </c>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1558</v>
      </c>
      <c r="B221" s="706">
        <f t="shared" si="13"/>
        <v>0</v>
      </c>
      <c r="C221" s="706" t="s">
        <v>3577</v>
      </c>
      <c r="D221" s="502">
        <v>2.0</v>
      </c>
      <c r="E221" s="502">
        <v>3.0</v>
      </c>
      <c r="F221" s="502" t="s">
        <v>229</v>
      </c>
      <c r="G221" s="707" t="s">
        <v>3797</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c r="AS221" s="708"/>
      <c r="AT221" s="708"/>
      <c r="AU221" s="708"/>
      <c r="AV221" s="709"/>
      <c r="AW221" s="709"/>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c r="DD221" s="708"/>
      <c r="DE221" s="708"/>
      <c r="DF221" s="708"/>
    </row>
    <row r="222">
      <c r="A222" s="705" t="s">
        <v>852</v>
      </c>
      <c r="B222" s="706">
        <f t="shared" si="13"/>
        <v>3</v>
      </c>
      <c r="C222" s="706" t="s">
        <v>3577</v>
      </c>
      <c r="D222" s="502">
        <v>5.0</v>
      </c>
      <c r="E222" s="502">
        <v>3.0</v>
      </c>
      <c r="F222" s="502">
        <v>4.0</v>
      </c>
      <c r="G222" s="707" t="s">
        <v>3798</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8"/>
      <c r="AH222" s="708"/>
      <c r="AI222" s="708"/>
      <c r="AJ222" s="708"/>
      <c r="AK222" s="708"/>
      <c r="AL222" s="708"/>
      <c r="AM222" s="708"/>
      <c r="AN222" s="708"/>
      <c r="AO222" s="708"/>
      <c r="AP222" s="708"/>
      <c r="AQ222" s="708"/>
      <c r="AR222" s="709" t="s">
        <v>135</v>
      </c>
      <c r="AS222" s="708"/>
      <c r="AT222" s="708"/>
      <c r="AU222" s="708"/>
      <c r="AV222" s="709"/>
      <c r="AW222" s="709" t="s">
        <v>135</v>
      </c>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8"/>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9" t="s">
        <v>135</v>
      </c>
      <c r="DD222" s="708"/>
      <c r="DE222" s="708"/>
      <c r="DF222" s="708"/>
    </row>
    <row r="223">
      <c r="A223" s="705" t="s">
        <v>954</v>
      </c>
      <c r="B223" s="706">
        <f t="shared" si="13"/>
        <v>2</v>
      </c>
      <c r="C223" s="706" t="s">
        <v>3577</v>
      </c>
      <c r="D223" s="502">
        <v>3.0</v>
      </c>
      <c r="E223" s="502">
        <v>3.0</v>
      </c>
      <c r="F223" s="502">
        <v>3.0</v>
      </c>
      <c r="G223" s="707" t="s">
        <v>3799</v>
      </c>
      <c r="H223" s="685"/>
      <c r="I223" s="708"/>
      <c r="J223" s="708"/>
      <c r="K223" s="708"/>
      <c r="L223" s="708"/>
      <c r="M223" s="708"/>
      <c r="N223" s="708"/>
      <c r="O223" s="708"/>
      <c r="P223" s="708"/>
      <c r="Q223" s="708"/>
      <c r="R223" s="708"/>
      <c r="S223" s="708"/>
      <c r="T223" s="708"/>
      <c r="U223" s="708"/>
      <c r="V223" s="708"/>
      <c r="W223" s="708"/>
      <c r="X223" s="708"/>
      <c r="Y223" s="708"/>
      <c r="Z223" s="708"/>
      <c r="AA223" s="708"/>
      <c r="AB223" s="708"/>
      <c r="AC223" s="708"/>
      <c r="AD223" s="708"/>
      <c r="AE223" s="708"/>
      <c r="AF223" s="708"/>
      <c r="AG223" s="709" t="s">
        <v>135</v>
      </c>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t="s">
        <v>135</v>
      </c>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2200</v>
      </c>
      <c r="B224" s="706">
        <f t="shared" si="13"/>
        <v>0</v>
      </c>
      <c r="C224" s="706" t="s">
        <v>3577</v>
      </c>
      <c r="D224" s="502">
        <v>1.0</v>
      </c>
      <c r="E224" s="502">
        <v>2.0</v>
      </c>
      <c r="F224" s="502" t="s">
        <v>229</v>
      </c>
      <c r="G224" s="707" t="s">
        <v>3800</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842</v>
      </c>
      <c r="B225" s="706">
        <f t="shared" si="13"/>
        <v>0</v>
      </c>
      <c r="C225" s="706" t="s">
        <v>3577</v>
      </c>
      <c r="D225" s="502">
        <v>1.0</v>
      </c>
      <c r="E225" s="502">
        <v>2.0</v>
      </c>
      <c r="F225" s="502" t="s">
        <v>229</v>
      </c>
      <c r="G225" s="707" t="s">
        <v>3801</v>
      </c>
      <c r="H225" s="685"/>
      <c r="I225" s="708"/>
      <c r="J225" s="710"/>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175</v>
      </c>
      <c r="B226" s="706">
        <f t="shared" si="13"/>
        <v>1</v>
      </c>
      <c r="C226" s="706" t="s">
        <v>3577</v>
      </c>
      <c r="D226" s="502">
        <v>1.0</v>
      </c>
      <c r="E226" s="502">
        <v>2.0</v>
      </c>
      <c r="F226" s="502" t="s">
        <v>229</v>
      </c>
      <c r="G226" s="707" t="s">
        <v>3802</v>
      </c>
      <c r="H226" s="685"/>
      <c r="I226" s="708"/>
      <c r="J226" s="710" t="s">
        <v>135</v>
      </c>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1995</v>
      </c>
      <c r="B227" s="706">
        <f t="shared" si="13"/>
        <v>1</v>
      </c>
      <c r="C227" s="706" t="s">
        <v>3577</v>
      </c>
      <c r="D227" s="502">
        <v>3.0</v>
      </c>
      <c r="E227" s="502">
        <v>4.0</v>
      </c>
      <c r="F227" s="502">
        <v>1.0</v>
      </c>
      <c r="G227" s="707" t="s">
        <v>3803</v>
      </c>
      <c r="H227" s="685"/>
      <c r="I227" s="708"/>
      <c r="J227" s="708"/>
      <c r="K227" s="708"/>
      <c r="L227" s="708"/>
      <c r="M227" s="708"/>
      <c r="N227" s="708"/>
      <c r="O227" s="708"/>
      <c r="P227" s="708"/>
      <c r="Q227" s="708"/>
      <c r="R227" s="708"/>
      <c r="S227" s="708"/>
      <c r="T227" s="708"/>
      <c r="U227" s="708"/>
      <c r="V227" s="708"/>
      <c r="W227" s="708"/>
      <c r="X227" s="708"/>
      <c r="Y227" s="708"/>
      <c r="Z227" s="708"/>
      <c r="AA227" s="708"/>
      <c r="AB227" s="709"/>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9" t="s">
        <v>135</v>
      </c>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781</v>
      </c>
      <c r="B228" s="706">
        <f t="shared" si="13"/>
        <v>1</v>
      </c>
      <c r="C228" s="706" t="s">
        <v>3577</v>
      </c>
      <c r="D228" s="502">
        <v>2.0</v>
      </c>
      <c r="E228" s="502">
        <v>2.0</v>
      </c>
      <c r="F228" s="502" t="s">
        <v>229</v>
      </c>
      <c r="G228" s="707" t="s">
        <v>3804</v>
      </c>
      <c r="H228" s="685"/>
      <c r="I228" s="708"/>
      <c r="J228" s="708"/>
      <c r="K228" s="708"/>
      <c r="L228" s="708"/>
      <c r="M228" s="708"/>
      <c r="N228" s="708"/>
      <c r="O228" s="708"/>
      <c r="P228" s="708"/>
      <c r="Q228" s="708"/>
      <c r="R228" s="708"/>
      <c r="S228" s="708"/>
      <c r="T228" s="708"/>
      <c r="U228" s="708"/>
      <c r="V228" s="708"/>
      <c r="W228" s="708"/>
      <c r="X228" s="708"/>
      <c r="Y228" s="708"/>
      <c r="Z228" s="708"/>
      <c r="AA228" s="708"/>
      <c r="AB228" s="709" t="s">
        <v>135</v>
      </c>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8"/>
      <c r="CH228" s="708"/>
      <c r="CI228" s="708"/>
      <c r="CJ228" s="708"/>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2400</v>
      </c>
      <c r="B229" s="706">
        <f t="shared" si="13"/>
        <v>1</v>
      </c>
      <c r="C229" s="706" t="s">
        <v>3577</v>
      </c>
      <c r="D229" s="502">
        <v>2.0</v>
      </c>
      <c r="E229" s="502">
        <v>2.0</v>
      </c>
      <c r="F229" s="502" t="s">
        <v>229</v>
      </c>
      <c r="G229" s="707" t="s">
        <v>3805</v>
      </c>
      <c r="H229" s="685"/>
      <c r="I229" s="708"/>
      <c r="J229" s="708"/>
      <c r="K229" s="708"/>
      <c r="L229" s="708"/>
      <c r="M229" s="708"/>
      <c r="N229" s="708"/>
      <c r="O229" s="708"/>
      <c r="P229" s="708"/>
      <c r="Q229" s="708"/>
      <c r="R229" s="708"/>
      <c r="S229" s="708"/>
      <c r="T229" s="708"/>
      <c r="U229" s="708"/>
      <c r="V229" s="708"/>
      <c r="W229" s="708"/>
      <c r="X229" s="708"/>
      <c r="Y229" s="708"/>
      <c r="Z229" s="708"/>
      <c r="AA229" s="708"/>
      <c r="AB229" s="709"/>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8"/>
      <c r="BT229" s="708"/>
      <c r="BU229" s="708"/>
      <c r="BV229" s="708"/>
      <c r="BW229" s="708"/>
      <c r="BX229" s="708"/>
      <c r="BY229" s="708"/>
      <c r="BZ229" s="708"/>
      <c r="CA229" s="708"/>
      <c r="CB229" s="708"/>
      <c r="CC229" s="708"/>
      <c r="CD229" s="708"/>
      <c r="CE229" s="708"/>
      <c r="CF229" s="708"/>
      <c r="CG229" s="709"/>
      <c r="CH229" s="709"/>
      <c r="CI229" s="709"/>
      <c r="CJ229" s="709" t="s">
        <v>135</v>
      </c>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782</v>
      </c>
      <c r="B230" s="706">
        <f t="shared" si="13"/>
        <v>2</v>
      </c>
      <c r="C230" s="706" t="s">
        <v>3577</v>
      </c>
      <c r="D230" s="502">
        <v>3.0</v>
      </c>
      <c r="E230" s="502" t="s">
        <v>259</v>
      </c>
      <c r="F230" s="502">
        <v>2.0</v>
      </c>
      <c r="G230" s="707" t="s">
        <v>3806</v>
      </c>
      <c r="H230" s="685"/>
      <c r="I230" s="708"/>
      <c r="J230" s="708"/>
      <c r="K230" s="708"/>
      <c r="L230" s="708"/>
      <c r="M230" s="708"/>
      <c r="N230" s="708"/>
      <c r="O230" s="708"/>
      <c r="P230" s="708"/>
      <c r="Q230" s="708"/>
      <c r="R230" s="708"/>
      <c r="S230" s="708"/>
      <c r="T230" s="708"/>
      <c r="U230" s="708"/>
      <c r="V230" s="708"/>
      <c r="W230" s="708"/>
      <c r="X230" s="708"/>
      <c r="Y230" s="708"/>
      <c r="Z230" s="708"/>
      <c r="AA230" s="708"/>
      <c r="AB230" s="709" t="s">
        <v>135</v>
      </c>
      <c r="AC230" s="709"/>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9" t="s">
        <v>135</v>
      </c>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1714</v>
      </c>
      <c r="B231" s="706">
        <f t="shared" si="13"/>
        <v>1</v>
      </c>
      <c r="C231" s="706" t="s">
        <v>3577</v>
      </c>
      <c r="D231" s="502">
        <v>6.0</v>
      </c>
      <c r="E231" s="502" t="s">
        <v>259</v>
      </c>
      <c r="F231" s="502">
        <v>4.0</v>
      </c>
      <c r="G231" s="707" t="s">
        <v>3807</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t="s">
        <v>135</v>
      </c>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851</v>
      </c>
      <c r="B232" s="706">
        <f t="shared" si="13"/>
        <v>0</v>
      </c>
      <c r="C232" s="706" t="s">
        <v>3577</v>
      </c>
      <c r="D232" s="502">
        <v>5.0</v>
      </c>
      <c r="E232" s="502" t="s">
        <v>259</v>
      </c>
      <c r="F232" s="502" t="s">
        <v>3808</v>
      </c>
      <c r="G232" s="707" t="s">
        <v>3809</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9"/>
      <c r="BE232" s="709"/>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2396</v>
      </c>
      <c r="B233" s="706">
        <f t="shared" si="13"/>
        <v>1</v>
      </c>
      <c r="C233" s="706" t="s">
        <v>3614</v>
      </c>
      <c r="D233" s="502">
        <v>1.0</v>
      </c>
      <c r="E233" s="502">
        <v>2.0</v>
      </c>
      <c r="F233" s="502" t="s">
        <v>229</v>
      </c>
      <c r="G233" s="707" t="s">
        <v>3810</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8"/>
      <c r="BE233" s="708"/>
      <c r="BF233" s="708"/>
      <c r="BG233" s="708"/>
      <c r="BH233" s="708"/>
      <c r="BI233" s="708"/>
      <c r="BJ233" s="708"/>
      <c r="BK233" s="708"/>
      <c r="BL233" s="708"/>
      <c r="BM233" s="708"/>
      <c r="BN233" s="708"/>
      <c r="BO233" s="708"/>
      <c r="BP233" s="708"/>
      <c r="BQ233" s="708"/>
      <c r="BR233" s="708"/>
      <c r="BS233" s="708"/>
      <c r="BT233" s="708"/>
      <c r="BU233" s="709"/>
      <c r="BV233" s="708"/>
      <c r="BW233" s="708"/>
      <c r="BX233" s="708"/>
      <c r="BY233" s="708"/>
      <c r="BZ233" s="708"/>
      <c r="CA233" s="708"/>
      <c r="CB233" s="708"/>
      <c r="CC233" s="708"/>
      <c r="CD233" s="708"/>
      <c r="CE233" s="708"/>
      <c r="CF233" s="708"/>
      <c r="CG233" s="709"/>
      <c r="CH233" s="709"/>
      <c r="CI233" s="709"/>
      <c r="CJ233" s="709" t="s">
        <v>135</v>
      </c>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1621</v>
      </c>
      <c r="B234" s="706">
        <f t="shared" si="13"/>
        <v>2</v>
      </c>
      <c r="C234" s="706" t="s">
        <v>3577</v>
      </c>
      <c r="D234" s="502">
        <v>2.0</v>
      </c>
      <c r="E234" s="502">
        <v>1.0</v>
      </c>
      <c r="F234" s="502" t="s">
        <v>229</v>
      </c>
      <c r="G234" s="707" t="s">
        <v>3811</v>
      </c>
      <c r="H234" s="685"/>
      <c r="I234" s="709"/>
      <c r="J234" s="708"/>
      <c r="K234" s="708"/>
      <c r="L234" s="708"/>
      <c r="M234" s="708"/>
      <c r="N234" s="708"/>
      <c r="O234" s="708"/>
      <c r="P234" s="708"/>
      <c r="Q234" s="708"/>
      <c r="R234" s="708"/>
      <c r="S234" s="709"/>
      <c r="T234" s="708"/>
      <c r="U234" s="709"/>
      <c r="V234" s="709"/>
      <c r="W234" s="709"/>
      <c r="X234" s="708"/>
      <c r="Y234" s="708"/>
      <c r="Z234" s="708"/>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9" t="s">
        <v>135</v>
      </c>
      <c r="BE234" s="708"/>
      <c r="BF234" s="708"/>
      <c r="BG234" s="708"/>
      <c r="BH234" s="708"/>
      <c r="BI234" s="708"/>
      <c r="BJ234" s="708"/>
      <c r="BK234" s="708"/>
      <c r="BL234" s="708"/>
      <c r="BM234" s="708"/>
      <c r="BN234" s="708"/>
      <c r="BO234" s="708"/>
      <c r="BP234" s="708"/>
      <c r="BQ234" s="708"/>
      <c r="BR234" s="708"/>
      <c r="BS234" s="708"/>
      <c r="BT234" s="708"/>
      <c r="BU234" s="709" t="s">
        <v>135</v>
      </c>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170</v>
      </c>
      <c r="B235" s="706">
        <f t="shared" si="13"/>
        <v>1</v>
      </c>
      <c r="C235" s="706" t="s">
        <v>3577</v>
      </c>
      <c r="D235" s="502">
        <v>5.0</v>
      </c>
      <c r="E235" s="502" t="s">
        <v>259</v>
      </c>
      <c r="F235" s="502">
        <v>5.0</v>
      </c>
      <c r="G235" s="707" t="s">
        <v>3812</v>
      </c>
      <c r="H235" s="685"/>
      <c r="I235" s="708"/>
      <c r="J235" s="710" t="s">
        <v>135</v>
      </c>
      <c r="K235" s="708"/>
      <c r="L235" s="708"/>
      <c r="M235" s="708"/>
      <c r="N235" s="708"/>
      <c r="O235" s="708"/>
      <c r="P235" s="708"/>
      <c r="Q235" s="708"/>
      <c r="R235" s="708"/>
      <c r="S235" s="708"/>
      <c r="T235" s="708"/>
      <c r="U235" s="708"/>
      <c r="V235" s="708"/>
      <c r="W235" s="708"/>
      <c r="X235" s="709"/>
      <c r="Y235" s="709"/>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698</v>
      </c>
      <c r="B236" s="706">
        <f t="shared" si="13"/>
        <v>1</v>
      </c>
      <c r="C236" s="706" t="s">
        <v>3577</v>
      </c>
      <c r="D236" s="502">
        <v>3.0</v>
      </c>
      <c r="E236" s="502">
        <v>2.0</v>
      </c>
      <c r="F236" s="502">
        <v>1.0</v>
      </c>
      <c r="G236" s="707" t="s">
        <v>3813</v>
      </c>
      <c r="H236" s="685"/>
      <c r="I236" s="708"/>
      <c r="J236" s="708"/>
      <c r="K236" s="708"/>
      <c r="L236" s="708"/>
      <c r="M236" s="708"/>
      <c r="N236" s="708"/>
      <c r="O236" s="708"/>
      <c r="P236" s="708"/>
      <c r="Q236" s="708"/>
      <c r="R236" s="708"/>
      <c r="S236" s="708"/>
      <c r="T236" s="708"/>
      <c r="U236" s="708"/>
      <c r="V236" s="708"/>
      <c r="W236" s="708"/>
      <c r="X236" s="709"/>
      <c r="Y236" s="709" t="s">
        <v>135</v>
      </c>
      <c r="Z236" s="709"/>
      <c r="AA236" s="708"/>
      <c r="AB236" s="708"/>
      <c r="AC236" s="708"/>
      <c r="AD236" s="708"/>
      <c r="AE236" s="708"/>
      <c r="AF236" s="708"/>
      <c r="AG236" s="708"/>
      <c r="AH236" s="708"/>
      <c r="AI236" s="708"/>
      <c r="AJ236" s="708"/>
      <c r="AK236" s="708"/>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8"/>
      <c r="CV236" s="708"/>
      <c r="CW236" s="708"/>
      <c r="CX236" s="708"/>
      <c r="CY236" s="708"/>
      <c r="CZ236" s="708"/>
      <c r="DA236" s="708"/>
      <c r="DB236" s="708"/>
      <c r="DC236" s="708"/>
      <c r="DD236" s="708"/>
      <c r="DE236" s="708"/>
      <c r="DF236" s="708"/>
    </row>
    <row r="237">
      <c r="A237" s="705" t="s">
        <v>1604</v>
      </c>
      <c r="B237" s="706">
        <f t="shared" si="13"/>
        <v>0</v>
      </c>
      <c r="C237" s="706" t="s">
        <v>3577</v>
      </c>
      <c r="D237" s="502">
        <v>5.0</v>
      </c>
      <c r="E237" s="502">
        <v>3.0</v>
      </c>
      <c r="F237" s="502">
        <v>4.0</v>
      </c>
      <c r="G237" s="707" t="s">
        <v>3814</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1607</v>
      </c>
      <c r="B238" s="706">
        <f t="shared" si="13"/>
        <v>0</v>
      </c>
      <c r="C238" s="706" t="s">
        <v>3577</v>
      </c>
      <c r="D238" s="502">
        <v>2.0</v>
      </c>
      <c r="E238" s="502">
        <v>2.0</v>
      </c>
      <c r="F238" s="502" t="s">
        <v>229</v>
      </c>
      <c r="G238" s="707" t="s">
        <v>3815</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2810</v>
      </c>
      <c r="B239" s="706">
        <f t="shared" si="13"/>
        <v>0</v>
      </c>
      <c r="C239" s="706" t="s">
        <v>3614</v>
      </c>
      <c r="D239" s="502">
        <v>3.0</v>
      </c>
      <c r="E239" s="502">
        <v>5.0</v>
      </c>
      <c r="F239" s="502" t="s">
        <v>115</v>
      </c>
      <c r="G239" s="707" t="s">
        <v>3816</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2024</v>
      </c>
      <c r="B240" s="706">
        <f t="shared" si="13"/>
        <v>0</v>
      </c>
      <c r="C240" s="706" t="s">
        <v>3577</v>
      </c>
      <c r="D240" s="502">
        <v>3.0</v>
      </c>
      <c r="E240" s="502" t="s">
        <v>667</v>
      </c>
      <c r="F240" s="502">
        <v>4.0</v>
      </c>
      <c r="G240" s="707" t="s">
        <v>3817</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1561</v>
      </c>
      <c r="B241" s="706">
        <f t="shared" si="13"/>
        <v>0</v>
      </c>
      <c r="C241" s="706" t="s">
        <v>3577</v>
      </c>
      <c r="D241" s="502">
        <v>3.0</v>
      </c>
      <c r="E241" s="502">
        <v>3.0</v>
      </c>
      <c r="F241" s="502" t="s">
        <v>229</v>
      </c>
      <c r="G241" s="707" t="s">
        <v>3818</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1627</v>
      </c>
      <c r="B242" s="706">
        <f t="shared" si="13"/>
        <v>0</v>
      </c>
      <c r="C242" s="706" t="s">
        <v>3577</v>
      </c>
      <c r="D242" s="502">
        <v>5.0</v>
      </c>
      <c r="E242" s="502" t="s">
        <v>259</v>
      </c>
      <c r="F242" s="502">
        <v>5.0</v>
      </c>
      <c r="G242" s="707" t="s">
        <v>3819</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1663</v>
      </c>
      <c r="B243" s="706">
        <f t="shared" si="13"/>
        <v>1</v>
      </c>
      <c r="C243" s="706" t="s">
        <v>3577</v>
      </c>
      <c r="D243" s="502">
        <v>5.0</v>
      </c>
      <c r="E243" s="502">
        <v>3.0</v>
      </c>
      <c r="F243" s="502">
        <v>4.0</v>
      </c>
      <c r="G243" s="707" t="s">
        <v>3820</v>
      </c>
      <c r="H243" s="711"/>
      <c r="I243" s="708"/>
      <c r="J243" s="708"/>
      <c r="K243" s="708"/>
      <c r="L243" s="708"/>
      <c r="M243" s="708"/>
      <c r="N243" s="708"/>
      <c r="O243" s="708"/>
      <c r="P243" s="708"/>
      <c r="Q243" s="708"/>
      <c r="R243" s="708"/>
      <c r="S243" s="709"/>
      <c r="T243" s="708"/>
      <c r="U243" s="709"/>
      <c r="V243" s="708"/>
      <c r="W243" s="708"/>
      <c r="X243" s="708"/>
      <c r="Y243" s="708"/>
      <c r="Z243" s="708"/>
      <c r="AA243" s="708"/>
      <c r="AB243" s="709"/>
      <c r="AC243" s="709"/>
      <c r="AD243" s="708"/>
      <c r="AE243" s="708"/>
      <c r="AF243" s="708"/>
      <c r="AG243" s="708"/>
      <c r="AH243" s="708"/>
      <c r="AI243" s="708"/>
      <c r="AJ243" s="708"/>
      <c r="AK243" s="708"/>
      <c r="AL243" s="709"/>
      <c r="AM243" s="708"/>
      <c r="AN243" s="708"/>
      <c r="AO243" s="708"/>
      <c r="AP243" s="708"/>
      <c r="AQ243" s="708"/>
      <c r="AR243" s="709"/>
      <c r="AS243" s="708"/>
      <c r="AT243" s="708"/>
      <c r="AU243" s="708"/>
      <c r="AV243" s="708"/>
      <c r="AW243" s="708"/>
      <c r="AX243" s="708"/>
      <c r="AY243" s="708"/>
      <c r="AZ243" s="708"/>
      <c r="BA243" s="708"/>
      <c r="BB243" s="708"/>
      <c r="BC243" s="709" t="s">
        <v>135</v>
      </c>
      <c r="BD243" s="708"/>
      <c r="BE243" s="708"/>
      <c r="BF243" s="708"/>
      <c r="BG243" s="708"/>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2072</v>
      </c>
      <c r="B244" s="706">
        <f t="shared" si="13"/>
        <v>0</v>
      </c>
      <c r="C244" s="706" t="s">
        <v>3577</v>
      </c>
      <c r="D244" s="502">
        <v>2.0</v>
      </c>
      <c r="E244" s="502">
        <v>2.0</v>
      </c>
      <c r="F244" s="502">
        <v>1.0</v>
      </c>
      <c r="G244" s="707" t="s">
        <v>3821</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437</v>
      </c>
      <c r="B245" s="706">
        <f t="shared" si="13"/>
        <v>0</v>
      </c>
      <c r="C245" s="706" t="s">
        <v>3577</v>
      </c>
      <c r="D245" s="502">
        <v>3.0</v>
      </c>
      <c r="E245" s="502">
        <v>6.0</v>
      </c>
      <c r="F245" s="502" t="s">
        <v>115</v>
      </c>
      <c r="G245" s="707" t="s">
        <v>3822</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1244</v>
      </c>
      <c r="B246" s="706">
        <f t="shared" si="13"/>
        <v>1</v>
      </c>
      <c r="C246" s="706" t="s">
        <v>3577</v>
      </c>
      <c r="D246" s="502">
        <v>5.0</v>
      </c>
      <c r="E246" s="502">
        <v>5.0</v>
      </c>
      <c r="F246" s="502" t="s">
        <v>642</v>
      </c>
      <c r="G246" s="707" t="s">
        <v>3823</v>
      </c>
      <c r="H246" s="711"/>
      <c r="I246" s="708"/>
      <c r="J246" s="708"/>
      <c r="K246" s="708"/>
      <c r="L246" s="708"/>
      <c r="M246" s="708"/>
      <c r="N246" s="708"/>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t="s">
        <v>135</v>
      </c>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486</v>
      </c>
      <c r="B247" s="706">
        <f t="shared" si="13"/>
        <v>1</v>
      </c>
      <c r="C247" s="706" t="s">
        <v>3577</v>
      </c>
      <c r="D247" s="502">
        <v>3.0</v>
      </c>
      <c r="E247" s="502">
        <v>6.0</v>
      </c>
      <c r="F247" s="502" t="s">
        <v>3632</v>
      </c>
      <c r="G247" s="707" t="s">
        <v>3824</v>
      </c>
      <c r="H247" s="711"/>
      <c r="I247" s="708"/>
      <c r="J247" s="708"/>
      <c r="K247" s="708"/>
      <c r="L247" s="708"/>
      <c r="M247" s="708"/>
      <c r="N247" s="708"/>
      <c r="O247" s="708"/>
      <c r="P247" s="708"/>
      <c r="Q247" s="710" t="s">
        <v>135</v>
      </c>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c r="AQ247" s="708"/>
      <c r="AR247" s="709"/>
      <c r="AS247" s="709"/>
      <c r="AT247" s="709"/>
      <c r="AU247" s="709"/>
      <c r="AV247" s="708"/>
      <c r="AW247" s="708"/>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c r="CV247" s="708"/>
      <c r="CW247" s="708"/>
      <c r="CX247" s="708"/>
      <c r="CY247" s="708"/>
      <c r="CZ247" s="708"/>
      <c r="DA247" s="708"/>
      <c r="DB247" s="708"/>
      <c r="DC247" s="708"/>
      <c r="DD247" s="708"/>
      <c r="DE247" s="708"/>
      <c r="DF247" s="708"/>
    </row>
    <row r="248">
      <c r="A248" s="705" t="s">
        <v>1242</v>
      </c>
      <c r="B248" s="706">
        <f t="shared" si="13"/>
        <v>5</v>
      </c>
      <c r="C248" s="706" t="s">
        <v>3577</v>
      </c>
      <c r="D248" s="502">
        <v>3.0</v>
      </c>
      <c r="E248" s="502">
        <v>3.0</v>
      </c>
      <c r="F248" s="502">
        <v>3.0</v>
      </c>
      <c r="G248" s="707" t="s">
        <v>3825</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9" t="s">
        <v>135</v>
      </c>
      <c r="AQ248" s="708"/>
      <c r="AR248" s="709" t="s">
        <v>135</v>
      </c>
      <c r="AS248" s="709"/>
      <c r="AT248" s="709"/>
      <c r="AU248" s="709" t="s">
        <v>135</v>
      </c>
      <c r="AV248" s="708"/>
      <c r="AW248" s="708"/>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8"/>
      <c r="BS248" s="708"/>
      <c r="BT248" s="708"/>
      <c r="BU248" s="708"/>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9" t="s">
        <v>135</v>
      </c>
      <c r="CV248" s="708"/>
      <c r="CW248" s="708"/>
      <c r="CX248" s="708"/>
      <c r="CY248" s="708"/>
      <c r="CZ248" s="708"/>
      <c r="DA248" s="708"/>
      <c r="DB248" s="708"/>
      <c r="DC248" s="708"/>
      <c r="DD248" s="708"/>
      <c r="DE248" s="708"/>
      <c r="DF248" s="708"/>
    </row>
    <row r="249">
      <c r="A249" s="705" t="s">
        <v>1687</v>
      </c>
      <c r="B249" s="706">
        <f t="shared" si="13"/>
        <v>1</v>
      </c>
      <c r="C249" s="706" t="s">
        <v>3577</v>
      </c>
      <c r="D249" s="502">
        <v>5.0</v>
      </c>
      <c r="E249" s="502" t="s">
        <v>259</v>
      </c>
      <c r="F249" s="502" t="s">
        <v>3826</v>
      </c>
      <c r="G249" s="707" t="s">
        <v>3827</v>
      </c>
      <c r="H249" s="711"/>
      <c r="I249" s="708"/>
      <c r="J249" s="709"/>
      <c r="K249" s="709"/>
      <c r="L249" s="709"/>
      <c r="M249" s="709"/>
      <c r="N249" s="709"/>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c r="AX249" s="708"/>
      <c r="AY249" s="708"/>
      <c r="AZ249" s="708"/>
      <c r="BA249" s="708"/>
      <c r="BB249" s="708"/>
      <c r="BC249" s="708"/>
      <c r="BD249" s="709" t="s">
        <v>135</v>
      </c>
      <c r="BE249" s="708"/>
      <c r="BF249" s="708"/>
      <c r="BG249" s="709"/>
      <c r="BH249" s="708"/>
      <c r="BI249" s="708"/>
      <c r="BJ249" s="708"/>
      <c r="BK249" s="708"/>
      <c r="BL249" s="708"/>
      <c r="BM249" s="708"/>
      <c r="BN249" s="708"/>
      <c r="BO249" s="708"/>
      <c r="BP249" s="708"/>
      <c r="BQ249" s="708"/>
      <c r="BR249" s="708"/>
      <c r="BS249" s="708"/>
      <c r="BT249" s="709"/>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343</v>
      </c>
      <c r="B250" s="706">
        <f t="shared" si="13"/>
        <v>4</v>
      </c>
      <c r="C250" s="706" t="s">
        <v>3577</v>
      </c>
      <c r="D250" s="502">
        <v>3.0</v>
      </c>
      <c r="E250" s="502">
        <v>3.0</v>
      </c>
      <c r="F250" s="502">
        <v>3.0</v>
      </c>
      <c r="G250" s="707" t="s">
        <v>3828</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9"/>
      <c r="AW250" s="709" t="s">
        <v>135</v>
      </c>
      <c r="AX250" s="708"/>
      <c r="AY250" s="708"/>
      <c r="AZ250" s="708"/>
      <c r="BA250" s="708"/>
      <c r="BB250" s="708"/>
      <c r="BC250" s="708"/>
      <c r="BD250" s="708"/>
      <c r="BE250" s="708"/>
      <c r="BF250" s="708"/>
      <c r="BG250" s="709" t="s">
        <v>135</v>
      </c>
      <c r="BH250" s="708"/>
      <c r="BI250" s="708"/>
      <c r="BJ250" s="708"/>
      <c r="BK250" s="708"/>
      <c r="BL250" s="708"/>
      <c r="BM250" s="708"/>
      <c r="BN250" s="708"/>
      <c r="BO250" s="708"/>
      <c r="BP250" s="708"/>
      <c r="BQ250" s="708"/>
      <c r="BR250" s="708"/>
      <c r="BS250" s="708"/>
      <c r="BT250" s="709" t="s">
        <v>135</v>
      </c>
      <c r="BU250" s="709"/>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344</v>
      </c>
      <c r="B251" s="706">
        <f t="shared" si="13"/>
        <v>1</v>
      </c>
      <c r="C251" s="706" t="s">
        <v>3577</v>
      </c>
      <c r="D251" s="502">
        <v>5.0</v>
      </c>
      <c r="E251" s="502">
        <v>3.0</v>
      </c>
      <c r="F251" s="502">
        <v>3.0</v>
      </c>
      <c r="G251" s="707" t="s">
        <v>3829</v>
      </c>
      <c r="H251" s="711"/>
      <c r="I251" s="708"/>
      <c r="J251" s="709"/>
      <c r="K251" s="709"/>
      <c r="L251" s="709"/>
      <c r="M251" s="709"/>
      <c r="N251" s="709" t="s">
        <v>135</v>
      </c>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8"/>
      <c r="AW251" s="708"/>
      <c r="AX251" s="708"/>
      <c r="AY251" s="708"/>
      <c r="AZ251" s="708"/>
      <c r="BA251" s="708"/>
      <c r="BB251" s="708"/>
      <c r="BC251" s="708"/>
      <c r="BD251" s="708"/>
      <c r="BE251" s="708"/>
      <c r="BF251" s="708"/>
      <c r="BG251" s="708"/>
      <c r="BH251" s="708"/>
      <c r="BI251" s="708"/>
      <c r="BJ251" s="708"/>
      <c r="BK251" s="708"/>
      <c r="BL251" s="708"/>
      <c r="BM251" s="708"/>
      <c r="BN251" s="708"/>
      <c r="BO251" s="708"/>
      <c r="BP251" s="708"/>
      <c r="BQ251" s="708"/>
      <c r="BR251" s="708"/>
      <c r="BS251" s="708"/>
      <c r="BT251" s="708"/>
      <c r="BU251" s="708"/>
      <c r="BV251" s="708"/>
      <c r="BW251" s="708"/>
      <c r="BX251" s="708"/>
      <c r="BY251" s="708"/>
      <c r="BZ251" s="708"/>
      <c r="CA251" s="708"/>
      <c r="CB251" s="708"/>
      <c r="CC251" s="708"/>
      <c r="CD251" s="708"/>
      <c r="CE251" s="708"/>
      <c r="CF251" s="708"/>
      <c r="CG251" s="708"/>
      <c r="CH251" s="708"/>
      <c r="CI251" s="708"/>
      <c r="CJ251" s="708"/>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2167</v>
      </c>
      <c r="B252" s="706">
        <f t="shared" si="13"/>
        <v>0</v>
      </c>
      <c r="C252" s="706" t="s">
        <v>3577</v>
      </c>
      <c r="D252" s="502">
        <v>3.0</v>
      </c>
      <c r="E252" s="502">
        <v>3.0</v>
      </c>
      <c r="F252" s="502">
        <v>3.0</v>
      </c>
      <c r="G252" s="707" t="s">
        <v>3830</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1738</v>
      </c>
      <c r="B253" s="706">
        <f t="shared" si="13"/>
        <v>1</v>
      </c>
      <c r="C253" s="706" t="s">
        <v>3577</v>
      </c>
      <c r="D253" s="502">
        <v>5.0</v>
      </c>
      <c r="E253" s="502">
        <v>5.0</v>
      </c>
      <c r="F253" s="502" t="s">
        <v>642</v>
      </c>
      <c r="G253" s="707" t="s">
        <v>3831</v>
      </c>
      <c r="H253" s="711"/>
      <c r="I253" s="708"/>
      <c r="J253" s="708"/>
      <c r="K253" s="708"/>
      <c r="L253" s="708"/>
      <c r="M253" s="708"/>
      <c r="N253" s="708"/>
      <c r="O253" s="708"/>
      <c r="P253" s="708"/>
      <c r="Q253" s="708"/>
      <c r="R253" s="708"/>
      <c r="S253" s="708"/>
      <c r="T253" s="708"/>
      <c r="U253" s="708"/>
      <c r="V253" s="708"/>
      <c r="W253" s="708"/>
      <c r="X253" s="708"/>
      <c r="Y253" s="708"/>
      <c r="Z253" s="708"/>
      <c r="AA253" s="708"/>
      <c r="AB253" s="708"/>
      <c r="AC253" s="708"/>
      <c r="AD253" s="708"/>
      <c r="AE253" s="708"/>
      <c r="AF253" s="708"/>
      <c r="AG253" s="708"/>
      <c r="AH253" s="708"/>
      <c r="AI253" s="708"/>
      <c r="AJ253" s="708"/>
      <c r="AK253" s="708"/>
      <c r="AL253" s="708"/>
      <c r="AM253" s="708"/>
      <c r="AN253" s="708"/>
      <c r="AO253" s="708"/>
      <c r="AP253" s="708"/>
      <c r="AQ253" s="708"/>
      <c r="AR253" s="708"/>
      <c r="AS253" s="708"/>
      <c r="AT253" s="708"/>
      <c r="AU253" s="708"/>
      <c r="AV253" s="709"/>
      <c r="AW253" s="709"/>
      <c r="AX253" s="708"/>
      <c r="AY253" s="708"/>
      <c r="AZ253" s="708"/>
      <c r="BA253" s="708"/>
      <c r="BB253" s="708"/>
      <c r="BC253" s="708"/>
      <c r="BD253" s="708"/>
      <c r="BE253" s="708"/>
      <c r="BF253" s="708"/>
      <c r="BG253" s="709" t="s">
        <v>135</v>
      </c>
      <c r="BH253" s="708"/>
      <c r="BI253" s="708"/>
      <c r="BJ253" s="708"/>
      <c r="BK253" s="708"/>
      <c r="BL253" s="708"/>
      <c r="BM253" s="708"/>
      <c r="BN253" s="708"/>
      <c r="BO253" s="708"/>
      <c r="BP253" s="708"/>
      <c r="BQ253" s="708"/>
      <c r="BR253" s="709"/>
      <c r="BS253" s="709"/>
      <c r="BT253" s="709"/>
      <c r="BU253" s="709"/>
      <c r="BV253" s="708"/>
      <c r="BW253" s="708"/>
      <c r="BX253" s="708"/>
      <c r="BY253" s="708"/>
      <c r="BZ253" s="708"/>
      <c r="CA253" s="708"/>
      <c r="CB253" s="708"/>
      <c r="CC253" s="708"/>
      <c r="CD253" s="708"/>
      <c r="CE253" s="708"/>
      <c r="CF253" s="708"/>
      <c r="CG253" s="709"/>
      <c r="CH253" s="709"/>
      <c r="CI253" s="709"/>
      <c r="CJ253" s="709"/>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491</v>
      </c>
      <c r="B254" s="706">
        <f t="shared" si="13"/>
        <v>8</v>
      </c>
      <c r="C254" s="706" t="s">
        <v>3614</v>
      </c>
      <c r="D254" s="502">
        <v>1.0</v>
      </c>
      <c r="E254" s="502">
        <v>2.0</v>
      </c>
      <c r="F254" s="502" t="s">
        <v>229</v>
      </c>
      <c r="G254" s="707" t="s">
        <v>3832</v>
      </c>
      <c r="H254" s="711"/>
      <c r="I254" s="708"/>
      <c r="J254" s="708"/>
      <c r="K254" s="708"/>
      <c r="L254" s="708"/>
      <c r="M254" s="708"/>
      <c r="N254" s="708"/>
      <c r="O254" s="708"/>
      <c r="P254" s="708"/>
      <c r="Q254" s="710" t="s">
        <v>135</v>
      </c>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t="s">
        <v>135</v>
      </c>
      <c r="AX254" s="708"/>
      <c r="AY254" s="708"/>
      <c r="AZ254" s="708"/>
      <c r="BA254" s="708"/>
      <c r="BB254" s="708"/>
      <c r="BC254" s="708"/>
      <c r="BD254" s="709"/>
      <c r="BE254" s="709" t="s">
        <v>135</v>
      </c>
      <c r="BF254" s="708"/>
      <c r="BG254" s="709" t="s">
        <v>135</v>
      </c>
      <c r="BH254" s="708"/>
      <c r="BI254" s="708"/>
      <c r="BJ254" s="708"/>
      <c r="BK254" s="708"/>
      <c r="BL254" s="708"/>
      <c r="BM254" s="708"/>
      <c r="BN254" s="708"/>
      <c r="BO254" s="708"/>
      <c r="BP254" s="708"/>
      <c r="BQ254" s="708"/>
      <c r="BR254" s="709" t="s">
        <v>135</v>
      </c>
      <c r="BS254" s="709"/>
      <c r="BT254" s="709" t="s">
        <v>135</v>
      </c>
      <c r="BU254" s="709"/>
      <c r="BV254" s="708"/>
      <c r="BW254" s="708"/>
      <c r="BX254" s="708"/>
      <c r="BY254" s="708"/>
      <c r="BZ254" s="708"/>
      <c r="CA254" s="708"/>
      <c r="CB254" s="708"/>
      <c r="CC254" s="708"/>
      <c r="CD254" s="708"/>
      <c r="CE254" s="708"/>
      <c r="CF254" s="708"/>
      <c r="CG254" s="709"/>
      <c r="CH254" s="709"/>
      <c r="CI254" s="709"/>
      <c r="CJ254" s="709" t="s">
        <v>135</v>
      </c>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892</v>
      </c>
      <c r="B255" s="706">
        <f t="shared" si="13"/>
        <v>1</v>
      </c>
      <c r="C255" s="706" t="s">
        <v>3577</v>
      </c>
      <c r="D255" s="502">
        <v>2.0</v>
      </c>
      <c r="E255" s="502">
        <v>2.0</v>
      </c>
      <c r="F255" s="502" t="s">
        <v>229</v>
      </c>
      <c r="G255" s="707" t="s">
        <v>3833</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t="s">
        <v>135</v>
      </c>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c r="A256" s="705" t="s">
        <v>1459</v>
      </c>
      <c r="B256" s="706"/>
      <c r="C256" s="706" t="s">
        <v>3577</v>
      </c>
      <c r="D256" s="502">
        <v>2.0</v>
      </c>
      <c r="E256" s="502">
        <v>2.0</v>
      </c>
      <c r="F256" s="502" t="s">
        <v>229</v>
      </c>
      <c r="G256" s="707" t="s">
        <v>3834</v>
      </c>
      <c r="H256" s="711"/>
      <c r="I256" s="708"/>
      <c r="J256" s="708"/>
      <c r="K256" s="708"/>
      <c r="L256" s="708"/>
      <c r="M256" s="708"/>
      <c r="N256" s="708"/>
      <c r="O256" s="708"/>
      <c r="P256" s="708"/>
      <c r="Q256" s="710"/>
      <c r="R256" s="708"/>
      <c r="S256" s="708"/>
      <c r="T256" s="708"/>
      <c r="U256" s="708"/>
      <c r="V256" s="710"/>
      <c r="W256" s="708"/>
      <c r="X256" s="708"/>
      <c r="Y256" s="708"/>
      <c r="Z256" s="708"/>
      <c r="AA256" s="708"/>
      <c r="AB256" s="708"/>
      <c r="AC256" s="708"/>
      <c r="AD256" s="710"/>
      <c r="AE256" s="708"/>
      <c r="AF256" s="708"/>
      <c r="AG256" s="708"/>
      <c r="AH256" s="708"/>
      <c r="AI256" s="708"/>
      <c r="AJ256" s="708"/>
      <c r="AK256" s="708"/>
      <c r="AL256" s="708"/>
      <c r="AM256" s="708"/>
      <c r="AN256" s="708"/>
      <c r="AO256" s="708"/>
      <c r="AP256" s="708"/>
      <c r="AQ256" s="708"/>
      <c r="AR256" s="708"/>
      <c r="AS256" s="708"/>
      <c r="AT256" s="708"/>
      <c r="AU256" s="708"/>
      <c r="AV256" s="709"/>
      <c r="AW256" s="709"/>
      <c r="AX256" s="708"/>
      <c r="AY256" s="708"/>
      <c r="AZ256" s="708"/>
      <c r="BA256" s="708"/>
      <c r="BB256" s="708"/>
      <c r="BC256" s="708"/>
      <c r="BD256" s="709"/>
      <c r="BE256" s="709"/>
      <c r="BF256" s="708"/>
      <c r="BG256" s="709"/>
      <c r="BH256" s="708"/>
      <c r="BI256" s="708"/>
      <c r="BJ256" s="708"/>
      <c r="BK256" s="708"/>
      <c r="BL256" s="708"/>
      <c r="BM256" s="708"/>
      <c r="BN256" s="708"/>
      <c r="BO256" s="708"/>
      <c r="BP256" s="708"/>
      <c r="BQ256" s="708"/>
      <c r="BR256" s="709"/>
      <c r="BS256" s="709"/>
      <c r="BT256" s="709"/>
      <c r="BU256" s="709"/>
      <c r="BV256" s="708"/>
      <c r="BW256" s="708"/>
      <c r="BX256" s="708"/>
      <c r="BY256" s="708"/>
      <c r="BZ256" s="708"/>
      <c r="CA256" s="708"/>
      <c r="CB256" s="708"/>
      <c r="CC256" s="708"/>
      <c r="CD256" s="708"/>
      <c r="CE256" s="708"/>
      <c r="CF256" s="708"/>
      <c r="CG256" s="709"/>
      <c r="CH256" s="709"/>
      <c r="CI256" s="709"/>
      <c r="CJ256" s="709"/>
      <c r="CK256" s="708"/>
      <c r="CL256" s="708"/>
      <c r="CM256" s="708"/>
      <c r="CN256" s="708"/>
      <c r="CO256" s="708"/>
      <c r="CP256" s="708"/>
      <c r="CQ256" s="708"/>
      <c r="CR256" s="708"/>
      <c r="CS256" s="708"/>
      <c r="CT256" s="708"/>
      <c r="CU256" s="708"/>
      <c r="CV256" s="708"/>
      <c r="CW256" s="708"/>
      <c r="CX256" s="708"/>
      <c r="CY256" s="708"/>
      <c r="CZ256" s="708"/>
      <c r="DA256" s="708"/>
      <c r="DB256" s="708"/>
      <c r="DC256" s="708"/>
      <c r="DD256" s="708"/>
      <c r="DE256" s="708"/>
      <c r="DF256" s="708"/>
    </row>
    <row r="257" ht="22.5" customHeight="1">
      <c r="A257" s="712" t="s">
        <v>3835</v>
      </c>
      <c r="B257" s="713"/>
      <c r="C257" s="714"/>
      <c r="D257" s="714"/>
      <c r="E257" s="714"/>
      <c r="F257" s="714"/>
      <c r="G257" s="714"/>
      <c r="H257" s="715"/>
      <c r="I257" s="703"/>
      <c r="J257" s="703"/>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4"/>
      <c r="BK257" s="704"/>
      <c r="BL257" s="703"/>
      <c r="BM257" s="703"/>
      <c r="BN257" s="703"/>
      <c r="BO257" s="703"/>
      <c r="BP257" s="703"/>
      <c r="BQ257" s="703"/>
      <c r="BR257" s="704"/>
      <c r="BS257" s="704"/>
      <c r="BT257" s="703"/>
      <c r="BU257" s="703"/>
      <c r="BV257" s="703"/>
      <c r="BW257" s="703"/>
      <c r="BX257" s="703"/>
      <c r="BY257" s="703"/>
      <c r="BZ257" s="703"/>
      <c r="CA257" s="703"/>
      <c r="CB257" s="703"/>
      <c r="CC257" s="703"/>
      <c r="CD257" s="703"/>
      <c r="CE257" s="703"/>
      <c r="CF257" s="703"/>
      <c r="CG257" s="703"/>
      <c r="CH257" s="703"/>
      <c r="CI257" s="703"/>
      <c r="CJ257" s="703"/>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16" t="s">
        <v>2445</v>
      </c>
      <c r="B258" s="717">
        <f t="shared" ref="B258:B259" si="14">counta($I258:$DF258)</f>
        <v>0</v>
      </c>
      <c r="C258" s="717" t="s">
        <v>3614</v>
      </c>
      <c r="D258" s="718">
        <v>0.0</v>
      </c>
      <c r="E258" s="718">
        <v>2.0</v>
      </c>
      <c r="F258" s="718" t="s">
        <v>229</v>
      </c>
      <c r="G258" s="719" t="s">
        <v>3836</v>
      </c>
      <c r="H258" s="711"/>
      <c r="I258" s="720"/>
      <c r="J258" s="721"/>
      <c r="K258" s="721"/>
      <c r="L258" s="721"/>
      <c r="M258" s="721"/>
      <c r="N258" s="720"/>
      <c r="O258" s="720"/>
      <c r="P258" s="720"/>
      <c r="Q258" s="720"/>
      <c r="R258" s="720"/>
      <c r="S258" s="720"/>
      <c r="T258" s="720"/>
      <c r="U258" s="720"/>
      <c r="V258" s="720"/>
      <c r="W258" s="720"/>
      <c r="X258" s="720"/>
      <c r="Y258" s="720"/>
      <c r="Z258" s="720"/>
      <c r="AA258" s="721"/>
      <c r="AB258" s="720"/>
      <c r="AC258" s="721"/>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c r="AZ258" s="720"/>
      <c r="BA258" s="720"/>
      <c r="BB258" s="720"/>
      <c r="BC258" s="720"/>
      <c r="BD258" s="720"/>
      <c r="BE258" s="720"/>
      <c r="BF258" s="720"/>
      <c r="BG258" s="720"/>
      <c r="BH258" s="720"/>
      <c r="BI258" s="721"/>
      <c r="BJ258" s="721"/>
      <c r="BK258" s="721"/>
      <c r="BL258" s="720"/>
      <c r="BM258" s="720"/>
      <c r="BN258" s="721"/>
      <c r="BO258" s="721"/>
      <c r="BP258" s="720"/>
      <c r="BQ258" s="720"/>
      <c r="BR258" s="720"/>
      <c r="BS258" s="720"/>
      <c r="BT258" s="720"/>
      <c r="BU258" s="720"/>
      <c r="BV258" s="720"/>
      <c r="BW258" s="720"/>
      <c r="BX258" s="720"/>
      <c r="BY258" s="720"/>
      <c r="BZ258" s="721"/>
      <c r="CA258" s="721"/>
      <c r="CB258" s="720"/>
      <c r="CC258" s="720"/>
      <c r="CD258" s="720"/>
      <c r="CE258" s="720"/>
      <c r="CF258" s="720"/>
      <c r="CG258" s="720"/>
      <c r="CH258" s="720"/>
      <c r="CI258" s="720"/>
      <c r="CJ258" s="720"/>
      <c r="CK258" s="720"/>
      <c r="CL258" s="720"/>
      <c r="CM258" s="720"/>
      <c r="CN258" s="720"/>
      <c r="CO258" s="720"/>
      <c r="CP258" s="720"/>
      <c r="CQ258" s="720"/>
      <c r="CR258" s="720"/>
      <c r="CS258" s="721"/>
      <c r="CT258" s="720"/>
      <c r="CU258" s="720"/>
      <c r="CV258" s="720"/>
      <c r="CW258" s="720"/>
      <c r="CX258" s="720"/>
      <c r="CY258" s="720"/>
      <c r="CZ258" s="720"/>
      <c r="DA258" s="720"/>
      <c r="DB258" s="720"/>
      <c r="DC258" s="720"/>
      <c r="DD258" s="720"/>
      <c r="DE258" s="720"/>
      <c r="DF258" s="720"/>
    </row>
    <row r="259">
      <c r="A259" s="716" t="s">
        <v>280</v>
      </c>
      <c r="B259" s="717">
        <f t="shared" si="14"/>
        <v>8</v>
      </c>
      <c r="C259" s="717" t="s">
        <v>3614</v>
      </c>
      <c r="D259" s="718">
        <v>3.0</v>
      </c>
      <c r="E259" s="718" t="s">
        <v>259</v>
      </c>
      <c r="F259" s="718" t="s">
        <v>229</v>
      </c>
      <c r="G259" s="719" t="s">
        <v>3837</v>
      </c>
      <c r="H259" s="711"/>
      <c r="I259" s="720"/>
      <c r="J259" s="721"/>
      <c r="K259" s="721"/>
      <c r="L259" s="721"/>
      <c r="M259" s="721" t="s">
        <v>135</v>
      </c>
      <c r="N259" s="720"/>
      <c r="O259" s="720"/>
      <c r="P259" s="720"/>
      <c r="Q259" s="720"/>
      <c r="R259" s="720"/>
      <c r="S259" s="720"/>
      <c r="T259" s="720"/>
      <c r="U259" s="720"/>
      <c r="V259" s="720"/>
      <c r="W259" s="720"/>
      <c r="X259" s="720"/>
      <c r="Y259" s="720"/>
      <c r="Z259" s="720"/>
      <c r="AA259" s="721" t="s">
        <v>135</v>
      </c>
      <c r="AB259" s="720"/>
      <c r="AC259" s="721" t="s">
        <v>135</v>
      </c>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t="s">
        <v>135</v>
      </c>
      <c r="AZ259" s="720"/>
      <c r="BA259" s="720"/>
      <c r="BB259" s="720"/>
      <c r="BC259" s="720"/>
      <c r="BD259" s="720"/>
      <c r="BE259" s="720"/>
      <c r="BF259" s="720"/>
      <c r="BG259" s="720"/>
      <c r="BH259" s="720"/>
      <c r="BI259" s="721" t="s">
        <v>135</v>
      </c>
      <c r="BJ259" s="721"/>
      <c r="BK259" s="721"/>
      <c r="BL259" s="720"/>
      <c r="BM259" s="720"/>
      <c r="BN259" s="721"/>
      <c r="BO259" s="721" t="s">
        <v>135</v>
      </c>
      <c r="BP259" s="720"/>
      <c r="BQ259" s="720"/>
      <c r="BR259" s="720"/>
      <c r="BS259" s="720"/>
      <c r="BT259" s="720"/>
      <c r="BU259" s="720"/>
      <c r="BV259" s="720"/>
      <c r="BW259" s="720"/>
      <c r="BX259" s="720"/>
      <c r="BY259" s="720"/>
      <c r="BZ259" s="721"/>
      <c r="CA259" s="721" t="s">
        <v>135</v>
      </c>
      <c r="CB259" s="720"/>
      <c r="CC259" s="720"/>
      <c r="CD259" s="720"/>
      <c r="CE259" s="720"/>
      <c r="CF259" s="720"/>
      <c r="CG259" s="720"/>
      <c r="CH259" s="720"/>
      <c r="CI259" s="720"/>
      <c r="CJ259" s="720"/>
      <c r="CK259" s="720"/>
      <c r="CL259" s="720"/>
      <c r="CM259" s="720"/>
      <c r="CN259" s="720"/>
      <c r="CO259" s="720"/>
      <c r="CP259" s="720"/>
      <c r="CQ259" s="720"/>
      <c r="CR259" s="720"/>
      <c r="CS259" s="721" t="s">
        <v>135</v>
      </c>
      <c r="CT259" s="720"/>
      <c r="CU259" s="720"/>
      <c r="CV259" s="720"/>
      <c r="CW259" s="720"/>
      <c r="CX259" s="720"/>
      <c r="CY259" s="720"/>
      <c r="CZ259" s="720"/>
      <c r="DA259" s="720"/>
      <c r="DB259" s="720"/>
      <c r="DC259" s="720"/>
      <c r="DD259" s="720"/>
      <c r="DE259" s="720"/>
      <c r="DF259" s="720"/>
    </row>
    <row r="260">
      <c r="A260" s="716" t="s">
        <v>1475</v>
      </c>
      <c r="B260" s="717"/>
      <c r="C260" s="717" t="s">
        <v>3614</v>
      </c>
      <c r="D260" s="718">
        <v>0.0</v>
      </c>
      <c r="E260" s="718">
        <v>2.0</v>
      </c>
      <c r="F260" s="718" t="s">
        <v>229</v>
      </c>
      <c r="G260" s="719" t="s">
        <v>3838</v>
      </c>
      <c r="H260" s="711"/>
      <c r="I260" s="720"/>
      <c r="J260" s="721"/>
      <c r="K260" s="721"/>
      <c r="L260" s="721"/>
      <c r="M260" s="721"/>
      <c r="N260" s="720"/>
      <c r="O260" s="720"/>
      <c r="P260" s="720"/>
      <c r="Q260" s="720"/>
      <c r="R260" s="720"/>
      <c r="S260" s="720"/>
      <c r="T260" s="720"/>
      <c r="U260" s="720"/>
      <c r="V260" s="720"/>
      <c r="W260" s="720"/>
      <c r="X260" s="720"/>
      <c r="Y260" s="720"/>
      <c r="Z260" s="720"/>
      <c r="AA260" s="721"/>
      <c r="AB260" s="720"/>
      <c r="AC260" s="721"/>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1"/>
      <c r="AY260" s="721"/>
      <c r="AZ260" s="720"/>
      <c r="BA260" s="720"/>
      <c r="BB260" s="720"/>
      <c r="BC260" s="720"/>
      <c r="BD260" s="720"/>
      <c r="BE260" s="720"/>
      <c r="BF260" s="720"/>
      <c r="BG260" s="720"/>
      <c r="BH260" s="720"/>
      <c r="BI260" s="721"/>
      <c r="BJ260" s="721"/>
      <c r="BK260" s="721"/>
      <c r="BL260" s="720"/>
      <c r="BM260" s="720"/>
      <c r="BN260" s="721"/>
      <c r="BO260" s="721"/>
      <c r="BP260" s="720"/>
      <c r="BQ260" s="720"/>
      <c r="BR260" s="720"/>
      <c r="BS260" s="720"/>
      <c r="BT260" s="720"/>
      <c r="BU260" s="720"/>
      <c r="BV260" s="720"/>
      <c r="BW260" s="720"/>
      <c r="BX260" s="720"/>
      <c r="BY260" s="720"/>
      <c r="BZ260" s="721"/>
      <c r="CA260" s="721"/>
      <c r="CB260" s="720"/>
      <c r="CC260" s="720"/>
      <c r="CD260" s="720"/>
      <c r="CE260" s="720"/>
      <c r="CF260" s="720"/>
      <c r="CG260" s="720"/>
      <c r="CH260" s="720"/>
      <c r="CI260" s="720"/>
      <c r="CJ260" s="720"/>
      <c r="CK260" s="720"/>
      <c r="CL260" s="720"/>
      <c r="CM260" s="720"/>
      <c r="CN260" s="720"/>
      <c r="CO260" s="720"/>
      <c r="CP260" s="720"/>
      <c r="CQ260" s="720"/>
      <c r="CR260" s="720"/>
      <c r="CS260" s="721"/>
      <c r="CT260" s="720"/>
      <c r="CU260" s="720"/>
      <c r="CV260" s="720"/>
      <c r="CW260" s="720"/>
      <c r="CX260" s="720"/>
      <c r="CY260" s="720"/>
      <c r="CZ260" s="720"/>
      <c r="DA260" s="720"/>
      <c r="DB260" s="720"/>
      <c r="DC260" s="720"/>
      <c r="DD260" s="720"/>
      <c r="DE260" s="720"/>
      <c r="DF260" s="720"/>
    </row>
    <row r="261">
      <c r="A261" s="716" t="s">
        <v>333</v>
      </c>
      <c r="B261" s="717">
        <f>counta($I261:$DF261)</f>
        <v>7</v>
      </c>
      <c r="C261" s="717" t="s">
        <v>3614</v>
      </c>
      <c r="D261" s="718">
        <v>0.0</v>
      </c>
      <c r="E261" s="718">
        <v>2.0</v>
      </c>
      <c r="F261" s="718" t="s">
        <v>229</v>
      </c>
      <c r="G261" s="719" t="s">
        <v>3839</v>
      </c>
      <c r="H261" s="711"/>
      <c r="I261" s="720"/>
      <c r="J261" s="721"/>
      <c r="K261" s="721"/>
      <c r="L261" s="721"/>
      <c r="M261" s="721"/>
      <c r="N261" s="721" t="s">
        <v>135</v>
      </c>
      <c r="O261" s="720"/>
      <c r="P261" s="720"/>
      <c r="Q261" s="720"/>
      <c r="R261" s="720"/>
      <c r="S261" s="721" t="s">
        <v>135</v>
      </c>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t="s">
        <v>135</v>
      </c>
      <c r="AW261" s="720"/>
      <c r="AX261" s="720"/>
      <c r="AY261" s="720"/>
      <c r="AZ261" s="720"/>
      <c r="BA261" s="720"/>
      <c r="BB261" s="720"/>
      <c r="BC261" s="721" t="s">
        <v>135</v>
      </c>
      <c r="BD261" s="720"/>
      <c r="BE261" s="720"/>
      <c r="BF261" s="720"/>
      <c r="BG261" s="720"/>
      <c r="BH261" s="720"/>
      <c r="BI261" s="720"/>
      <c r="BJ261" s="720"/>
      <c r="BK261" s="720"/>
      <c r="BL261" s="720"/>
      <c r="BM261" s="720"/>
      <c r="BN261" s="720"/>
      <c r="BO261" s="720"/>
      <c r="BP261" s="720"/>
      <c r="BQ261" s="720"/>
      <c r="BR261" s="721" t="s">
        <v>135</v>
      </c>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t="s">
        <v>135</v>
      </c>
      <c r="CV261" s="720"/>
      <c r="CW261" s="721" t="s">
        <v>135</v>
      </c>
      <c r="CX261" s="720"/>
      <c r="CY261" s="720"/>
      <c r="CZ261" s="720"/>
      <c r="DA261" s="720"/>
      <c r="DB261" s="720"/>
      <c r="DC261" s="720"/>
      <c r="DD261" s="720"/>
      <c r="DE261" s="720"/>
      <c r="DF261" s="720"/>
    </row>
    <row r="262">
      <c r="A262" s="716" t="s">
        <v>2611</v>
      </c>
      <c r="B262" s="717"/>
      <c r="C262" s="717" t="s">
        <v>3614</v>
      </c>
      <c r="D262" s="718">
        <v>5.0</v>
      </c>
      <c r="E262" s="718" t="s">
        <v>259</v>
      </c>
      <c r="F262" s="718" t="s">
        <v>229</v>
      </c>
      <c r="G262" s="719" t="s">
        <v>3840</v>
      </c>
      <c r="H262" s="711"/>
      <c r="I262" s="720"/>
      <c r="J262" s="721"/>
      <c r="K262" s="721"/>
      <c r="L262" s="721"/>
      <c r="M262" s="721"/>
      <c r="N262" s="721"/>
      <c r="O262" s="720"/>
      <c r="P262" s="720"/>
      <c r="Q262" s="720"/>
      <c r="R262" s="720"/>
      <c r="S262" s="721"/>
      <c r="T262" s="720"/>
      <c r="U262" s="721"/>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1"/>
      <c r="AW262" s="720"/>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1"/>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0"/>
      <c r="DB262" s="720"/>
      <c r="DC262" s="720"/>
      <c r="DD262" s="720"/>
      <c r="DE262" s="720"/>
      <c r="DF262" s="720"/>
    </row>
    <row r="263">
      <c r="A263" s="716" t="s">
        <v>2447</v>
      </c>
      <c r="B263" s="717">
        <f t="shared" ref="B263:B267" si="15">counta($I263:$DF263)</f>
        <v>0</v>
      </c>
      <c r="C263" s="717" t="s">
        <v>3577</v>
      </c>
      <c r="D263" s="718">
        <v>2.0</v>
      </c>
      <c r="E263" s="718">
        <v>3.0</v>
      </c>
      <c r="F263" s="718">
        <v>3.0</v>
      </c>
      <c r="G263" s="719" t="s">
        <v>3841</v>
      </c>
      <c r="H263" s="711"/>
      <c r="I263" s="720"/>
      <c r="J263" s="720"/>
      <c r="K263" s="720"/>
      <c r="L263" s="720"/>
      <c r="M263" s="720"/>
      <c r="N263" s="721"/>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c r="AV263" s="721"/>
      <c r="AW263" s="721"/>
      <c r="AX263" s="720"/>
      <c r="AY263" s="720"/>
      <c r="AZ263" s="720"/>
      <c r="BA263" s="720"/>
      <c r="BB263" s="720"/>
      <c r="BC263" s="721"/>
      <c r="BD263" s="720"/>
      <c r="BE263" s="720"/>
      <c r="BF263" s="720"/>
      <c r="BG263" s="720"/>
      <c r="BH263" s="720"/>
      <c r="BI263" s="720"/>
      <c r="BJ263" s="720"/>
      <c r="BK263" s="720"/>
      <c r="BL263" s="720"/>
      <c r="BM263" s="720"/>
      <c r="BN263" s="720"/>
      <c r="BO263" s="720"/>
      <c r="BP263" s="720"/>
      <c r="BQ263" s="720"/>
      <c r="BR263" s="720"/>
      <c r="BS263" s="721"/>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c r="CV263" s="720"/>
      <c r="CW263" s="721"/>
      <c r="CX263" s="720"/>
      <c r="CY263" s="720"/>
      <c r="CZ263" s="720"/>
      <c r="DA263" s="721"/>
      <c r="DB263" s="721"/>
      <c r="DC263" s="721"/>
      <c r="DD263" s="720"/>
      <c r="DE263" s="720"/>
      <c r="DF263" s="720"/>
    </row>
    <row r="264">
      <c r="A264" s="716" t="s">
        <v>337</v>
      </c>
      <c r="B264" s="717">
        <f t="shared" si="15"/>
        <v>10</v>
      </c>
      <c r="C264" s="717" t="s">
        <v>3577</v>
      </c>
      <c r="D264" s="718">
        <v>1.0</v>
      </c>
      <c r="E264" s="718">
        <v>3.0</v>
      </c>
      <c r="F264" s="718">
        <v>3.0</v>
      </c>
      <c r="G264" s="719" t="s">
        <v>3842</v>
      </c>
      <c r="H264" s="711"/>
      <c r="I264" s="720"/>
      <c r="J264" s="720"/>
      <c r="K264" s="720"/>
      <c r="L264" s="720"/>
      <c r="M264" s="720"/>
      <c r="N264" s="721" t="s">
        <v>135</v>
      </c>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1"/>
      <c r="AT264" s="721"/>
      <c r="AU264" s="721" t="s">
        <v>135</v>
      </c>
      <c r="AV264" s="721" t="s">
        <v>135</v>
      </c>
      <c r="AW264" s="721" t="s">
        <v>135</v>
      </c>
      <c r="AX264" s="720"/>
      <c r="AY264" s="720"/>
      <c r="AZ264" s="720"/>
      <c r="BA264" s="720"/>
      <c r="BB264" s="720"/>
      <c r="BC264" s="721" t="s">
        <v>135</v>
      </c>
      <c r="BD264" s="720"/>
      <c r="BE264" s="720"/>
      <c r="BF264" s="720"/>
      <c r="BG264" s="720"/>
      <c r="BH264" s="720"/>
      <c r="BI264" s="720"/>
      <c r="BJ264" s="720"/>
      <c r="BK264" s="720"/>
      <c r="BL264" s="720"/>
      <c r="BM264" s="720"/>
      <c r="BN264" s="720"/>
      <c r="BO264" s="720"/>
      <c r="BP264" s="720"/>
      <c r="BQ264" s="720"/>
      <c r="BR264" s="720"/>
      <c r="BS264" s="721" t="s">
        <v>135</v>
      </c>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1" t="s">
        <v>135</v>
      </c>
      <c r="CV264" s="720"/>
      <c r="CW264" s="721" t="s">
        <v>135</v>
      </c>
      <c r="CX264" s="720"/>
      <c r="CY264" s="720"/>
      <c r="CZ264" s="720"/>
      <c r="DA264" s="721"/>
      <c r="DB264" s="721" t="s">
        <v>135</v>
      </c>
      <c r="DC264" s="721" t="s">
        <v>135</v>
      </c>
      <c r="DD264" s="720"/>
      <c r="DE264" s="720"/>
      <c r="DF264" s="720"/>
    </row>
    <row r="265">
      <c r="A265" s="716" t="s">
        <v>1918</v>
      </c>
      <c r="B265" s="717">
        <f t="shared" si="15"/>
        <v>1</v>
      </c>
      <c r="C265" s="717" t="s">
        <v>3577</v>
      </c>
      <c r="D265" s="718">
        <v>3.0</v>
      </c>
      <c r="E265" s="718">
        <v>3.0</v>
      </c>
      <c r="F265" s="718">
        <v>6.0</v>
      </c>
      <c r="G265" s="719" t="s">
        <v>3843</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2009</v>
      </c>
      <c r="B266" s="717">
        <f t="shared" si="15"/>
        <v>1</v>
      </c>
      <c r="C266" s="717" t="s">
        <v>3614</v>
      </c>
      <c r="D266" s="718">
        <v>0.0</v>
      </c>
      <c r="E266" s="718">
        <v>1.0</v>
      </c>
      <c r="F266" s="718" t="s">
        <v>229</v>
      </c>
      <c r="G266" s="719" t="s">
        <v>3844</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t="s">
        <v>135</v>
      </c>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c r="A267" s="716" t="s">
        <v>2074</v>
      </c>
      <c r="B267" s="717">
        <f t="shared" si="15"/>
        <v>0</v>
      </c>
      <c r="C267" s="717" t="s">
        <v>3614</v>
      </c>
      <c r="D267" s="718">
        <v>1.0</v>
      </c>
      <c r="E267" s="718">
        <v>3.0</v>
      </c>
      <c r="F267" s="718" t="s">
        <v>229</v>
      </c>
      <c r="G267" s="719" t="s">
        <v>3845</v>
      </c>
      <c r="H267" s="711"/>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1"/>
      <c r="BS267" s="721"/>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row>
    <row r="268" ht="22.5" customHeight="1">
      <c r="A268" s="722" t="s">
        <v>3569</v>
      </c>
      <c r="B268" s="723"/>
      <c r="C268" s="724"/>
      <c r="D268" s="724"/>
      <c r="E268" s="724"/>
      <c r="F268" s="724"/>
      <c r="G268" s="724"/>
      <c r="H268" s="725"/>
      <c r="I268" s="703"/>
      <c r="J268" s="703"/>
      <c r="K268" s="703"/>
      <c r="L268" s="703"/>
      <c r="M268" s="703"/>
      <c r="N268" s="703"/>
      <c r="O268" s="703"/>
      <c r="P268" s="703"/>
      <c r="Q268" s="703"/>
      <c r="R268" s="703"/>
      <c r="S268" s="703"/>
      <c r="T268" s="703"/>
      <c r="U268" s="703"/>
      <c r="V268" s="703"/>
      <c r="W268" s="703"/>
      <c r="X268" s="703"/>
      <c r="Y268" s="703"/>
      <c r="Z268" s="703"/>
      <c r="AA268" s="703"/>
      <c r="AB268" s="703"/>
      <c r="AC268" s="703"/>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c r="AY268" s="703"/>
      <c r="AZ268" s="703"/>
      <c r="BA268" s="703"/>
      <c r="BB268" s="703"/>
      <c r="BC268" s="703"/>
      <c r="BD268" s="703"/>
      <c r="BE268" s="703"/>
      <c r="BF268" s="703"/>
      <c r="BG268" s="703"/>
      <c r="BH268" s="703"/>
      <c r="BI268" s="703"/>
      <c r="BJ268" s="704"/>
      <c r="BK268" s="704"/>
      <c r="BL268" s="703"/>
      <c r="BM268" s="703"/>
      <c r="BN268" s="703"/>
      <c r="BO268" s="703"/>
      <c r="BP268" s="703"/>
      <c r="BQ268" s="703"/>
      <c r="BR268" s="704"/>
      <c r="BS268" s="704"/>
      <c r="BT268" s="703"/>
      <c r="BU268" s="703"/>
      <c r="BV268" s="703"/>
      <c r="BW268" s="703"/>
      <c r="BX268" s="703"/>
      <c r="BY268" s="703"/>
      <c r="BZ268" s="703"/>
      <c r="CA268" s="703"/>
      <c r="CB268" s="703"/>
      <c r="CC268" s="703"/>
      <c r="CD268" s="703"/>
      <c r="CE268" s="703"/>
      <c r="CF268" s="703"/>
      <c r="CG268" s="703"/>
      <c r="CH268" s="703"/>
      <c r="CI268" s="703"/>
      <c r="CJ268" s="703"/>
      <c r="CK268" s="703"/>
      <c r="CL268" s="703"/>
      <c r="CM268" s="703"/>
      <c r="CN268" s="703"/>
      <c r="CO268" s="703"/>
      <c r="CP268" s="703"/>
      <c r="CQ268" s="703"/>
      <c r="CR268" s="703"/>
      <c r="CS268" s="703"/>
      <c r="CT268" s="703"/>
      <c r="CU268" s="703"/>
      <c r="CV268" s="703"/>
      <c r="CW268" s="703"/>
      <c r="CX268" s="703"/>
      <c r="CY268" s="703"/>
      <c r="CZ268" s="703"/>
      <c r="DA268" s="703"/>
      <c r="DB268" s="703"/>
      <c r="DC268" s="703"/>
      <c r="DD268" s="703"/>
      <c r="DE268" s="703"/>
      <c r="DF268" s="703"/>
    </row>
    <row r="269">
      <c r="A269" s="726" t="s">
        <v>1916</v>
      </c>
      <c r="B269" s="727">
        <f t="shared" ref="B269:B296" si="16">counta($I269:$DF269)</f>
        <v>1</v>
      </c>
      <c r="C269" s="727" t="s">
        <v>3577</v>
      </c>
      <c r="D269" s="565">
        <v>2.0</v>
      </c>
      <c r="E269" s="565">
        <v>2.0</v>
      </c>
      <c r="F269" s="565" t="s">
        <v>229</v>
      </c>
      <c r="G269" s="728" t="s">
        <v>3846</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30" t="s">
        <v>135</v>
      </c>
      <c r="BS269" s="730"/>
      <c r="BT269" s="729"/>
      <c r="BU269" s="729"/>
      <c r="BV269" s="729"/>
      <c r="BW269" s="729"/>
      <c r="BX269" s="729"/>
      <c r="BY269" s="729"/>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29"/>
      <c r="DA269" s="729"/>
      <c r="DB269" s="729"/>
      <c r="DC269" s="729"/>
      <c r="DD269" s="729"/>
      <c r="DE269" s="729"/>
      <c r="DF269" s="729"/>
    </row>
    <row r="270">
      <c r="A270" s="726" t="s">
        <v>168</v>
      </c>
      <c r="B270" s="727">
        <f t="shared" si="16"/>
        <v>1</v>
      </c>
      <c r="C270" s="727" t="s">
        <v>3614</v>
      </c>
      <c r="D270" s="565">
        <v>3.0</v>
      </c>
      <c r="E270" s="565" t="s">
        <v>259</v>
      </c>
      <c r="F270" s="565" t="s">
        <v>259</v>
      </c>
      <c r="G270" s="728" t="s">
        <v>3847</v>
      </c>
      <c r="H270" s="711"/>
      <c r="I270" s="729"/>
      <c r="J270" s="710" t="s">
        <v>135</v>
      </c>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c r="BU270" s="730"/>
      <c r="BV270" s="729"/>
      <c r="BW270" s="729"/>
      <c r="BX270" s="729"/>
      <c r="BY270" s="730"/>
      <c r="BZ270" s="730"/>
      <c r="CA270" s="730"/>
      <c r="CB270" s="730"/>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c r="DA270" s="730"/>
      <c r="DB270" s="730"/>
      <c r="DC270" s="730"/>
      <c r="DD270" s="730"/>
      <c r="DE270" s="730"/>
      <c r="DF270" s="730"/>
    </row>
    <row r="271">
      <c r="A271" s="726" t="s">
        <v>940</v>
      </c>
      <c r="B271" s="727">
        <f t="shared" si="16"/>
        <v>5</v>
      </c>
      <c r="C271" s="727" t="s">
        <v>3614</v>
      </c>
      <c r="D271" s="565">
        <v>2.0</v>
      </c>
      <c r="E271" s="565" t="s">
        <v>259</v>
      </c>
      <c r="F271" s="565" t="s">
        <v>229</v>
      </c>
      <c r="G271" s="728" t="s">
        <v>3848</v>
      </c>
      <c r="H271" s="711"/>
      <c r="I271" s="729"/>
      <c r="J271" s="729"/>
      <c r="K271" s="729"/>
      <c r="L271" s="729"/>
      <c r="M271" s="729"/>
      <c r="N271" s="729"/>
      <c r="O271" s="729"/>
      <c r="P271" s="729"/>
      <c r="Q271" s="729"/>
      <c r="R271" s="729"/>
      <c r="S271" s="729"/>
      <c r="T271" s="729"/>
      <c r="U271" s="729"/>
      <c r="V271" s="729"/>
      <c r="W271" s="729"/>
      <c r="X271" s="729"/>
      <c r="Y271" s="729"/>
      <c r="Z271" s="729"/>
      <c r="AA271" s="729"/>
      <c r="AB271" s="729"/>
      <c r="AC271" s="729"/>
      <c r="AD271" s="729"/>
      <c r="AE271" s="729"/>
      <c r="AF271" s="730" t="s">
        <v>135</v>
      </c>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729"/>
      <c r="BJ271" s="729"/>
      <c r="BK271" s="729"/>
      <c r="BL271" s="729"/>
      <c r="BM271" s="729"/>
      <c r="BN271" s="729"/>
      <c r="BO271" s="729"/>
      <c r="BP271" s="729"/>
      <c r="BQ271" s="729"/>
      <c r="BR271" s="729"/>
      <c r="BS271" s="729"/>
      <c r="BT271" s="730" t="s">
        <v>135</v>
      </c>
      <c r="BU271" s="730"/>
      <c r="BV271" s="729"/>
      <c r="BW271" s="729"/>
      <c r="BX271" s="729"/>
      <c r="BY271" s="730" t="s">
        <v>135</v>
      </c>
      <c r="BZ271" s="730"/>
      <c r="CA271" s="730"/>
      <c r="CB271" s="730" t="s">
        <v>135</v>
      </c>
      <c r="CC271" s="729"/>
      <c r="CD271" s="729"/>
      <c r="CE271" s="729"/>
      <c r="CF271" s="729"/>
      <c r="CG271" s="729"/>
      <c r="CH271" s="729"/>
      <c r="CI271" s="729"/>
      <c r="CJ271" s="729"/>
      <c r="CK271" s="729"/>
      <c r="CL271" s="729"/>
      <c r="CM271" s="729"/>
      <c r="CN271" s="729"/>
      <c r="CO271" s="729"/>
      <c r="CP271" s="729"/>
      <c r="CQ271" s="729"/>
      <c r="CR271" s="729"/>
      <c r="CS271" s="729"/>
      <c r="CT271" s="729"/>
      <c r="CU271" s="729"/>
      <c r="CV271" s="729"/>
      <c r="CW271" s="729"/>
      <c r="CX271" s="729"/>
      <c r="CY271" s="729"/>
      <c r="CZ271" s="730" t="s">
        <v>135</v>
      </c>
      <c r="DA271" s="730"/>
      <c r="DB271" s="730"/>
      <c r="DC271" s="730"/>
      <c r="DD271" s="730"/>
      <c r="DE271" s="730"/>
      <c r="DF271" s="730"/>
    </row>
    <row r="272">
      <c r="A272" s="726" t="s">
        <v>3051</v>
      </c>
      <c r="B272" s="727">
        <f t="shared" si="16"/>
        <v>1</v>
      </c>
      <c r="C272" s="727" t="s">
        <v>3577</v>
      </c>
      <c r="D272" s="565">
        <v>1.0</v>
      </c>
      <c r="E272" s="565" t="s">
        <v>259</v>
      </c>
      <c r="F272" s="565" t="s">
        <v>229</v>
      </c>
      <c r="G272" s="728" t="s">
        <v>3849</v>
      </c>
      <c r="H272" s="711"/>
      <c r="I272" s="729"/>
      <c r="J272" s="729"/>
      <c r="K272" s="729"/>
      <c r="L272" s="729"/>
      <c r="M272" s="729"/>
      <c r="N272" s="729"/>
      <c r="O272" s="729"/>
      <c r="P272" s="730"/>
      <c r="Q272" s="730"/>
      <c r="R272" s="730"/>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30"/>
      <c r="DB272" s="730"/>
      <c r="DC272" s="730"/>
      <c r="DD272" s="730"/>
      <c r="DE272" s="730"/>
      <c r="DF272" s="730" t="s">
        <v>135</v>
      </c>
    </row>
    <row r="273">
      <c r="A273" s="726" t="s">
        <v>519</v>
      </c>
      <c r="B273" s="727">
        <f t="shared" si="16"/>
        <v>1</v>
      </c>
      <c r="C273" s="727" t="s">
        <v>3614</v>
      </c>
      <c r="D273" s="565">
        <v>3.0</v>
      </c>
      <c r="E273" s="565">
        <v>3.0</v>
      </c>
      <c r="F273" s="565" t="s">
        <v>229</v>
      </c>
      <c r="G273" s="728" t="s">
        <v>3850</v>
      </c>
      <c r="H273" s="711"/>
      <c r="I273" s="729"/>
      <c r="J273" s="729"/>
      <c r="K273" s="729"/>
      <c r="L273" s="729"/>
      <c r="M273" s="729"/>
      <c r="N273" s="729"/>
      <c r="O273" s="729"/>
      <c r="P273" s="730"/>
      <c r="Q273" s="730"/>
      <c r="R273" s="730" t="s">
        <v>135</v>
      </c>
      <c r="S273" s="729"/>
      <c r="T273" s="729"/>
      <c r="U273" s="729"/>
      <c r="V273" s="729"/>
      <c r="W273" s="729"/>
      <c r="X273" s="729"/>
      <c r="Y273" s="729"/>
      <c r="Z273" s="729"/>
      <c r="AA273" s="729"/>
      <c r="AB273" s="729"/>
      <c r="AC273" s="729"/>
      <c r="AD273" s="729"/>
      <c r="AE273" s="729"/>
      <c r="AF273" s="730"/>
      <c r="AG273" s="729"/>
      <c r="AH273" s="729"/>
      <c r="AI273" s="729"/>
      <c r="AJ273" s="729"/>
      <c r="AK273" s="729"/>
      <c r="AL273" s="729"/>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29"/>
      <c r="BJ273" s="729"/>
      <c r="BK273" s="729"/>
      <c r="BL273" s="729"/>
      <c r="BM273" s="729"/>
      <c r="BN273" s="730"/>
      <c r="BO273" s="730"/>
      <c r="BP273" s="729"/>
      <c r="BQ273" s="729"/>
      <c r="BR273" s="729"/>
      <c r="BS273" s="729"/>
      <c r="BT273" s="729"/>
      <c r="BU273" s="729"/>
      <c r="BV273" s="729"/>
      <c r="BW273" s="729"/>
      <c r="BX273" s="729"/>
      <c r="BY273" s="729"/>
      <c r="BZ273" s="730"/>
      <c r="CA273" s="730"/>
      <c r="CB273" s="730"/>
      <c r="CC273" s="730"/>
      <c r="CD273" s="730"/>
      <c r="CE273" s="730"/>
      <c r="CF273" s="729"/>
      <c r="CG273" s="729"/>
      <c r="CH273" s="729"/>
      <c r="CI273" s="729"/>
      <c r="CJ273" s="729"/>
      <c r="CK273" s="729"/>
      <c r="CL273" s="729"/>
      <c r="CM273" s="729"/>
      <c r="CN273" s="729"/>
      <c r="CO273" s="729"/>
      <c r="CP273" s="729"/>
      <c r="CQ273" s="729"/>
      <c r="CR273" s="729"/>
      <c r="CS273" s="729"/>
      <c r="CT273" s="729"/>
      <c r="CU273" s="729"/>
      <c r="CV273" s="730"/>
      <c r="CW273" s="729"/>
      <c r="CX273" s="729"/>
      <c r="CY273" s="729"/>
      <c r="CZ273" s="729"/>
      <c r="DA273" s="729"/>
      <c r="DB273" s="729"/>
      <c r="DC273" s="729"/>
      <c r="DD273" s="729"/>
      <c r="DE273" s="729"/>
      <c r="DF273" s="729"/>
    </row>
    <row r="274">
      <c r="A274" s="726" t="s">
        <v>2743</v>
      </c>
      <c r="B274" s="727">
        <f t="shared" si="16"/>
        <v>1</v>
      </c>
      <c r="C274" s="727" t="s">
        <v>3577</v>
      </c>
      <c r="D274" s="565">
        <v>2.0</v>
      </c>
      <c r="E274" s="565">
        <v>3.0</v>
      </c>
      <c r="F274" s="565" t="s">
        <v>229</v>
      </c>
      <c r="G274" s="728" t="s">
        <v>3851</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29"/>
      <c r="CS274" s="729"/>
      <c r="CT274" s="729"/>
      <c r="CU274" s="729"/>
      <c r="CV274" s="729"/>
      <c r="CW274" s="730" t="s">
        <v>135</v>
      </c>
      <c r="CX274" s="729"/>
      <c r="CY274" s="729"/>
      <c r="CZ274" s="729"/>
      <c r="DA274" s="729"/>
      <c r="DB274" s="729"/>
      <c r="DC274" s="729"/>
      <c r="DD274" s="729"/>
      <c r="DE274" s="729"/>
      <c r="DF274" s="729"/>
    </row>
    <row r="275">
      <c r="A275" s="726" t="s">
        <v>1220</v>
      </c>
      <c r="B275" s="727">
        <f t="shared" si="16"/>
        <v>1</v>
      </c>
      <c r="C275" s="727" t="s">
        <v>3614</v>
      </c>
      <c r="D275" s="565">
        <v>4.0</v>
      </c>
      <c r="E275" s="565" t="s">
        <v>259</v>
      </c>
      <c r="F275" s="565" t="s">
        <v>229</v>
      </c>
      <c r="G275" s="728" t="s">
        <v>3852</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30" t="s">
        <v>135</v>
      </c>
      <c r="AP275" s="729"/>
      <c r="AQ275" s="729"/>
      <c r="AR275" s="729"/>
      <c r="AS275" s="729"/>
      <c r="AT275" s="729"/>
      <c r="AU275" s="729"/>
      <c r="AV275" s="729"/>
      <c r="AW275" s="729"/>
      <c r="AX275" s="729"/>
      <c r="AY275" s="729"/>
      <c r="AZ275" s="729"/>
      <c r="BA275" s="729"/>
      <c r="BB275" s="730"/>
      <c r="BC275" s="730"/>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30"/>
      <c r="CS275" s="730"/>
      <c r="CT275" s="729"/>
      <c r="CU275" s="729"/>
      <c r="CV275" s="729"/>
      <c r="CW275" s="729"/>
      <c r="CX275" s="729"/>
      <c r="CY275" s="729"/>
      <c r="CZ275" s="729"/>
      <c r="DA275" s="729"/>
      <c r="DB275" s="729"/>
      <c r="DC275" s="729"/>
      <c r="DD275" s="729"/>
      <c r="DE275" s="729"/>
      <c r="DF275" s="729"/>
    </row>
    <row r="276">
      <c r="A276" s="726" t="s">
        <v>1666</v>
      </c>
      <c r="B276" s="727">
        <f t="shared" si="16"/>
        <v>1</v>
      </c>
      <c r="C276" s="727" t="s">
        <v>3577</v>
      </c>
      <c r="D276" s="565">
        <v>4.0</v>
      </c>
      <c r="E276" s="565" t="s">
        <v>259</v>
      </c>
      <c r="F276" s="565">
        <v>5.0</v>
      </c>
      <c r="G276" s="728" t="s">
        <v>3853</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30"/>
      <c r="AI276" s="729"/>
      <c r="AJ276" s="729"/>
      <c r="AK276" s="729"/>
      <c r="AL276" s="729"/>
      <c r="AM276" s="730"/>
      <c r="AN276" s="730"/>
      <c r="AO276" s="730"/>
      <c r="AP276" s="730"/>
      <c r="AQ276" s="730"/>
      <c r="AR276" s="729"/>
      <c r="AS276" s="729"/>
      <c r="AT276" s="729"/>
      <c r="AU276" s="729"/>
      <c r="AV276" s="729"/>
      <c r="AW276" s="729"/>
      <c r="AX276" s="729"/>
      <c r="AY276" s="729"/>
      <c r="AZ276" s="729"/>
      <c r="BA276" s="729"/>
      <c r="BB276" s="729"/>
      <c r="BC276" s="730" t="s">
        <v>135</v>
      </c>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29"/>
      <c r="CN276" s="729"/>
      <c r="CO276" s="729"/>
      <c r="CP276" s="729"/>
      <c r="CQ276" s="729"/>
      <c r="CR276" s="729"/>
      <c r="CS276" s="729"/>
      <c r="CT276" s="729"/>
      <c r="CU276" s="729"/>
      <c r="CV276" s="729"/>
      <c r="CW276" s="729"/>
      <c r="CX276" s="729"/>
      <c r="CY276" s="729"/>
      <c r="CZ276" s="729"/>
      <c r="DA276" s="730"/>
      <c r="DB276" s="730"/>
      <c r="DC276" s="730"/>
      <c r="DD276" s="730"/>
      <c r="DE276" s="730"/>
      <c r="DF276" s="730"/>
    </row>
    <row r="277">
      <c r="A277" s="726" t="s">
        <v>282</v>
      </c>
      <c r="B277" s="727">
        <f t="shared" si="16"/>
        <v>1</v>
      </c>
      <c r="C277" s="727" t="s">
        <v>3577</v>
      </c>
      <c r="D277" s="565">
        <v>5.0</v>
      </c>
      <c r="E277" s="565" t="s">
        <v>259</v>
      </c>
      <c r="F277" s="565" t="s">
        <v>229</v>
      </c>
      <c r="G277" s="728" t="s">
        <v>3854</v>
      </c>
      <c r="H277" s="711"/>
      <c r="I277" s="729"/>
      <c r="J277" s="730"/>
      <c r="K277" s="730"/>
      <c r="L277" s="730"/>
      <c r="M277" s="730" t="s">
        <v>135</v>
      </c>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205</v>
      </c>
      <c r="B278" s="727">
        <f t="shared" si="16"/>
        <v>1</v>
      </c>
      <c r="C278" s="727" t="s">
        <v>3577</v>
      </c>
      <c r="D278" s="565">
        <v>3.0</v>
      </c>
      <c r="E278" s="565">
        <v>2.0</v>
      </c>
      <c r="F278" s="565" t="s">
        <v>229</v>
      </c>
      <c r="G278" s="728" t="s">
        <v>3855</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200</v>
      </c>
      <c r="B279" s="727">
        <f t="shared" si="16"/>
        <v>1</v>
      </c>
      <c r="C279" s="727" t="s">
        <v>3614</v>
      </c>
      <c r="D279" s="565">
        <v>5.0</v>
      </c>
      <c r="E279" s="565" t="s">
        <v>259</v>
      </c>
      <c r="F279" s="565" t="s">
        <v>229</v>
      </c>
      <c r="G279" s="728" t="s">
        <v>3856</v>
      </c>
      <c r="H279" s="711"/>
      <c r="I279" s="729"/>
      <c r="J279" s="730"/>
      <c r="K279" s="730" t="s">
        <v>135</v>
      </c>
      <c r="L279" s="730"/>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1104</v>
      </c>
      <c r="B280" s="727">
        <f t="shared" si="16"/>
        <v>1</v>
      </c>
      <c r="C280" s="727" t="s">
        <v>3577</v>
      </c>
      <c r="D280" s="565">
        <v>6.0</v>
      </c>
      <c r="E280" s="565" t="s">
        <v>259</v>
      </c>
      <c r="F280" s="565">
        <v>6.0</v>
      </c>
      <c r="G280" s="728" t="s">
        <v>3857</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30"/>
      <c r="AJ280" s="730"/>
      <c r="AK280" s="730"/>
      <c r="AL280" s="730" t="s">
        <v>135</v>
      </c>
      <c r="AM280" s="729"/>
      <c r="AN280" s="729"/>
      <c r="AO280" s="729"/>
      <c r="AP280" s="729"/>
      <c r="AQ280" s="729"/>
      <c r="AR280" s="729"/>
      <c r="AS280" s="729"/>
      <c r="AT280" s="729"/>
      <c r="AU280" s="729"/>
      <c r="AV280" s="729"/>
      <c r="AW280" s="729"/>
      <c r="AX280" s="730"/>
      <c r="AY280" s="730"/>
      <c r="AZ280" s="730"/>
      <c r="BA280" s="730"/>
      <c r="BB280" s="729"/>
      <c r="BC280" s="729"/>
      <c r="BD280" s="729"/>
      <c r="BE280" s="729"/>
      <c r="BF280" s="729"/>
      <c r="BG280" s="729"/>
      <c r="BH280" s="729"/>
      <c r="BI280" s="730"/>
      <c r="BJ280" s="730"/>
      <c r="BK280" s="730"/>
      <c r="BL280" s="729"/>
      <c r="BM280" s="729"/>
      <c r="BN280" s="729"/>
      <c r="BO280" s="729"/>
      <c r="BP280" s="730"/>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30"/>
      <c r="CN280" s="730"/>
      <c r="CO280" s="730"/>
      <c r="CP280" s="730"/>
      <c r="CQ280" s="730"/>
      <c r="CR280" s="729"/>
      <c r="CS280" s="729"/>
      <c r="CT280" s="729"/>
      <c r="CU280" s="729"/>
      <c r="CV280" s="730"/>
      <c r="CW280" s="729"/>
      <c r="CX280" s="729"/>
      <c r="CY280" s="729"/>
      <c r="CZ280" s="729"/>
      <c r="DA280" s="729"/>
      <c r="DB280" s="729"/>
      <c r="DC280" s="729"/>
      <c r="DD280" s="729"/>
      <c r="DE280" s="729"/>
      <c r="DF280" s="729"/>
    </row>
    <row r="281">
      <c r="A281" s="726" t="s">
        <v>1328</v>
      </c>
      <c r="B281" s="727">
        <f t="shared" si="16"/>
        <v>2</v>
      </c>
      <c r="C281" s="727" t="s">
        <v>3577</v>
      </c>
      <c r="D281" s="565">
        <v>4.0</v>
      </c>
      <c r="E281" s="565" t="s">
        <v>259</v>
      </c>
      <c r="F281" s="565" t="s">
        <v>229</v>
      </c>
      <c r="G281" s="728" t="s">
        <v>3858</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30"/>
      <c r="BK281" s="730" t="s">
        <v>135</v>
      </c>
      <c r="BL281" s="729"/>
      <c r="BM281" s="730" t="s">
        <v>135</v>
      </c>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29"/>
      <c r="DB281" s="729"/>
      <c r="DC281" s="729"/>
      <c r="DD281" s="729"/>
      <c r="DE281" s="729"/>
      <c r="DF281" s="729"/>
    </row>
    <row r="282">
      <c r="A282" s="726" t="s">
        <v>2256</v>
      </c>
      <c r="B282" s="727">
        <f t="shared" si="16"/>
        <v>3</v>
      </c>
      <c r="C282" s="727" t="s">
        <v>3577</v>
      </c>
      <c r="D282" s="565">
        <v>2.0</v>
      </c>
      <c r="E282" s="565" t="s">
        <v>259</v>
      </c>
      <c r="F282" s="565" t="s">
        <v>229</v>
      </c>
      <c r="G282" s="728" t="s">
        <v>3859</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30" t="s">
        <v>135</v>
      </c>
      <c r="CD282" s="729"/>
      <c r="CE282" s="729"/>
      <c r="CF282" s="730"/>
      <c r="CG282" s="730"/>
      <c r="CH282" s="730"/>
      <c r="CI282" s="730"/>
      <c r="CJ282" s="730"/>
      <c r="CK282" s="730" t="s">
        <v>135</v>
      </c>
      <c r="CL282" s="730"/>
      <c r="CM282" s="729"/>
      <c r="CN282" s="729"/>
      <c r="CO282" s="729"/>
      <c r="CP282" s="729"/>
      <c r="CQ282" s="729"/>
      <c r="CR282" s="730"/>
      <c r="CS282" s="730" t="s">
        <v>135</v>
      </c>
      <c r="CT282" s="729"/>
      <c r="CU282" s="729"/>
      <c r="CV282" s="729"/>
      <c r="CW282" s="729"/>
      <c r="CX282" s="729"/>
      <c r="CY282" s="729"/>
      <c r="CZ282" s="729"/>
      <c r="DA282" s="729"/>
      <c r="DB282" s="729"/>
      <c r="DC282" s="729"/>
      <c r="DD282" s="729"/>
      <c r="DE282" s="729"/>
      <c r="DF282" s="729"/>
    </row>
    <row r="283">
      <c r="A283" s="726" t="s">
        <v>1123</v>
      </c>
      <c r="B283" s="727">
        <f t="shared" si="16"/>
        <v>0</v>
      </c>
      <c r="C283" s="727" t="s">
        <v>3614</v>
      </c>
      <c r="D283" s="565">
        <v>4.0</v>
      </c>
      <c r="E283" s="565">
        <v>3.0</v>
      </c>
      <c r="F283" s="565" t="s">
        <v>229</v>
      </c>
      <c r="G283" s="728" t="s">
        <v>3860</v>
      </c>
      <c r="H283" s="711"/>
      <c r="I283" s="729"/>
      <c r="J283" s="730"/>
      <c r="K283" s="730"/>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202</v>
      </c>
      <c r="B284" s="727">
        <f t="shared" si="16"/>
        <v>1</v>
      </c>
      <c r="C284" s="727" t="s">
        <v>3577</v>
      </c>
      <c r="D284" s="565">
        <v>3.0</v>
      </c>
      <c r="E284" s="565" t="s">
        <v>3861</v>
      </c>
      <c r="F284" s="565" t="s">
        <v>229</v>
      </c>
      <c r="G284" s="728" t="s">
        <v>3862</v>
      </c>
      <c r="H284" s="711"/>
      <c r="I284" s="729"/>
      <c r="J284" s="730"/>
      <c r="K284" s="730" t="s">
        <v>135</v>
      </c>
      <c r="L284" s="730"/>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c r="AP284" s="729"/>
      <c r="AQ284" s="729"/>
      <c r="AR284" s="729"/>
      <c r="AS284" s="729"/>
      <c r="AT284" s="729"/>
      <c r="AU284" s="729"/>
      <c r="AV284" s="729"/>
      <c r="AW284" s="729"/>
      <c r="AX284" s="729"/>
      <c r="AY284" s="729"/>
      <c r="AZ284" s="729"/>
      <c r="BA284" s="729"/>
      <c r="BB284" s="729"/>
      <c r="BC284" s="730"/>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1217</v>
      </c>
      <c r="B285" s="727">
        <f t="shared" si="16"/>
        <v>2</v>
      </c>
      <c r="C285" s="727" t="s">
        <v>3614</v>
      </c>
      <c r="D285" s="565">
        <v>4.0</v>
      </c>
      <c r="E285" s="565" t="s">
        <v>259</v>
      </c>
      <c r="F285" s="565" t="s">
        <v>229</v>
      </c>
      <c r="G285" s="728" t="s">
        <v>3863</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29"/>
      <c r="AE285" s="729"/>
      <c r="AF285" s="729"/>
      <c r="AG285" s="730"/>
      <c r="AH285" s="729"/>
      <c r="AI285" s="729"/>
      <c r="AJ285" s="729"/>
      <c r="AK285" s="729"/>
      <c r="AL285" s="729"/>
      <c r="AM285" s="729"/>
      <c r="AN285" s="729"/>
      <c r="AO285" s="730" t="s">
        <v>135</v>
      </c>
      <c r="AP285" s="729"/>
      <c r="AQ285" s="729"/>
      <c r="AR285" s="729"/>
      <c r="AS285" s="729"/>
      <c r="AT285" s="729"/>
      <c r="AU285" s="729"/>
      <c r="AV285" s="729"/>
      <c r="AW285" s="729"/>
      <c r="AX285" s="729"/>
      <c r="AY285" s="729"/>
      <c r="AZ285" s="729"/>
      <c r="BA285" s="729"/>
      <c r="BB285" s="729"/>
      <c r="BC285" s="730" t="s">
        <v>135</v>
      </c>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30"/>
      <c r="CP285" s="730"/>
      <c r="CQ285" s="730"/>
      <c r="CR285" s="729"/>
      <c r="CS285" s="729"/>
      <c r="CT285" s="729"/>
      <c r="CU285" s="729"/>
      <c r="CV285" s="729"/>
      <c r="CW285" s="729"/>
      <c r="CX285" s="729"/>
      <c r="CY285" s="729"/>
      <c r="CZ285" s="729"/>
      <c r="DA285" s="729"/>
      <c r="DB285" s="729"/>
      <c r="DC285" s="729"/>
      <c r="DD285" s="729"/>
      <c r="DE285" s="729"/>
      <c r="DF285" s="729"/>
    </row>
    <row r="286">
      <c r="A286" s="726" t="s">
        <v>1603</v>
      </c>
      <c r="B286" s="727">
        <f t="shared" si="16"/>
        <v>0</v>
      </c>
      <c r="C286" s="727" t="s">
        <v>3614</v>
      </c>
      <c r="D286" s="565">
        <v>3.0</v>
      </c>
      <c r="E286" s="565" t="s">
        <v>667</v>
      </c>
      <c r="F286" s="565" t="s">
        <v>229</v>
      </c>
      <c r="G286" s="728" t="s">
        <v>3864</v>
      </c>
      <c r="H286" s="711"/>
      <c r="I286" s="729"/>
      <c r="J286" s="729"/>
      <c r="K286" s="729"/>
      <c r="L286" s="729"/>
      <c r="M286" s="729"/>
      <c r="N286" s="729"/>
      <c r="O286" s="729"/>
      <c r="P286" s="729"/>
      <c r="Q286" s="729"/>
      <c r="R286" s="729"/>
      <c r="S286" s="730"/>
      <c r="T286" s="729"/>
      <c r="U286" s="730"/>
      <c r="V286" s="729"/>
      <c r="W286" s="729"/>
      <c r="X286" s="729"/>
      <c r="Y286" s="729"/>
      <c r="Z286" s="729"/>
      <c r="AA286" s="729"/>
      <c r="AB286" s="730"/>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c r="DC286" s="729"/>
      <c r="DD286" s="729"/>
      <c r="DE286" s="729"/>
      <c r="DF286" s="729"/>
    </row>
    <row r="287">
      <c r="A287" s="726" t="s">
        <v>545</v>
      </c>
      <c r="B287" s="727">
        <f t="shared" si="16"/>
        <v>3</v>
      </c>
      <c r="C287" s="727" t="s">
        <v>3577</v>
      </c>
      <c r="D287" s="565">
        <v>1.0</v>
      </c>
      <c r="E287" s="565">
        <v>2.0</v>
      </c>
      <c r="F287" s="565">
        <v>3.0</v>
      </c>
      <c r="G287" s="728" t="s">
        <v>3865</v>
      </c>
      <c r="H287" s="711"/>
      <c r="I287" s="729"/>
      <c r="J287" s="729"/>
      <c r="K287" s="729"/>
      <c r="L287" s="729"/>
      <c r="M287" s="729"/>
      <c r="N287" s="729"/>
      <c r="O287" s="729"/>
      <c r="P287" s="729"/>
      <c r="Q287" s="729"/>
      <c r="R287" s="729"/>
      <c r="S287" s="730" t="s">
        <v>135</v>
      </c>
      <c r="T287" s="729"/>
      <c r="U287" s="730"/>
      <c r="V287" s="729"/>
      <c r="W287" s="729"/>
      <c r="X287" s="729"/>
      <c r="Y287" s="729"/>
      <c r="Z287" s="729"/>
      <c r="AA287" s="729"/>
      <c r="AB287" s="730" t="s">
        <v>135</v>
      </c>
      <c r="AC287" s="730"/>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30"/>
      <c r="DB287" s="730" t="s">
        <v>135</v>
      </c>
      <c r="DC287" s="729"/>
      <c r="DD287" s="729"/>
      <c r="DE287" s="729"/>
      <c r="DF287" s="729"/>
    </row>
    <row r="288">
      <c r="A288" s="726" t="s">
        <v>2134</v>
      </c>
      <c r="B288" s="727">
        <f t="shared" si="16"/>
        <v>0</v>
      </c>
      <c r="C288" s="727" t="s">
        <v>3577</v>
      </c>
      <c r="D288" s="565">
        <v>2.0</v>
      </c>
      <c r="E288" s="565">
        <v>3.0</v>
      </c>
      <c r="F288" s="565" t="s">
        <v>229</v>
      </c>
      <c r="G288" s="728" t="s">
        <v>3866</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30"/>
      <c r="AP288" s="729"/>
      <c r="AQ288" s="729"/>
      <c r="AR288" s="729"/>
      <c r="AS288" s="729"/>
      <c r="AT288" s="729"/>
      <c r="AU288" s="729"/>
      <c r="AV288" s="729"/>
      <c r="AW288" s="729"/>
      <c r="AX288" s="729"/>
      <c r="AY288" s="729"/>
      <c r="AZ288" s="729"/>
      <c r="BA288" s="729"/>
      <c r="BB288" s="730"/>
      <c r="BC288" s="730"/>
      <c r="BD288" s="729"/>
      <c r="BE288" s="729"/>
      <c r="BF288" s="729"/>
      <c r="BG288" s="729"/>
      <c r="BH288" s="729"/>
      <c r="BI288" s="729"/>
      <c r="BJ288" s="729"/>
      <c r="BK288" s="729"/>
      <c r="BL288" s="729"/>
      <c r="BM288" s="729"/>
      <c r="BN288" s="729"/>
      <c r="BO288" s="729"/>
      <c r="BP288" s="729"/>
      <c r="BQ288" s="729"/>
      <c r="BR288" s="729"/>
      <c r="BS288" s="729"/>
      <c r="BT288" s="729"/>
      <c r="BU288" s="729"/>
      <c r="BV288" s="729"/>
      <c r="BW288" s="729"/>
      <c r="BX288" s="729"/>
      <c r="BY288" s="729"/>
      <c r="BZ288" s="729"/>
      <c r="CA288" s="729"/>
      <c r="CB288" s="729"/>
      <c r="CC288" s="729"/>
      <c r="CD288" s="729"/>
      <c r="CE288" s="729"/>
      <c r="CF288" s="729"/>
      <c r="CG288" s="729"/>
      <c r="CH288" s="729"/>
      <c r="CI288" s="729"/>
      <c r="CJ288" s="729"/>
      <c r="CK288" s="729"/>
      <c r="CL288" s="729"/>
      <c r="CM288" s="729"/>
      <c r="CN288" s="729"/>
      <c r="CO288" s="729"/>
      <c r="CP288" s="729"/>
      <c r="CQ288" s="729"/>
      <c r="CR288" s="730"/>
      <c r="CS288" s="730"/>
      <c r="CT288" s="729"/>
      <c r="CU288" s="729"/>
      <c r="CV288" s="729"/>
      <c r="CW288" s="729"/>
      <c r="CX288" s="729"/>
      <c r="CY288" s="729"/>
      <c r="CZ288" s="729"/>
      <c r="DA288" s="729"/>
      <c r="DB288" s="729"/>
      <c r="DC288" s="729"/>
      <c r="DD288" s="729"/>
      <c r="DE288" s="729"/>
      <c r="DF288" s="729"/>
    </row>
    <row r="289">
      <c r="A289" s="726" t="s">
        <v>1442</v>
      </c>
      <c r="B289" s="727">
        <f t="shared" si="16"/>
        <v>1</v>
      </c>
      <c r="C289" s="727" t="s">
        <v>3577</v>
      </c>
      <c r="D289" s="565">
        <v>3.0</v>
      </c>
      <c r="E289" s="565" t="s">
        <v>259</v>
      </c>
      <c r="F289" s="565" t="s">
        <v>229</v>
      </c>
      <c r="G289" s="728" t="s">
        <v>3867</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30" t="s">
        <v>135</v>
      </c>
      <c r="AW289" s="729"/>
      <c r="AX289" s="729"/>
      <c r="AY289" s="729"/>
      <c r="AZ289" s="729"/>
      <c r="BA289" s="729"/>
      <c r="BB289" s="729"/>
      <c r="BC289" s="729"/>
      <c r="BD289" s="729"/>
      <c r="BE289" s="729"/>
      <c r="BF289" s="729"/>
      <c r="BG289" s="729"/>
      <c r="BH289" s="729"/>
      <c r="BI289" s="729"/>
      <c r="BJ289" s="729"/>
      <c r="BK289" s="729"/>
      <c r="BL289" s="730"/>
      <c r="BM289" s="729"/>
      <c r="BN289" s="729"/>
      <c r="BO289" s="729"/>
      <c r="BP289" s="729"/>
      <c r="BQ289" s="729"/>
      <c r="BR289" s="729"/>
      <c r="BS289" s="729"/>
      <c r="BT289" s="729"/>
      <c r="BU289" s="729"/>
      <c r="BV289" s="729"/>
      <c r="BW289" s="729"/>
      <c r="BX289" s="730"/>
      <c r="BY289" s="729"/>
      <c r="BZ289" s="729"/>
      <c r="CA289" s="729"/>
      <c r="CB289" s="729"/>
      <c r="CC289" s="729"/>
      <c r="CD289" s="729"/>
      <c r="CE289" s="729"/>
      <c r="CF289" s="729"/>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2240</v>
      </c>
      <c r="B290" s="727">
        <f t="shared" si="16"/>
        <v>1</v>
      </c>
      <c r="C290" s="727" t="s">
        <v>3577</v>
      </c>
      <c r="D290" s="565">
        <v>3.0</v>
      </c>
      <c r="E290" s="565" t="s">
        <v>259</v>
      </c>
      <c r="F290" s="565">
        <v>3.0</v>
      </c>
      <c r="G290" s="728" t="s">
        <v>3868</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30"/>
      <c r="CA290" s="730"/>
      <c r="CB290" s="730" t="s">
        <v>135</v>
      </c>
      <c r="CC290" s="729"/>
      <c r="CD290" s="729"/>
      <c r="CE290" s="729"/>
      <c r="CF290" s="730"/>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2624</v>
      </c>
      <c r="B291" s="727">
        <f t="shared" si="16"/>
        <v>1</v>
      </c>
      <c r="C291" s="727" t="s">
        <v>3577</v>
      </c>
      <c r="D291" s="565">
        <v>4.0</v>
      </c>
      <c r="E291" s="565" t="s">
        <v>259</v>
      </c>
      <c r="F291" s="565" t="s">
        <v>229</v>
      </c>
      <c r="G291" s="728" t="s">
        <v>3869</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30" t="s">
        <v>135</v>
      </c>
      <c r="CR291" s="729"/>
      <c r="CS291" s="729"/>
      <c r="CT291" s="729"/>
      <c r="CU291" s="729"/>
      <c r="CV291" s="729"/>
      <c r="CW291" s="729"/>
      <c r="CX291" s="729"/>
      <c r="CY291" s="729"/>
      <c r="CZ291" s="729"/>
      <c r="DA291" s="729"/>
      <c r="DB291" s="729"/>
      <c r="DC291" s="729"/>
      <c r="DD291" s="729"/>
      <c r="DE291" s="729"/>
      <c r="DF291" s="729"/>
    </row>
    <row r="292">
      <c r="A292" s="726" t="s">
        <v>802</v>
      </c>
      <c r="B292" s="727">
        <f t="shared" si="16"/>
        <v>0</v>
      </c>
      <c r="C292" s="727" t="s">
        <v>3614</v>
      </c>
      <c r="D292" s="565">
        <v>1.0</v>
      </c>
      <c r="E292" s="565"/>
      <c r="F292" s="565" t="s">
        <v>229</v>
      </c>
      <c r="G292" s="728" t="s">
        <v>3870</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2164</v>
      </c>
      <c r="B293" s="727">
        <f t="shared" si="16"/>
        <v>0</v>
      </c>
      <c r="C293" s="727" t="s">
        <v>3577</v>
      </c>
      <c r="D293" s="565">
        <v>2.0</v>
      </c>
      <c r="E293" s="565">
        <v>3.0</v>
      </c>
      <c r="F293" s="565" t="s">
        <v>229</v>
      </c>
      <c r="G293" s="728" t="s">
        <v>3871</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2273</v>
      </c>
      <c r="B294" s="727">
        <f t="shared" si="16"/>
        <v>0</v>
      </c>
      <c r="C294" s="727" t="s">
        <v>3577</v>
      </c>
      <c r="D294" s="565">
        <v>4.0</v>
      </c>
      <c r="E294" s="565" t="s">
        <v>259</v>
      </c>
      <c r="F294" s="565" t="s">
        <v>229</v>
      </c>
      <c r="G294" s="728" t="s">
        <v>3872</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2094</v>
      </c>
      <c r="B295" s="727">
        <f t="shared" si="16"/>
        <v>0</v>
      </c>
      <c r="C295" s="727" t="s">
        <v>3577</v>
      </c>
      <c r="D295" s="565">
        <v>3.0</v>
      </c>
      <c r="E295" s="565">
        <v>2.0</v>
      </c>
      <c r="F295" s="565">
        <v>3.0</v>
      </c>
      <c r="G295" s="728" t="s">
        <v>3873</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c r="BS295" s="730"/>
      <c r="BT295" s="729"/>
      <c r="BU295" s="729"/>
      <c r="BV295" s="729"/>
      <c r="BW295" s="729"/>
      <c r="BX295" s="729"/>
      <c r="BY295" s="729"/>
      <c r="BZ295" s="729"/>
      <c r="CA295" s="729"/>
      <c r="CB295" s="729"/>
      <c r="CC295" s="729"/>
      <c r="CD295" s="729"/>
      <c r="CE295" s="729"/>
      <c r="CF295" s="730"/>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890</v>
      </c>
      <c r="B296" s="727">
        <f t="shared" si="16"/>
        <v>3</v>
      </c>
      <c r="C296" s="727" t="s">
        <v>3577</v>
      </c>
      <c r="D296" s="565">
        <v>2.0</v>
      </c>
      <c r="E296" s="565">
        <v>2.0</v>
      </c>
      <c r="F296" s="565" t="s">
        <v>229</v>
      </c>
      <c r="G296" s="728" t="s">
        <v>3874</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30" t="s">
        <v>135</v>
      </c>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729"/>
      <c r="BJ296" s="729"/>
      <c r="BK296" s="729"/>
      <c r="BL296" s="729"/>
      <c r="BM296" s="729"/>
      <c r="BN296" s="729"/>
      <c r="BO296" s="729"/>
      <c r="BP296" s="729"/>
      <c r="BQ296" s="729"/>
      <c r="BR296" s="730" t="s">
        <v>135</v>
      </c>
      <c r="BS296" s="730"/>
      <c r="BT296" s="729"/>
      <c r="BU296" s="729"/>
      <c r="BV296" s="729"/>
      <c r="BW296" s="729"/>
      <c r="BX296" s="729"/>
      <c r="BY296" s="729"/>
      <c r="BZ296" s="729"/>
      <c r="CA296" s="729"/>
      <c r="CB296" s="729"/>
      <c r="CC296" s="729"/>
      <c r="CD296" s="729"/>
      <c r="CE296" s="729"/>
      <c r="CF296" s="730" t="s">
        <v>135</v>
      </c>
      <c r="CG296" s="729"/>
      <c r="CH296" s="729"/>
      <c r="CI296" s="729"/>
      <c r="CJ296" s="729"/>
      <c r="CK296" s="729"/>
      <c r="CL296" s="729"/>
      <c r="CM296" s="729"/>
      <c r="CN296" s="729"/>
      <c r="CO296" s="729"/>
      <c r="CP296" s="729"/>
      <c r="CQ296" s="729"/>
      <c r="CR296" s="729"/>
      <c r="CS296" s="729"/>
      <c r="CT296" s="729"/>
      <c r="CU296" s="729"/>
      <c r="CV296" s="729"/>
      <c r="CW296" s="729"/>
      <c r="CX296" s="729"/>
      <c r="CY296" s="729"/>
      <c r="CZ296" s="729"/>
      <c r="DA296" s="729"/>
      <c r="DB296" s="729"/>
      <c r="DC296" s="729"/>
      <c r="DD296" s="729"/>
      <c r="DE296" s="729"/>
      <c r="DF296" s="729"/>
    </row>
    <row r="297">
      <c r="A297" s="726" t="s">
        <v>978</v>
      </c>
      <c r="B297" s="727">
        <v>0.0</v>
      </c>
      <c r="C297" s="727" t="s">
        <v>3577</v>
      </c>
      <c r="D297" s="565">
        <v>2.0</v>
      </c>
      <c r="E297" s="565">
        <v>3.0</v>
      </c>
      <c r="F297" s="565" t="s">
        <v>229</v>
      </c>
      <c r="G297" s="728" t="s">
        <v>3875</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976</v>
      </c>
      <c r="B298" s="727">
        <v>0.0</v>
      </c>
      <c r="C298" s="727" t="s">
        <v>3614</v>
      </c>
      <c r="D298" s="565">
        <v>2.0</v>
      </c>
      <c r="E298" s="565">
        <v>7.0</v>
      </c>
      <c r="F298" s="565" t="s">
        <v>229</v>
      </c>
      <c r="G298" s="728" t="s">
        <v>3876</v>
      </c>
      <c r="H298" s="711"/>
      <c r="I298" s="729"/>
      <c r="J298" s="729"/>
      <c r="K298" s="729"/>
      <c r="L298" s="729"/>
      <c r="M298" s="729"/>
      <c r="N298" s="731"/>
      <c r="O298" s="729"/>
      <c r="P298" s="729"/>
      <c r="Q298" s="729"/>
      <c r="R298" s="729"/>
      <c r="S298" s="729"/>
      <c r="T298" s="729"/>
      <c r="U298" s="729"/>
      <c r="V298" s="729"/>
      <c r="W298" s="729"/>
      <c r="X298" s="729"/>
      <c r="Y298" s="729"/>
      <c r="Z298" s="729"/>
      <c r="AA298" s="729"/>
      <c r="AB298" s="729"/>
      <c r="AC298" s="729"/>
      <c r="AD298" s="732"/>
      <c r="AE298" s="729"/>
      <c r="AF298" s="729"/>
      <c r="AG298" s="729"/>
      <c r="AH298" s="729"/>
      <c r="AI298" s="729"/>
      <c r="AJ298" s="729"/>
      <c r="AK298" s="729"/>
      <c r="AL298" s="729"/>
      <c r="AM298" s="729"/>
      <c r="AN298" s="729"/>
      <c r="AO298" s="729"/>
      <c r="AP298" s="729"/>
      <c r="AQ298" s="729"/>
      <c r="AR298" s="729"/>
      <c r="AS298" s="731"/>
      <c r="AT298" s="731"/>
      <c r="AU298" s="731"/>
      <c r="AV298" s="731"/>
      <c r="AW298" s="731"/>
      <c r="AX298" s="729"/>
      <c r="AY298" s="729"/>
      <c r="AZ298" s="729"/>
      <c r="BA298" s="729"/>
      <c r="BB298" s="729"/>
      <c r="BC298" s="731"/>
      <c r="BD298" s="729"/>
      <c r="BE298" s="729"/>
      <c r="BF298" s="729"/>
      <c r="BG298" s="729"/>
      <c r="BH298" s="729"/>
      <c r="BI298" s="729"/>
      <c r="BJ298" s="729"/>
      <c r="BK298" s="729"/>
      <c r="BL298" s="729"/>
      <c r="BM298" s="729"/>
      <c r="BN298" s="729"/>
      <c r="BO298" s="729"/>
      <c r="BP298" s="729"/>
      <c r="BQ298" s="729"/>
      <c r="BR298" s="732"/>
      <c r="BS298" s="730"/>
      <c r="BT298" s="729"/>
      <c r="BU298" s="729"/>
      <c r="BV298" s="729"/>
      <c r="BW298" s="729"/>
      <c r="BX298" s="729"/>
      <c r="BY298" s="729"/>
      <c r="BZ298" s="729"/>
      <c r="CA298" s="729"/>
      <c r="CB298" s="729"/>
      <c r="CC298" s="729"/>
      <c r="CD298" s="729"/>
      <c r="CE298" s="729"/>
      <c r="CF298" s="732"/>
      <c r="CG298" s="729"/>
      <c r="CH298" s="729"/>
      <c r="CI298" s="729"/>
      <c r="CJ298" s="729"/>
      <c r="CK298" s="729"/>
      <c r="CL298" s="729"/>
      <c r="CM298" s="729"/>
      <c r="CN298" s="729"/>
      <c r="CO298" s="729"/>
      <c r="CP298" s="729"/>
      <c r="CQ298" s="729"/>
      <c r="CR298" s="729"/>
      <c r="CS298" s="729"/>
      <c r="CT298" s="729"/>
      <c r="CU298" s="731"/>
      <c r="CV298" s="729"/>
      <c r="CW298" s="731"/>
      <c r="CX298" s="729"/>
      <c r="CY298" s="729"/>
      <c r="CZ298" s="729"/>
      <c r="DA298" s="731"/>
      <c r="DB298" s="731"/>
      <c r="DC298" s="731"/>
      <c r="DD298" s="729"/>
      <c r="DE298" s="729"/>
      <c r="DF298" s="729"/>
    </row>
    <row r="299">
      <c r="A299" s="726" t="s">
        <v>845</v>
      </c>
      <c r="B299" s="727">
        <f t="shared" ref="B299:B314" si="17">counta($I299:$DF299)</f>
        <v>0</v>
      </c>
      <c r="C299" s="727" t="s">
        <v>3614</v>
      </c>
      <c r="D299" s="565">
        <v>4.0</v>
      </c>
      <c r="E299" s="565" t="s">
        <v>259</v>
      </c>
      <c r="F299" s="565" t="s">
        <v>229</v>
      </c>
      <c r="G299" s="728" t="s">
        <v>3877</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849</v>
      </c>
      <c r="B300" s="727">
        <f t="shared" si="17"/>
        <v>0</v>
      </c>
      <c r="C300" s="727" t="s">
        <v>3614</v>
      </c>
      <c r="D300" s="565">
        <v>4.0</v>
      </c>
      <c r="E300" s="565" t="s">
        <v>259</v>
      </c>
      <c r="F300" s="565" t="s">
        <v>229</v>
      </c>
      <c r="G300" s="728" t="s">
        <v>3878</v>
      </c>
      <c r="H300" s="711"/>
      <c r="I300" s="729"/>
      <c r="J300" s="729"/>
      <c r="K300" s="729"/>
      <c r="L300" s="729"/>
      <c r="M300" s="729"/>
      <c r="N300" s="729"/>
      <c r="O300" s="729"/>
      <c r="P300" s="729"/>
      <c r="Q300" s="729"/>
      <c r="R300" s="729"/>
      <c r="S300" s="729"/>
      <c r="T300" s="729"/>
      <c r="U300" s="729"/>
      <c r="V300" s="729"/>
      <c r="W300" s="729"/>
      <c r="X300" s="729"/>
      <c r="Y300" s="729"/>
      <c r="Z300" s="729"/>
      <c r="AA300" s="729"/>
      <c r="AB300" s="729"/>
      <c r="AC300" s="729"/>
      <c r="AD300" s="730"/>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30"/>
      <c r="BS300" s="730"/>
      <c r="BT300" s="729"/>
      <c r="BU300" s="729"/>
      <c r="BV300" s="729"/>
      <c r="BW300" s="729"/>
      <c r="BX300" s="729"/>
      <c r="BY300" s="729"/>
      <c r="BZ300" s="729"/>
      <c r="CA300" s="729"/>
      <c r="CB300" s="729"/>
      <c r="CC300" s="729"/>
      <c r="CD300" s="729"/>
      <c r="CE300" s="729"/>
      <c r="CF300" s="730"/>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1858</v>
      </c>
      <c r="B301" s="727">
        <f t="shared" si="17"/>
        <v>1</v>
      </c>
      <c r="C301" s="727" t="s">
        <v>3614</v>
      </c>
      <c r="D301" s="565">
        <v>3.0</v>
      </c>
      <c r="E301" s="565" t="s">
        <v>259</v>
      </c>
      <c r="F301" s="565" t="s">
        <v>229</v>
      </c>
      <c r="G301" s="728" t="s">
        <v>3879</v>
      </c>
      <c r="H301" s="711"/>
      <c r="I301" s="729"/>
      <c r="J301" s="729"/>
      <c r="K301" s="729"/>
      <c r="L301" s="729"/>
      <c r="M301" s="729"/>
      <c r="N301" s="729"/>
      <c r="O301" s="729"/>
      <c r="P301" s="729"/>
      <c r="Q301" s="729"/>
      <c r="R301" s="729"/>
      <c r="S301" s="729"/>
      <c r="T301" s="729"/>
      <c r="U301" s="729"/>
      <c r="V301" s="730"/>
      <c r="W301" s="730"/>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30" t="s">
        <v>135</v>
      </c>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29"/>
      <c r="CX301" s="729"/>
      <c r="CY301" s="729"/>
      <c r="CZ301" s="729"/>
      <c r="DA301" s="729"/>
      <c r="DB301" s="729"/>
      <c r="DC301" s="729"/>
      <c r="DD301" s="729"/>
      <c r="DE301" s="729"/>
      <c r="DF301" s="729"/>
    </row>
    <row r="302">
      <c r="A302" s="726" t="s">
        <v>1446</v>
      </c>
      <c r="B302" s="727">
        <f t="shared" si="17"/>
        <v>1</v>
      </c>
      <c r="C302" s="727" t="s">
        <v>3577</v>
      </c>
      <c r="D302" s="565">
        <v>5.0</v>
      </c>
      <c r="E302" s="565">
        <v>2.0</v>
      </c>
      <c r="F302" s="565" t="s">
        <v>229</v>
      </c>
      <c r="G302" s="728" t="s">
        <v>3880</v>
      </c>
      <c r="H302" s="711"/>
      <c r="I302" s="729"/>
      <c r="J302" s="729"/>
      <c r="K302" s="729"/>
      <c r="L302" s="729"/>
      <c r="M302" s="729"/>
      <c r="N302" s="729"/>
      <c r="O302" s="729"/>
      <c r="P302" s="729"/>
      <c r="Q302" s="729"/>
      <c r="R302" s="729"/>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30"/>
      <c r="AN302" s="730"/>
      <c r="AO302" s="730"/>
      <c r="AP302" s="730"/>
      <c r="AQ302" s="730"/>
      <c r="AR302" s="729"/>
      <c r="AS302" s="729"/>
      <c r="AT302" s="729"/>
      <c r="AU302" s="729"/>
      <c r="AV302" s="730" t="s">
        <v>135</v>
      </c>
      <c r="AW302" s="729"/>
      <c r="AX302" s="729"/>
      <c r="AY302" s="729"/>
      <c r="AZ302" s="729"/>
      <c r="BA302" s="729"/>
      <c r="BB302" s="729"/>
      <c r="BC302" s="729"/>
      <c r="BD302" s="729"/>
      <c r="BE302" s="729"/>
      <c r="BF302" s="729"/>
      <c r="BG302" s="729"/>
      <c r="BH302" s="729"/>
      <c r="BI302" s="729"/>
      <c r="BJ302" s="730"/>
      <c r="BK302" s="729"/>
      <c r="BL302" s="730"/>
      <c r="BM302" s="729"/>
      <c r="BN302" s="729"/>
      <c r="BO302" s="729"/>
      <c r="BP302" s="729"/>
      <c r="BQ302" s="729"/>
      <c r="BR302" s="729"/>
      <c r="BS302" s="729"/>
      <c r="BT302" s="729"/>
      <c r="BU302" s="729"/>
      <c r="BV302" s="729"/>
      <c r="BW302" s="729"/>
      <c r="BX302" s="730"/>
      <c r="BY302" s="729"/>
      <c r="BZ302" s="729"/>
      <c r="CA302" s="729"/>
      <c r="CB302" s="729"/>
      <c r="CC302" s="729"/>
      <c r="CD302" s="729"/>
      <c r="CE302" s="729"/>
      <c r="CF302" s="729"/>
      <c r="CG302" s="729"/>
      <c r="CH302" s="729"/>
      <c r="CI302" s="729"/>
      <c r="CJ302" s="729"/>
      <c r="CK302" s="729"/>
      <c r="CL302" s="729"/>
      <c r="CM302" s="730"/>
      <c r="CN302" s="730"/>
      <c r="CO302" s="730"/>
      <c r="CP302" s="730"/>
      <c r="CQ302" s="730"/>
      <c r="CR302" s="729"/>
      <c r="CS302" s="729"/>
      <c r="CT302" s="729"/>
      <c r="CU302" s="729"/>
      <c r="CV302" s="729"/>
      <c r="CW302" s="729"/>
      <c r="CX302" s="729"/>
      <c r="CY302" s="729"/>
      <c r="CZ302" s="729"/>
      <c r="DA302" s="729"/>
      <c r="DB302" s="729"/>
      <c r="DC302" s="729"/>
      <c r="DD302" s="729"/>
      <c r="DE302" s="729"/>
      <c r="DF302" s="729"/>
    </row>
    <row r="303">
      <c r="A303" s="726" t="s">
        <v>487</v>
      </c>
      <c r="B303" s="727">
        <f t="shared" si="17"/>
        <v>6</v>
      </c>
      <c r="C303" s="727" t="s">
        <v>3577</v>
      </c>
      <c r="D303" s="565">
        <v>2.0</v>
      </c>
      <c r="E303" s="565">
        <v>3.0</v>
      </c>
      <c r="F303" s="565">
        <v>3.0</v>
      </c>
      <c r="G303" s="728" t="s">
        <v>3881</v>
      </c>
      <c r="H303" s="711"/>
      <c r="I303" s="729"/>
      <c r="J303" s="729"/>
      <c r="K303" s="729"/>
      <c r="L303" s="729"/>
      <c r="M303" s="729"/>
      <c r="N303" s="729"/>
      <c r="O303" s="729"/>
      <c r="P303" s="729"/>
      <c r="Q303" s="731" t="s">
        <v>135</v>
      </c>
      <c r="R303" s="729"/>
      <c r="S303" s="729"/>
      <c r="T303" s="729"/>
      <c r="U303" s="729"/>
      <c r="V303" s="729"/>
      <c r="W303" s="729"/>
      <c r="X303" s="729"/>
      <c r="Y303" s="729"/>
      <c r="Z303" s="729"/>
      <c r="AA303" s="729"/>
      <c r="AB303" s="730" t="s">
        <v>135</v>
      </c>
      <c r="AC303" s="730"/>
      <c r="AD303" s="729"/>
      <c r="AE303" s="729"/>
      <c r="AF303" s="729"/>
      <c r="AG303" s="729"/>
      <c r="AH303" s="729"/>
      <c r="AI303" s="729"/>
      <c r="AJ303" s="729"/>
      <c r="AK303" s="729"/>
      <c r="AL303" s="729"/>
      <c r="AM303" s="729"/>
      <c r="AN303" s="729"/>
      <c r="AO303" s="729"/>
      <c r="AP303" s="729"/>
      <c r="AQ303" s="729"/>
      <c r="AR303" s="729"/>
      <c r="AS303" s="730"/>
      <c r="AT303" s="730"/>
      <c r="AU303" s="730" t="s">
        <v>135</v>
      </c>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30"/>
      <c r="CN303" s="730" t="s">
        <v>135</v>
      </c>
      <c r="CO303" s="730"/>
      <c r="CP303" s="730"/>
      <c r="CQ303" s="730"/>
      <c r="CR303" s="729"/>
      <c r="CS303" s="729"/>
      <c r="CT303" s="729"/>
      <c r="CU303" s="729"/>
      <c r="CV303" s="729"/>
      <c r="CW303" s="729"/>
      <c r="CX303" s="729"/>
      <c r="CY303" s="729"/>
      <c r="CZ303" s="730" t="s">
        <v>135</v>
      </c>
      <c r="DA303" s="730"/>
      <c r="DB303" s="730" t="s">
        <v>135</v>
      </c>
      <c r="DC303" s="730"/>
      <c r="DD303" s="730"/>
      <c r="DE303" s="730"/>
      <c r="DF303" s="730"/>
    </row>
    <row r="304">
      <c r="A304" s="726" t="s">
        <v>544</v>
      </c>
      <c r="B304" s="727">
        <f t="shared" si="17"/>
        <v>6</v>
      </c>
      <c r="C304" s="727" t="s">
        <v>3577</v>
      </c>
      <c r="D304" s="565">
        <v>2.0</v>
      </c>
      <c r="E304" s="565">
        <v>3.0</v>
      </c>
      <c r="F304" s="565">
        <v>3.0</v>
      </c>
      <c r="G304" s="728" t="s">
        <v>3882</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30" t="s">
        <v>135</v>
      </c>
      <c r="AC304" s="730"/>
      <c r="AD304" s="729"/>
      <c r="AE304" s="729"/>
      <c r="AF304" s="729"/>
      <c r="AG304" s="729"/>
      <c r="AH304" s="729"/>
      <c r="AI304" s="729"/>
      <c r="AJ304" s="729"/>
      <c r="AK304" s="729"/>
      <c r="AL304" s="729"/>
      <c r="AM304" s="730"/>
      <c r="AN304" s="730" t="s">
        <v>135</v>
      </c>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30" t="s">
        <v>135</v>
      </c>
      <c r="BS304" s="730" t="s">
        <v>135</v>
      </c>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30" t="s">
        <v>135</v>
      </c>
      <c r="CU304" s="729"/>
      <c r="CV304" s="729"/>
      <c r="CW304" s="729"/>
      <c r="CX304" s="729"/>
      <c r="CY304" s="729"/>
      <c r="CZ304" s="729"/>
      <c r="DA304" s="729"/>
      <c r="DB304" s="729"/>
      <c r="DC304" s="729"/>
      <c r="DD304" s="729"/>
      <c r="DE304" s="729"/>
      <c r="DF304" s="729"/>
    </row>
    <row r="305">
      <c r="A305" s="726" t="s">
        <v>435</v>
      </c>
      <c r="B305" s="727">
        <f t="shared" si="17"/>
        <v>7</v>
      </c>
      <c r="C305" s="727" t="s">
        <v>3577</v>
      </c>
      <c r="D305" s="565">
        <v>2.0</v>
      </c>
      <c r="E305" s="565">
        <v>3.0</v>
      </c>
      <c r="F305" s="565">
        <v>3.0</v>
      </c>
      <c r="G305" s="728" t="s">
        <v>3883</v>
      </c>
      <c r="H305" s="711"/>
      <c r="I305" s="729"/>
      <c r="J305" s="729"/>
      <c r="K305" s="729"/>
      <c r="L305" s="729"/>
      <c r="M305" s="729"/>
      <c r="N305" s="729"/>
      <c r="O305" s="729"/>
      <c r="P305" s="729"/>
      <c r="Q305" s="729"/>
      <c r="R305" s="729"/>
      <c r="S305" s="730" t="s">
        <v>135</v>
      </c>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t="s">
        <v>135</v>
      </c>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t="s">
        <v>135</v>
      </c>
      <c r="BT305" s="729"/>
      <c r="BU305" s="729"/>
      <c r="BV305" s="730" t="s">
        <v>135</v>
      </c>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t="s">
        <v>135</v>
      </c>
      <c r="CV305" s="729"/>
      <c r="CW305" s="730" t="s">
        <v>135</v>
      </c>
      <c r="CX305" s="729"/>
      <c r="CY305" s="729"/>
      <c r="CZ305" s="729"/>
      <c r="DA305" s="729"/>
      <c r="DB305" s="729"/>
      <c r="DC305" s="730" t="s">
        <v>135</v>
      </c>
      <c r="DD305" s="729"/>
      <c r="DE305" s="729"/>
      <c r="DF305" s="729"/>
    </row>
    <row r="306">
      <c r="A306" s="726" t="s">
        <v>3270</v>
      </c>
      <c r="B306" s="727">
        <f t="shared" si="17"/>
        <v>0</v>
      </c>
      <c r="C306" s="727" t="s">
        <v>3614</v>
      </c>
      <c r="D306" s="565">
        <v>4.0</v>
      </c>
      <c r="E306" s="565" t="s">
        <v>259</v>
      </c>
      <c r="F306" s="565" t="s">
        <v>229</v>
      </c>
      <c r="G306" s="728" t="s">
        <v>3884</v>
      </c>
      <c r="H306" s="711"/>
      <c r="I306" s="729"/>
      <c r="J306" s="729"/>
      <c r="K306" s="729"/>
      <c r="L306" s="729"/>
      <c r="M306" s="729"/>
      <c r="N306" s="729"/>
      <c r="O306" s="729"/>
      <c r="P306" s="729"/>
      <c r="Q306" s="729"/>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30"/>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30"/>
      <c r="BT306" s="729"/>
      <c r="BU306" s="729"/>
      <c r="BV306" s="730"/>
      <c r="BW306" s="730"/>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30"/>
      <c r="CX306" s="729"/>
      <c r="CY306" s="729"/>
      <c r="CZ306" s="729"/>
      <c r="DA306" s="729"/>
      <c r="DB306" s="729"/>
      <c r="DC306" s="730"/>
      <c r="DD306" s="729"/>
      <c r="DE306" s="729"/>
      <c r="DF306" s="729"/>
    </row>
    <row r="307">
      <c r="A307" s="726" t="s">
        <v>2448</v>
      </c>
      <c r="B307" s="727">
        <f t="shared" si="17"/>
        <v>1</v>
      </c>
      <c r="C307" s="727" t="s">
        <v>3577</v>
      </c>
      <c r="D307" s="565">
        <v>4.0</v>
      </c>
      <c r="E307" s="565">
        <v>3.0</v>
      </c>
      <c r="F307" s="565">
        <v>4.0</v>
      </c>
      <c r="G307" s="728" t="s">
        <v>3885</v>
      </c>
      <c r="H307" s="711"/>
      <c r="I307" s="729"/>
      <c r="J307" s="729"/>
      <c r="K307" s="729"/>
      <c r="L307" s="729"/>
      <c r="M307" s="729"/>
      <c r="N307" s="729"/>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29"/>
      <c r="CV307" s="729"/>
      <c r="CW307" s="730" t="s">
        <v>135</v>
      </c>
      <c r="CX307" s="729"/>
      <c r="CY307" s="729"/>
      <c r="CZ307" s="729"/>
      <c r="DA307" s="729"/>
      <c r="DB307" s="729"/>
      <c r="DC307" s="729"/>
      <c r="DD307" s="729"/>
      <c r="DE307" s="729"/>
      <c r="DF307" s="729"/>
    </row>
    <row r="308">
      <c r="A308" s="726" t="s">
        <v>1381</v>
      </c>
      <c r="B308" s="727">
        <f t="shared" si="17"/>
        <v>0</v>
      </c>
      <c r="C308" s="727" t="s">
        <v>3614</v>
      </c>
      <c r="D308" s="565">
        <v>4.0</v>
      </c>
      <c r="E308" s="565" t="s">
        <v>259</v>
      </c>
      <c r="F308" s="565" t="s">
        <v>229</v>
      </c>
      <c r="G308" s="728" t="s">
        <v>3886</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2165</v>
      </c>
      <c r="B309" s="727">
        <f t="shared" si="17"/>
        <v>0</v>
      </c>
      <c r="C309" s="727" t="s">
        <v>3614</v>
      </c>
      <c r="D309" s="565">
        <v>2.0</v>
      </c>
      <c r="E309" s="565" t="s">
        <v>259</v>
      </c>
      <c r="F309" s="565" t="s">
        <v>229</v>
      </c>
      <c r="G309" s="728" t="s">
        <v>3887</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2318</v>
      </c>
      <c r="B310" s="727">
        <f t="shared" si="17"/>
        <v>0</v>
      </c>
      <c r="C310" s="727" t="s">
        <v>3577</v>
      </c>
      <c r="D310" s="565">
        <v>2.0</v>
      </c>
      <c r="E310" s="565" t="s">
        <v>259</v>
      </c>
      <c r="F310" s="565" t="s">
        <v>229</v>
      </c>
      <c r="G310" s="728" t="s">
        <v>3888</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c r="CS310" s="729"/>
      <c r="CT310" s="729"/>
      <c r="CU310" s="730"/>
      <c r="CV310" s="729"/>
      <c r="CW310" s="729"/>
      <c r="CX310" s="729"/>
      <c r="CY310" s="729"/>
      <c r="CZ310" s="729"/>
      <c r="DA310" s="729"/>
      <c r="DB310" s="729"/>
      <c r="DC310" s="729"/>
      <c r="DD310" s="729"/>
      <c r="DE310" s="729"/>
      <c r="DF310" s="729"/>
    </row>
    <row r="311">
      <c r="A311" s="726" t="s">
        <v>2638</v>
      </c>
      <c r="B311" s="727">
        <f t="shared" si="17"/>
        <v>1</v>
      </c>
      <c r="C311" s="727" t="s">
        <v>3614</v>
      </c>
      <c r="D311" s="565">
        <v>2.0</v>
      </c>
      <c r="E311" s="565" t="s">
        <v>259</v>
      </c>
      <c r="F311" s="565" t="s">
        <v>229</v>
      </c>
      <c r="G311" s="728" t="s">
        <v>3889</v>
      </c>
      <c r="H311" s="711"/>
      <c r="I311" s="729"/>
      <c r="J311" s="729"/>
      <c r="K311" s="729"/>
      <c r="L311" s="729"/>
      <c r="M311" s="729"/>
      <c r="N311" s="729"/>
      <c r="O311" s="729"/>
      <c r="P311" s="729"/>
      <c r="Q311" s="729"/>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30" t="s">
        <v>135</v>
      </c>
      <c r="CS311" s="729"/>
      <c r="CT311" s="729"/>
      <c r="CU311" s="730"/>
      <c r="CV311" s="729"/>
      <c r="CW311" s="729"/>
      <c r="CX311" s="729"/>
      <c r="CY311" s="729"/>
      <c r="CZ311" s="729"/>
      <c r="DA311" s="729"/>
      <c r="DB311" s="729"/>
      <c r="DC311" s="729"/>
      <c r="DD311" s="729"/>
      <c r="DE311" s="729"/>
      <c r="DF311" s="729"/>
    </row>
    <row r="312">
      <c r="A312" s="726" t="s">
        <v>485</v>
      </c>
      <c r="B312" s="727">
        <f t="shared" si="17"/>
        <v>1</v>
      </c>
      <c r="C312" s="727" t="s">
        <v>3614</v>
      </c>
      <c r="D312" s="565">
        <v>4.0</v>
      </c>
      <c r="E312" s="565">
        <v>2.0</v>
      </c>
      <c r="F312" s="565" t="s">
        <v>229</v>
      </c>
      <c r="G312" s="728" t="s">
        <v>3890</v>
      </c>
      <c r="H312" s="711"/>
      <c r="I312" s="729"/>
      <c r="J312" s="729"/>
      <c r="K312" s="729"/>
      <c r="L312" s="729"/>
      <c r="M312" s="729"/>
      <c r="N312" s="729"/>
      <c r="O312" s="729"/>
      <c r="P312" s="729"/>
      <c r="Q312" s="731" t="s">
        <v>135</v>
      </c>
      <c r="R312" s="729"/>
      <c r="S312" s="730"/>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c r="CV312" s="729"/>
      <c r="CW312" s="729"/>
      <c r="CX312" s="729"/>
      <c r="CY312" s="729"/>
      <c r="CZ312" s="729"/>
      <c r="DA312" s="729"/>
      <c r="DB312" s="729"/>
      <c r="DC312" s="729"/>
      <c r="DD312" s="729"/>
      <c r="DE312" s="729"/>
      <c r="DF312" s="729"/>
    </row>
    <row r="313">
      <c r="A313" s="726" t="s">
        <v>542</v>
      </c>
      <c r="B313" s="727">
        <f t="shared" si="17"/>
        <v>2</v>
      </c>
      <c r="C313" s="727" t="s">
        <v>3614</v>
      </c>
      <c r="D313" s="565">
        <v>1.0</v>
      </c>
      <c r="E313" s="565">
        <v>2.0</v>
      </c>
      <c r="F313" s="565" t="s">
        <v>229</v>
      </c>
      <c r="G313" s="728" t="s">
        <v>3891</v>
      </c>
      <c r="H313" s="711"/>
      <c r="I313" s="729"/>
      <c r="J313" s="729"/>
      <c r="K313" s="729"/>
      <c r="L313" s="729"/>
      <c r="M313" s="729"/>
      <c r="N313" s="729"/>
      <c r="O313" s="729"/>
      <c r="P313" s="729"/>
      <c r="Q313" s="729"/>
      <c r="R313" s="729"/>
      <c r="S313" s="730" t="s">
        <v>135</v>
      </c>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t="s">
        <v>135</v>
      </c>
      <c r="CV313" s="729"/>
      <c r="CW313" s="729"/>
      <c r="CX313" s="729"/>
      <c r="CY313" s="729"/>
      <c r="CZ313" s="729"/>
      <c r="DA313" s="729"/>
      <c r="DB313" s="729"/>
      <c r="DC313" s="729"/>
      <c r="DD313" s="729"/>
      <c r="DE313" s="729"/>
      <c r="DF313" s="729"/>
    </row>
    <row r="314">
      <c r="A314" s="726" t="s">
        <v>2969</v>
      </c>
      <c r="B314" s="727">
        <f t="shared" si="17"/>
        <v>1</v>
      </c>
      <c r="C314" s="727" t="s">
        <v>3614</v>
      </c>
      <c r="D314" s="565">
        <v>2.0</v>
      </c>
      <c r="E314" s="565">
        <v>4.0</v>
      </c>
      <c r="F314" s="565" t="s">
        <v>229</v>
      </c>
      <c r="G314" s="728" t="s">
        <v>3892</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t="s">
        <v>135</v>
      </c>
      <c r="DC314" s="729"/>
      <c r="DD314" s="729"/>
      <c r="DE314" s="729"/>
      <c r="DF314" s="729"/>
    </row>
    <row r="315">
      <c r="A315" s="726" t="s">
        <v>1286</v>
      </c>
      <c r="B315" s="727"/>
      <c r="C315" s="727" t="s">
        <v>3614</v>
      </c>
      <c r="D315" s="565">
        <v>1.0</v>
      </c>
      <c r="E315" s="565">
        <v>2.0</v>
      </c>
      <c r="F315" s="565" t="s">
        <v>229</v>
      </c>
      <c r="G315" s="728" t="s">
        <v>3893</v>
      </c>
      <c r="H315" s="711"/>
      <c r="I315" s="729"/>
      <c r="J315" s="729"/>
      <c r="K315" s="729"/>
      <c r="L315" s="729"/>
      <c r="M315" s="729"/>
      <c r="N315" s="729"/>
      <c r="O315" s="729"/>
      <c r="P315" s="729"/>
      <c r="Q315" s="729"/>
      <c r="R315" s="729"/>
      <c r="S315" s="730"/>
      <c r="T315" s="729"/>
      <c r="U315" s="730"/>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30"/>
      <c r="CV315" s="729"/>
      <c r="CW315" s="729"/>
      <c r="CX315" s="729"/>
      <c r="CY315" s="729"/>
      <c r="CZ315" s="729"/>
      <c r="DA315" s="730"/>
      <c r="DB315" s="730"/>
      <c r="DC315" s="729"/>
      <c r="DD315" s="729"/>
      <c r="DE315" s="729"/>
      <c r="DF315" s="729"/>
    </row>
    <row r="316">
      <c r="A316" s="726" t="s">
        <v>204</v>
      </c>
      <c r="B316" s="727">
        <f t="shared" ref="B316:B317" si="18">counta($I316:$DF316)</f>
        <v>6</v>
      </c>
      <c r="C316" s="727" t="s">
        <v>3614</v>
      </c>
      <c r="D316" s="565">
        <v>1.0</v>
      </c>
      <c r="E316" s="565">
        <v>3.0</v>
      </c>
      <c r="F316" s="565" t="s">
        <v>229</v>
      </c>
      <c r="G316" s="728"/>
      <c r="H316" s="711"/>
      <c r="I316" s="729"/>
      <c r="J316" s="730"/>
      <c r="K316" s="730" t="s">
        <v>135</v>
      </c>
      <c r="L316" s="730"/>
      <c r="M316" s="730"/>
      <c r="N316" s="730" t="s">
        <v>135</v>
      </c>
      <c r="O316" s="729"/>
      <c r="P316" s="729"/>
      <c r="Q316" s="729"/>
      <c r="R316" s="729"/>
      <c r="S316" s="729"/>
      <c r="T316" s="731" t="s">
        <v>135</v>
      </c>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30" t="s">
        <v>135</v>
      </c>
      <c r="AQ316" s="729"/>
      <c r="AR316" s="730" t="s">
        <v>135</v>
      </c>
      <c r="AS316" s="729"/>
      <c r="AT316" s="729"/>
      <c r="AU316" s="729"/>
      <c r="AV316" s="729"/>
      <c r="AW316" s="729"/>
      <c r="AX316" s="729"/>
      <c r="AY316" s="729"/>
      <c r="AZ316" s="729"/>
      <c r="BA316" s="729"/>
      <c r="BB316" s="729"/>
      <c r="BC316" s="729"/>
      <c r="BD316" s="730"/>
      <c r="BE316" s="730" t="s">
        <v>135</v>
      </c>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2698</v>
      </c>
      <c r="B317" s="727">
        <f t="shared" si="18"/>
        <v>1</v>
      </c>
      <c r="C317" s="727" t="s">
        <v>3577</v>
      </c>
      <c r="D317" s="565">
        <v>5.0</v>
      </c>
      <c r="E317" s="565">
        <v>3.0</v>
      </c>
      <c r="F317" s="565">
        <v>4.0</v>
      </c>
      <c r="G317" s="728" t="s">
        <v>3894</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29"/>
      <c r="DB317" s="729"/>
      <c r="DC317" s="729"/>
      <c r="DD317" s="729"/>
      <c r="DE317" s="729"/>
      <c r="DF317" s="729"/>
    </row>
    <row r="318">
      <c r="A318" s="726" t="s">
        <v>312</v>
      </c>
      <c r="B318" s="727"/>
      <c r="C318" s="727" t="s">
        <v>3614</v>
      </c>
      <c r="D318" s="565">
        <v>1.0</v>
      </c>
      <c r="E318" s="565" t="s">
        <v>259</v>
      </c>
      <c r="F318" s="565" t="s">
        <v>229</v>
      </c>
      <c r="G318" s="728" t="s">
        <v>3895</v>
      </c>
      <c r="H318" s="711"/>
      <c r="I318" s="729"/>
      <c r="J318" s="729"/>
      <c r="K318" s="729"/>
      <c r="L318" s="729"/>
      <c r="M318" s="729"/>
      <c r="N318" s="729"/>
      <c r="O318" s="729"/>
      <c r="P318" s="729"/>
      <c r="Q318" s="729"/>
      <c r="R318" s="729"/>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29"/>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29"/>
      <c r="CU318" s="730"/>
      <c r="CV318" s="729"/>
      <c r="CW318" s="729"/>
      <c r="CX318" s="729"/>
      <c r="CY318" s="729"/>
      <c r="CZ318" s="729"/>
      <c r="DA318" s="729"/>
      <c r="DB318" s="729"/>
      <c r="DC318" s="729"/>
      <c r="DD318" s="729"/>
      <c r="DE318" s="729"/>
      <c r="DF318" s="729"/>
    </row>
    <row r="319">
      <c r="A319" s="726" t="s">
        <v>896</v>
      </c>
      <c r="B319" s="727">
        <f t="shared" ref="B319:B331" si="19">counta($I319:$DF319)</f>
        <v>1</v>
      </c>
      <c r="C319" s="727" t="s">
        <v>3577</v>
      </c>
      <c r="D319" s="565">
        <v>4.0</v>
      </c>
      <c r="E319" s="565" t="s">
        <v>259</v>
      </c>
      <c r="F319" s="565">
        <v>5.0</v>
      </c>
      <c r="G319" s="728" t="s">
        <v>3896</v>
      </c>
      <c r="H319" s="711"/>
      <c r="I319" s="729"/>
      <c r="J319" s="730"/>
      <c r="K319" s="730"/>
      <c r="L319" s="730"/>
      <c r="M319" s="730"/>
      <c r="N319" s="730"/>
      <c r="O319" s="729"/>
      <c r="P319" s="729"/>
      <c r="Q319" s="729"/>
      <c r="R319" s="729"/>
      <c r="S319" s="729"/>
      <c r="T319" s="729"/>
      <c r="U319" s="729"/>
      <c r="V319" s="729"/>
      <c r="W319" s="729"/>
      <c r="X319" s="729"/>
      <c r="Y319" s="729"/>
      <c r="Z319" s="729"/>
      <c r="AA319" s="729"/>
      <c r="AB319" s="729"/>
      <c r="AC319" s="729"/>
      <c r="AD319" s="730" t="s">
        <v>135</v>
      </c>
      <c r="AE319" s="729"/>
      <c r="AF319" s="729"/>
      <c r="AG319" s="729"/>
      <c r="AH319" s="729"/>
      <c r="AI319" s="729"/>
      <c r="AJ319" s="729"/>
      <c r="AK319" s="729"/>
      <c r="AL319" s="729"/>
      <c r="AM319" s="729"/>
      <c r="AN319" s="729"/>
      <c r="AO319" s="729"/>
      <c r="AP319" s="729"/>
      <c r="AQ319" s="729"/>
      <c r="AR319" s="729"/>
      <c r="AS319" s="729"/>
      <c r="AT319" s="729"/>
      <c r="AU319" s="729"/>
      <c r="AV319" s="730"/>
      <c r="AW319" s="730"/>
      <c r="AX319" s="729"/>
      <c r="AY319" s="729"/>
      <c r="AZ319" s="729"/>
      <c r="BA319" s="729"/>
      <c r="BB319" s="729"/>
      <c r="BC319" s="729"/>
      <c r="BD319" s="729"/>
      <c r="BE319" s="729"/>
      <c r="BF319" s="729"/>
      <c r="BG319" s="730"/>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c r="CF319" s="729"/>
      <c r="CG319" s="729"/>
      <c r="CH319" s="729"/>
      <c r="CI319" s="729"/>
      <c r="CJ319" s="729"/>
      <c r="CK319" s="729"/>
      <c r="CL319" s="729"/>
      <c r="CM319" s="729"/>
      <c r="CN319" s="729"/>
      <c r="CO319" s="729"/>
      <c r="CP319" s="729"/>
      <c r="CQ319" s="729"/>
      <c r="CR319" s="729"/>
      <c r="CS319" s="729"/>
      <c r="CT319" s="729"/>
      <c r="CU319" s="729"/>
      <c r="CV319" s="729"/>
      <c r="CW319" s="730"/>
      <c r="CX319" s="729"/>
      <c r="CY319" s="729"/>
      <c r="CZ319" s="729"/>
      <c r="DA319" s="729"/>
      <c r="DB319" s="729"/>
      <c r="DC319" s="729"/>
      <c r="DD319" s="729"/>
      <c r="DE319" s="729"/>
      <c r="DF319" s="729"/>
    </row>
    <row r="320">
      <c r="A320" s="726" t="s">
        <v>274</v>
      </c>
      <c r="B320" s="727">
        <f t="shared" si="19"/>
        <v>7</v>
      </c>
      <c r="C320" s="727" t="s">
        <v>3614</v>
      </c>
      <c r="D320" s="565">
        <v>1.0</v>
      </c>
      <c r="E320" s="565">
        <v>3.0</v>
      </c>
      <c r="F320" s="565" t="s">
        <v>229</v>
      </c>
      <c r="G320" s="728" t="s">
        <v>3897</v>
      </c>
      <c r="H320" s="711"/>
      <c r="I320" s="729"/>
      <c r="J320" s="730"/>
      <c r="K320" s="730"/>
      <c r="L320" s="730"/>
      <c r="M320" s="730"/>
      <c r="N320" s="730" t="s">
        <v>135</v>
      </c>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30" t="s">
        <v>135</v>
      </c>
      <c r="AW320" s="730" t="s">
        <v>135</v>
      </c>
      <c r="AX320" s="729"/>
      <c r="AY320" s="729"/>
      <c r="AZ320" s="729"/>
      <c r="BA320" s="729"/>
      <c r="BB320" s="729"/>
      <c r="BC320" s="729"/>
      <c r="BD320" s="730" t="s">
        <v>135</v>
      </c>
      <c r="BE320" s="729"/>
      <c r="BF320" s="729"/>
      <c r="BG320" s="730" t="s">
        <v>135</v>
      </c>
      <c r="BH320" s="729"/>
      <c r="BI320" s="729"/>
      <c r="BJ320" s="729"/>
      <c r="BK320" s="729"/>
      <c r="BL320" s="729"/>
      <c r="BM320" s="729"/>
      <c r="BN320" s="729"/>
      <c r="BO320" s="729"/>
      <c r="BP320" s="729"/>
      <c r="BQ320" s="729"/>
      <c r="BR320" s="729"/>
      <c r="BS320" s="729"/>
      <c r="BT320" s="729"/>
      <c r="BU320" s="729"/>
      <c r="BV320" s="729"/>
      <c r="BW320" s="729"/>
      <c r="BX320" s="729"/>
      <c r="BY320" s="729"/>
      <c r="BZ320" s="730"/>
      <c r="CA320" s="730"/>
      <c r="CB320" s="730"/>
      <c r="CC320" s="730"/>
      <c r="CD320" s="730"/>
      <c r="CE320" s="730" t="s">
        <v>135</v>
      </c>
      <c r="CF320" s="729"/>
      <c r="CG320" s="729"/>
      <c r="CH320" s="729"/>
      <c r="CI320" s="729"/>
      <c r="CJ320" s="729"/>
      <c r="CK320" s="729"/>
      <c r="CL320" s="729"/>
      <c r="CM320" s="729"/>
      <c r="CN320" s="729"/>
      <c r="CO320" s="729"/>
      <c r="CP320" s="729"/>
      <c r="CQ320" s="729"/>
      <c r="CR320" s="729"/>
      <c r="CS320" s="729"/>
      <c r="CT320" s="729"/>
      <c r="CU320" s="729"/>
      <c r="CV320" s="729"/>
      <c r="CW320" s="730" t="s">
        <v>135</v>
      </c>
      <c r="CX320" s="729"/>
      <c r="CY320" s="729"/>
      <c r="CZ320" s="729"/>
      <c r="DA320" s="729"/>
      <c r="DB320" s="729"/>
      <c r="DC320" s="729"/>
      <c r="DD320" s="729"/>
      <c r="DE320" s="729"/>
      <c r="DF320" s="729"/>
    </row>
    <row r="321">
      <c r="A321" s="726" t="s">
        <v>1173</v>
      </c>
      <c r="B321" s="727">
        <f t="shared" si="19"/>
        <v>0</v>
      </c>
      <c r="C321" s="727" t="s">
        <v>3577</v>
      </c>
      <c r="D321" s="565">
        <v>2.0</v>
      </c>
      <c r="E321" s="565">
        <v>3.0</v>
      </c>
      <c r="F321" s="565">
        <v>3.0</v>
      </c>
      <c r="G321" s="728" t="s">
        <v>3898</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2724</v>
      </c>
      <c r="B322" s="727">
        <f t="shared" si="19"/>
        <v>0</v>
      </c>
      <c r="C322" s="727" t="s">
        <v>3614</v>
      </c>
      <c r="D322" s="565">
        <v>0.0</v>
      </c>
      <c r="E322" s="565" t="s">
        <v>259</v>
      </c>
      <c r="F322" s="565" t="s">
        <v>229</v>
      </c>
      <c r="G322" s="728" t="s">
        <v>3899</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c r="BQ322" s="729"/>
      <c r="BR322" s="729"/>
      <c r="BS322" s="729"/>
      <c r="BT322" s="729"/>
      <c r="BU322" s="729"/>
      <c r="BV322" s="729"/>
      <c r="BW322" s="729"/>
      <c r="BX322" s="730"/>
      <c r="BY322" s="730"/>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1892</v>
      </c>
      <c r="B323" s="727">
        <f t="shared" si="19"/>
        <v>3</v>
      </c>
      <c r="C323" s="727" t="s">
        <v>3577</v>
      </c>
      <c r="D323" s="565">
        <v>3.0</v>
      </c>
      <c r="E323" s="565" t="s">
        <v>259</v>
      </c>
      <c r="F323" s="565">
        <v>3.0</v>
      </c>
      <c r="G323" s="728" t="s">
        <v>3900</v>
      </c>
      <c r="H323" s="711"/>
      <c r="I323" s="729"/>
      <c r="J323" s="729"/>
      <c r="K323" s="729"/>
      <c r="L323" s="729"/>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30" t="s">
        <v>135</v>
      </c>
      <c r="BQ323" s="729"/>
      <c r="BR323" s="729"/>
      <c r="BS323" s="729"/>
      <c r="BT323" s="729"/>
      <c r="BU323" s="729"/>
      <c r="BV323" s="729"/>
      <c r="BW323" s="729"/>
      <c r="BX323" s="730" t="str">
        <f>image("https://i.imgur.com/J69HZ4b.png",4,15,15)</f>
        <v/>
      </c>
      <c r="BY323" s="730" t="s">
        <v>135</v>
      </c>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29"/>
      <c r="CW323" s="729"/>
      <c r="CX323" s="729"/>
      <c r="CY323" s="729"/>
      <c r="CZ323" s="729"/>
      <c r="DA323" s="729"/>
      <c r="DB323" s="729"/>
      <c r="DC323" s="729"/>
      <c r="DD323" s="729"/>
      <c r="DE323" s="729"/>
      <c r="DF323" s="729"/>
    </row>
    <row r="324">
      <c r="A324" s="726" t="s">
        <v>543</v>
      </c>
      <c r="B324" s="727">
        <f t="shared" si="19"/>
        <v>6</v>
      </c>
      <c r="C324" s="727" t="s">
        <v>3614</v>
      </c>
      <c r="D324" s="565">
        <v>1.0</v>
      </c>
      <c r="E324" s="565">
        <v>3.0</v>
      </c>
      <c r="F324" s="565" t="s">
        <v>229</v>
      </c>
      <c r="G324" s="728" t="s">
        <v>3901</v>
      </c>
      <c r="H324" s="711"/>
      <c r="I324" s="729"/>
      <c r="J324" s="729"/>
      <c r="K324" s="729"/>
      <c r="L324" s="729"/>
      <c r="M324" s="729"/>
      <c r="N324" s="729"/>
      <c r="O324" s="729"/>
      <c r="P324" s="729"/>
      <c r="Q324" s="729"/>
      <c r="R324" s="729"/>
      <c r="S324" s="730" t="s">
        <v>135</v>
      </c>
      <c r="T324" s="729"/>
      <c r="U324" s="730"/>
      <c r="V324" s="729"/>
      <c r="W324" s="729"/>
      <c r="X324" s="729"/>
      <c r="Y324" s="729"/>
      <c r="Z324" s="729"/>
      <c r="AA324" s="729"/>
      <c r="AB324" s="730" t="s">
        <v>135</v>
      </c>
      <c r="AC324" s="730"/>
      <c r="AD324" s="729"/>
      <c r="AE324" s="729"/>
      <c r="AF324" s="729"/>
      <c r="AG324" s="729"/>
      <c r="AH324" s="729"/>
      <c r="AI324" s="729"/>
      <c r="AJ324" s="729"/>
      <c r="AK324" s="729"/>
      <c r="AL324" s="729"/>
      <c r="AM324" s="729"/>
      <c r="AN324" s="729"/>
      <c r="AO324" s="729"/>
      <c r="AP324" s="729"/>
      <c r="AQ324" s="729"/>
      <c r="AR324" s="730" t="s">
        <v>135</v>
      </c>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30" t="s">
        <v>135</v>
      </c>
      <c r="CV324" s="729"/>
      <c r="CW324" s="729"/>
      <c r="CX324" s="729"/>
      <c r="CY324" s="729"/>
      <c r="CZ324" s="729"/>
      <c r="DA324" s="730"/>
      <c r="DB324" s="730" t="s">
        <v>135</v>
      </c>
      <c r="DC324" s="730" t="s">
        <v>135</v>
      </c>
      <c r="DD324" s="729"/>
      <c r="DE324" s="729"/>
      <c r="DF324" s="729"/>
    </row>
    <row r="325">
      <c r="A325" s="726" t="s">
        <v>731</v>
      </c>
      <c r="B325" s="727">
        <f t="shared" si="19"/>
        <v>5</v>
      </c>
      <c r="C325" s="727" t="s">
        <v>3577</v>
      </c>
      <c r="D325" s="565">
        <v>3.0</v>
      </c>
      <c r="E325" s="565" t="s">
        <v>259</v>
      </c>
      <c r="F325" s="565" t="s">
        <v>229</v>
      </c>
      <c r="G325" s="728" t="s">
        <v>3902</v>
      </c>
      <c r="H325" s="711"/>
      <c r="I325" s="729"/>
      <c r="J325" s="729"/>
      <c r="K325" s="729"/>
      <c r="L325" s="729"/>
      <c r="M325" s="729"/>
      <c r="N325" s="729"/>
      <c r="O325" s="729"/>
      <c r="P325" s="729"/>
      <c r="Q325" s="729"/>
      <c r="R325" s="729"/>
      <c r="S325" s="729"/>
      <c r="T325" s="729"/>
      <c r="U325" s="729"/>
      <c r="V325" s="729"/>
      <c r="W325" s="729"/>
      <c r="X325" s="729"/>
      <c r="Y325" s="729"/>
      <c r="Z325" s="730" t="s">
        <v>135</v>
      </c>
      <c r="AA325" s="729"/>
      <c r="AB325" s="729"/>
      <c r="AC325" s="729"/>
      <c r="AD325" s="730"/>
      <c r="AE325" s="730" t="s">
        <v>135</v>
      </c>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30" t="str">
        <f>image("https://i.imgur.com/Le4Ot7B.png",4,15,15)</f>
        <v/>
      </c>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30" t="s">
        <v>135</v>
      </c>
      <c r="CU325" s="729"/>
      <c r="CV325" s="730" t="s">
        <v>135</v>
      </c>
      <c r="CW325" s="729"/>
      <c r="CX325" s="729"/>
      <c r="CY325" s="729"/>
      <c r="CZ325" s="729"/>
      <c r="DA325" s="729"/>
      <c r="DB325" s="729"/>
      <c r="DC325" s="729"/>
      <c r="DD325" s="729"/>
      <c r="DE325" s="729"/>
      <c r="DF325" s="729"/>
    </row>
    <row r="326">
      <c r="A326" s="726" t="s">
        <v>3903</v>
      </c>
      <c r="B326" s="727">
        <f t="shared" si="19"/>
        <v>0</v>
      </c>
      <c r="C326" s="727" t="s">
        <v>3614</v>
      </c>
      <c r="D326" s="565">
        <v>4.0</v>
      </c>
      <c r="E326" s="565">
        <v>3.0</v>
      </c>
      <c r="F326" s="565" t="s">
        <v>229</v>
      </c>
      <c r="G326" s="728" t="s">
        <v>3904</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c r="DC326" s="729"/>
      <c r="DD326" s="729"/>
      <c r="DE326" s="729"/>
      <c r="DF326" s="729"/>
    </row>
    <row r="327">
      <c r="A327" s="726" t="s">
        <v>2968</v>
      </c>
      <c r="B327" s="727">
        <f t="shared" si="19"/>
        <v>1</v>
      </c>
      <c r="C327" s="727" t="s">
        <v>3577</v>
      </c>
      <c r="D327" s="565">
        <v>5.0</v>
      </c>
      <c r="E327" s="565">
        <v>4.0</v>
      </c>
      <c r="F327" s="565">
        <v>4.0</v>
      </c>
      <c r="G327" s="728" t="s">
        <v>3905</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c r="AS327" s="729"/>
      <c r="AT327" s="729"/>
      <c r="AU327" s="729"/>
      <c r="AV327" s="730"/>
      <c r="AW327" s="730"/>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30"/>
      <c r="DB327" s="730" t="s">
        <v>135</v>
      </c>
      <c r="DC327" s="729"/>
      <c r="DD327" s="729"/>
      <c r="DE327" s="729"/>
      <c r="DF327" s="729"/>
    </row>
    <row r="328">
      <c r="A328" s="726" t="s">
        <v>1306</v>
      </c>
      <c r="B328" s="727">
        <f t="shared" si="19"/>
        <v>2</v>
      </c>
      <c r="C328" s="727" t="s">
        <v>3577</v>
      </c>
      <c r="D328" s="565">
        <v>2.0</v>
      </c>
      <c r="E328" s="565">
        <v>2.0</v>
      </c>
      <c r="F328" s="565" t="s">
        <v>229</v>
      </c>
      <c r="G328" s="728" t="s">
        <v>3906</v>
      </c>
      <c r="H328" s="711"/>
      <c r="I328" s="729"/>
      <c r="J328" s="729"/>
      <c r="K328" s="729"/>
      <c r="L328" s="729"/>
      <c r="M328" s="729"/>
      <c r="N328" s="729"/>
      <c r="O328" s="729"/>
      <c r="P328" s="729"/>
      <c r="Q328" s="729"/>
      <c r="R328" s="729"/>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30" t="s">
        <v>135</v>
      </c>
      <c r="AS328" s="729"/>
      <c r="AT328" s="729"/>
      <c r="AU328" s="729"/>
      <c r="AV328" s="730"/>
      <c r="AW328" s="730" t="s">
        <v>135</v>
      </c>
      <c r="AX328" s="729"/>
      <c r="AY328" s="729"/>
      <c r="AZ328" s="729"/>
      <c r="BA328" s="729"/>
      <c r="BB328" s="729"/>
      <c r="BC328" s="729"/>
      <c r="BD328" s="729"/>
      <c r="BE328" s="729"/>
      <c r="BF328" s="729"/>
      <c r="BG328" s="729"/>
      <c r="BH328" s="729"/>
      <c r="BI328" s="729"/>
      <c r="BJ328" s="729"/>
      <c r="BK328" s="729"/>
      <c r="BL328" s="729"/>
      <c r="BM328" s="729"/>
      <c r="BN328" s="729"/>
      <c r="BO328" s="729"/>
      <c r="BP328" s="729"/>
      <c r="BQ328" s="729"/>
      <c r="BR328" s="729"/>
      <c r="BS328" s="729"/>
      <c r="BT328" s="729"/>
      <c r="BU328" s="729"/>
      <c r="BV328" s="729"/>
      <c r="BW328" s="729"/>
      <c r="BX328" s="729"/>
      <c r="BY328" s="729"/>
      <c r="BZ328" s="729"/>
      <c r="CA328" s="729"/>
      <c r="CB328" s="729"/>
      <c r="CC328" s="729"/>
      <c r="CD328" s="729"/>
      <c r="CE328" s="729"/>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29"/>
      <c r="DB328" s="729"/>
      <c r="DC328" s="729"/>
      <c r="DD328" s="729"/>
      <c r="DE328" s="729"/>
      <c r="DF328" s="729"/>
    </row>
    <row r="329">
      <c r="A329" s="726" t="s">
        <v>518</v>
      </c>
      <c r="B329" s="727">
        <f t="shared" si="19"/>
        <v>4</v>
      </c>
      <c r="C329" s="727" t="s">
        <v>3577</v>
      </c>
      <c r="D329" s="565">
        <v>3.0</v>
      </c>
      <c r="E329" s="565" t="s">
        <v>259</v>
      </c>
      <c r="F329" s="565" t="s">
        <v>229</v>
      </c>
      <c r="G329" s="728" t="s">
        <v>3907</v>
      </c>
      <c r="H329" s="711"/>
      <c r="I329" s="729"/>
      <c r="J329" s="729"/>
      <c r="K329" s="729"/>
      <c r="L329" s="729"/>
      <c r="M329" s="729"/>
      <c r="N329" s="729"/>
      <c r="O329" s="729"/>
      <c r="P329" s="730"/>
      <c r="Q329" s="730"/>
      <c r="R329" s="730" t="s">
        <v>135</v>
      </c>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729"/>
      <c r="BJ329" s="729"/>
      <c r="BK329" s="729"/>
      <c r="BL329" s="729"/>
      <c r="BM329" s="729"/>
      <c r="BN329" s="730"/>
      <c r="BO329" s="730" t="s">
        <v>135</v>
      </c>
      <c r="BP329" s="729"/>
      <c r="BQ329" s="729"/>
      <c r="BR329" s="729"/>
      <c r="BS329" s="729"/>
      <c r="BT329" s="729"/>
      <c r="BU329" s="729"/>
      <c r="BV329" s="729"/>
      <c r="BW329" s="729"/>
      <c r="BX329" s="729"/>
      <c r="BY329" s="729"/>
      <c r="BZ329" s="730"/>
      <c r="CA329" s="730"/>
      <c r="CB329" s="730"/>
      <c r="CC329" s="730"/>
      <c r="CD329" s="730"/>
      <c r="CE329" s="730" t="s">
        <v>135</v>
      </c>
      <c r="CF329" s="729"/>
      <c r="CG329" s="729"/>
      <c r="CH329" s="729"/>
      <c r="CI329" s="729"/>
      <c r="CJ329" s="729"/>
      <c r="CK329" s="729"/>
      <c r="CL329" s="729"/>
      <c r="CM329" s="729"/>
      <c r="CN329" s="729"/>
      <c r="CO329" s="729"/>
      <c r="CP329" s="729"/>
      <c r="CQ329" s="729"/>
      <c r="CR329" s="729"/>
      <c r="CS329" s="729"/>
      <c r="CT329" s="729"/>
      <c r="CU329" s="729"/>
      <c r="CV329" s="729"/>
      <c r="CW329" s="729"/>
      <c r="CX329" s="729"/>
      <c r="CY329" s="729"/>
      <c r="CZ329" s="729"/>
      <c r="DA329" s="730" t="s">
        <v>135</v>
      </c>
      <c r="DB329" s="729"/>
      <c r="DC329" s="729"/>
      <c r="DD329" s="729"/>
      <c r="DE329" s="729"/>
      <c r="DF329" s="729"/>
    </row>
    <row r="330">
      <c r="A330" s="726" t="s">
        <v>208</v>
      </c>
      <c r="B330" s="727">
        <f t="shared" si="19"/>
        <v>1</v>
      </c>
      <c r="C330" s="727" t="s">
        <v>3577</v>
      </c>
      <c r="D330" s="565">
        <v>3.0</v>
      </c>
      <c r="E330" s="565" t="s">
        <v>3861</v>
      </c>
      <c r="F330" s="565" t="s">
        <v>229</v>
      </c>
      <c r="G330" s="728" t="s">
        <v>3908</v>
      </c>
      <c r="H330" s="711"/>
      <c r="I330" s="729"/>
      <c r="J330" s="730"/>
      <c r="K330" s="730" t="s">
        <v>135</v>
      </c>
      <c r="L330" s="730"/>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c r="A331" s="726" t="s">
        <v>2040</v>
      </c>
      <c r="B331" s="727">
        <f t="shared" si="19"/>
        <v>1</v>
      </c>
      <c r="C331" s="727" t="s">
        <v>3577</v>
      </c>
      <c r="D331" s="565">
        <v>4.0</v>
      </c>
      <c r="E331" s="565" t="s">
        <v>259</v>
      </c>
      <c r="F331" s="565" t="s">
        <v>229</v>
      </c>
      <c r="G331" s="728" t="s">
        <v>3909</v>
      </c>
      <c r="H331" s="711"/>
      <c r="I331" s="729"/>
      <c r="J331" s="729"/>
      <c r="K331" s="729"/>
      <c r="L331" s="729"/>
      <c r="M331" s="729"/>
      <c r="N331" s="729"/>
      <c r="O331" s="729"/>
      <c r="P331" s="729"/>
      <c r="Q331" s="729"/>
      <c r="R331" s="729"/>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30"/>
      <c r="AY331" s="730"/>
      <c r="AZ331" s="730"/>
      <c r="BA331" s="730"/>
      <c r="BB331" s="729"/>
      <c r="BC331" s="729"/>
      <c r="BD331" s="729"/>
      <c r="BE331" s="729"/>
      <c r="BF331" s="729"/>
      <c r="BG331" s="729"/>
      <c r="BH331" s="729"/>
      <c r="BI331" s="730"/>
      <c r="BJ331" s="730"/>
      <c r="BK331" s="730"/>
      <c r="BL331" s="729"/>
      <c r="BM331" s="729"/>
      <c r="BN331" s="729"/>
      <c r="BO331" s="729"/>
      <c r="BP331" s="730"/>
      <c r="BQ331" s="729"/>
      <c r="BR331" s="729"/>
      <c r="BS331" s="729"/>
      <c r="BT331" s="729"/>
      <c r="BU331" s="729"/>
      <c r="BV331" s="730" t="s">
        <v>135</v>
      </c>
      <c r="BW331" s="730"/>
      <c r="BX331" s="729"/>
      <c r="BY331" s="729"/>
      <c r="BZ331" s="729"/>
      <c r="CA331" s="729"/>
      <c r="CB331" s="729"/>
      <c r="CC331" s="729"/>
      <c r="CD331" s="729"/>
      <c r="CE331" s="729"/>
      <c r="CF331" s="729"/>
      <c r="CG331" s="729"/>
      <c r="CH331" s="729"/>
      <c r="CI331" s="729"/>
      <c r="CJ331" s="729"/>
      <c r="CK331" s="729"/>
      <c r="CL331" s="729"/>
      <c r="CM331" s="729"/>
      <c r="CN331" s="729"/>
      <c r="CO331" s="729"/>
      <c r="CP331" s="729"/>
      <c r="CQ331" s="729"/>
      <c r="CR331" s="729"/>
      <c r="CS331" s="729"/>
      <c r="CT331" s="729"/>
      <c r="CU331" s="729"/>
      <c r="CV331" s="730"/>
      <c r="CW331" s="729"/>
      <c r="CX331" s="729"/>
      <c r="CY331" s="729"/>
      <c r="CZ331" s="729"/>
      <c r="DA331" s="729"/>
      <c r="DB331" s="729"/>
      <c r="DC331" s="729"/>
      <c r="DD331" s="729"/>
      <c r="DE331" s="729"/>
      <c r="DF331" s="729"/>
    </row>
    <row r="332" ht="22.5" customHeight="1">
      <c r="A332" s="733" t="s">
        <v>3570</v>
      </c>
      <c r="B332" s="734"/>
      <c r="C332" s="735"/>
      <c r="D332" s="735"/>
      <c r="E332" s="735"/>
      <c r="F332" s="735"/>
      <c r="G332" s="735"/>
      <c r="H332" s="736"/>
      <c r="I332" s="703"/>
      <c r="J332" s="703"/>
      <c r="K332" s="703"/>
      <c r="L332" s="703"/>
      <c r="M332" s="70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703"/>
      <c r="AR332" s="703"/>
      <c r="AS332" s="703"/>
      <c r="AT332" s="703"/>
      <c r="AU332" s="703"/>
      <c r="AV332" s="703"/>
      <c r="AW332" s="703"/>
      <c r="AX332" s="703"/>
      <c r="AY332" s="703"/>
      <c r="AZ332" s="703"/>
      <c r="BA332" s="703"/>
      <c r="BB332" s="703"/>
      <c r="BC332" s="703"/>
      <c r="BD332" s="703"/>
      <c r="BE332" s="703"/>
      <c r="BF332" s="703"/>
      <c r="BG332" s="703"/>
      <c r="BH332" s="703"/>
      <c r="BI332" s="703"/>
      <c r="BJ332" s="704"/>
      <c r="BK332" s="704"/>
      <c r="BL332" s="703"/>
      <c r="BM332" s="703"/>
      <c r="BN332" s="703"/>
      <c r="BO332" s="703"/>
      <c r="BP332" s="703"/>
      <c r="BQ332" s="703"/>
      <c r="BR332" s="704"/>
      <c r="BS332" s="704"/>
      <c r="BT332" s="703"/>
      <c r="BU332" s="703"/>
      <c r="BV332" s="703"/>
      <c r="BW332" s="703"/>
      <c r="BX332" s="703"/>
      <c r="BY332" s="703"/>
      <c r="BZ332" s="703"/>
      <c r="CA332" s="703"/>
      <c r="CB332" s="703"/>
      <c r="CC332" s="703"/>
      <c r="CD332" s="703"/>
      <c r="CE332" s="703"/>
      <c r="CF332" s="703"/>
      <c r="CG332" s="703"/>
      <c r="CH332" s="703"/>
      <c r="CI332" s="703"/>
      <c r="CJ332" s="703"/>
      <c r="CK332" s="703"/>
      <c r="CL332" s="703"/>
      <c r="CM332" s="703"/>
      <c r="CN332" s="703"/>
      <c r="CO332" s="703"/>
      <c r="CP332" s="703"/>
      <c r="CQ332" s="703"/>
      <c r="CR332" s="703"/>
      <c r="CS332" s="703"/>
      <c r="CT332" s="703"/>
      <c r="CU332" s="703"/>
      <c r="CV332" s="703"/>
      <c r="CW332" s="703"/>
      <c r="CX332" s="703"/>
      <c r="CY332" s="703"/>
      <c r="CZ332" s="703"/>
      <c r="DA332" s="703"/>
      <c r="DB332" s="703"/>
      <c r="DC332" s="703"/>
      <c r="DD332" s="703"/>
      <c r="DE332" s="703"/>
      <c r="DF332" s="703"/>
    </row>
    <row r="333">
      <c r="A333" s="737" t="s">
        <v>2204</v>
      </c>
      <c r="B333" s="738">
        <f t="shared" ref="B333:B339" si="20">counta($I333:$DF333)</f>
        <v>0</v>
      </c>
      <c r="C333" s="738" t="s">
        <v>3577</v>
      </c>
      <c r="D333" s="739">
        <v>5.0</v>
      </c>
      <c r="E333" s="739">
        <v>3.0</v>
      </c>
      <c r="F333" s="739" t="s">
        <v>229</v>
      </c>
      <c r="G333" s="740" t="s">
        <v>3910</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1957</v>
      </c>
      <c r="B334" s="738">
        <f t="shared" si="20"/>
        <v>1</v>
      </c>
      <c r="C334" s="738" t="s">
        <v>3577</v>
      </c>
      <c r="D334" s="739">
        <v>5.0</v>
      </c>
      <c r="E334" s="739">
        <v>3.0</v>
      </c>
      <c r="F334" s="739" t="s">
        <v>229</v>
      </c>
      <c r="G334" s="740" t="s">
        <v>3911</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t="s">
        <v>135</v>
      </c>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1236</v>
      </c>
      <c r="B335" s="738">
        <f t="shared" si="20"/>
        <v>1</v>
      </c>
      <c r="C335" s="738" t="s">
        <v>3614</v>
      </c>
      <c r="D335" s="739">
        <v>4.0</v>
      </c>
      <c r="E335" s="739">
        <v>3.0</v>
      </c>
      <c r="F335" s="739" t="s">
        <v>229</v>
      </c>
      <c r="G335" s="740" t="s">
        <v>3912</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c r="AH335" s="741"/>
      <c r="AI335" s="741"/>
      <c r="AJ335" s="741"/>
      <c r="AK335" s="741"/>
      <c r="AL335" s="741"/>
      <c r="AM335" s="741"/>
      <c r="AN335" s="741"/>
      <c r="AO335" s="741"/>
      <c r="AP335" s="742" t="s">
        <v>135</v>
      </c>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956</v>
      </c>
      <c r="B336" s="738">
        <f t="shared" si="20"/>
        <v>1</v>
      </c>
      <c r="C336" s="738" t="s">
        <v>3577</v>
      </c>
      <c r="D336" s="739">
        <v>5.0</v>
      </c>
      <c r="E336" s="739">
        <v>3.0</v>
      </c>
      <c r="F336" s="739" t="s">
        <v>229</v>
      </c>
      <c r="G336" s="740" t="s">
        <v>3913</v>
      </c>
      <c r="H336" s="711"/>
      <c r="I336" s="741"/>
      <c r="J336" s="741"/>
      <c r="K336" s="741"/>
      <c r="L336" s="741"/>
      <c r="M336" s="741"/>
      <c r="N336" s="741"/>
      <c r="O336" s="741"/>
      <c r="P336" s="741"/>
      <c r="Q336" s="741"/>
      <c r="R336" s="741"/>
      <c r="S336" s="742"/>
      <c r="T336" s="741"/>
      <c r="U336" s="742"/>
      <c r="V336" s="741"/>
      <c r="W336" s="741"/>
      <c r="X336" s="741"/>
      <c r="Y336" s="741"/>
      <c r="Z336" s="741"/>
      <c r="AA336" s="741"/>
      <c r="AB336" s="741"/>
      <c r="AC336" s="741"/>
      <c r="AD336" s="741"/>
      <c r="AE336" s="741"/>
      <c r="AF336" s="741"/>
      <c r="AG336" s="742" t="s">
        <v>135</v>
      </c>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2"/>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547</v>
      </c>
      <c r="B337" s="738">
        <f t="shared" si="20"/>
        <v>1</v>
      </c>
      <c r="C337" s="738" t="s">
        <v>3577</v>
      </c>
      <c r="D337" s="739">
        <v>3.0</v>
      </c>
      <c r="E337" s="739">
        <v>3.0</v>
      </c>
      <c r="F337" s="739" t="s">
        <v>229</v>
      </c>
      <c r="G337" s="740" t="s">
        <v>3914</v>
      </c>
      <c r="H337" s="711"/>
      <c r="I337" s="741"/>
      <c r="J337" s="741"/>
      <c r="K337" s="741"/>
      <c r="L337" s="741"/>
      <c r="M337" s="741"/>
      <c r="N337" s="741"/>
      <c r="O337" s="741"/>
      <c r="P337" s="741"/>
      <c r="Q337" s="741"/>
      <c r="R337" s="741"/>
      <c r="S337" s="742" t="s">
        <v>135</v>
      </c>
      <c r="T337" s="741"/>
      <c r="U337" s="742"/>
      <c r="V337" s="741"/>
      <c r="W337" s="741"/>
      <c r="X337" s="741"/>
      <c r="Y337" s="741"/>
      <c r="Z337" s="741"/>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1"/>
      <c r="BH337" s="741"/>
      <c r="BI337" s="741"/>
      <c r="BJ337" s="741"/>
      <c r="BK337" s="741"/>
      <c r="BL337" s="741"/>
      <c r="BM337" s="741"/>
      <c r="BN337" s="741"/>
      <c r="BO337" s="741"/>
      <c r="BP337" s="741"/>
      <c r="BQ337" s="741"/>
      <c r="BR337" s="741"/>
      <c r="BS337" s="741"/>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1919</v>
      </c>
      <c r="B338" s="738">
        <f t="shared" si="20"/>
        <v>1</v>
      </c>
      <c r="C338" s="738" t="s">
        <v>3577</v>
      </c>
      <c r="D338" s="739">
        <v>4.0</v>
      </c>
      <c r="E338" s="739">
        <v>3.0</v>
      </c>
      <c r="F338" s="739" t="s">
        <v>229</v>
      </c>
      <c r="G338" s="740" t="s">
        <v>3915</v>
      </c>
      <c r="H338" s="711"/>
      <c r="I338" s="741"/>
      <c r="J338" s="741"/>
      <c r="K338" s="741"/>
      <c r="L338" s="741"/>
      <c r="M338" s="741"/>
      <c r="N338" s="741"/>
      <c r="O338" s="741"/>
      <c r="P338" s="741"/>
      <c r="Q338" s="741"/>
      <c r="R338" s="741"/>
      <c r="S338" s="741"/>
      <c r="T338" s="741"/>
      <c r="U338" s="741"/>
      <c r="V338" s="741"/>
      <c r="W338" s="741"/>
      <c r="X338" s="742"/>
      <c r="Y338" s="742"/>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c r="BI338" s="741"/>
      <c r="BJ338" s="741"/>
      <c r="BK338" s="741"/>
      <c r="BL338" s="741"/>
      <c r="BM338" s="741"/>
      <c r="BN338" s="741"/>
      <c r="BO338" s="741"/>
      <c r="BP338" s="741"/>
      <c r="BQ338" s="741"/>
      <c r="BR338" s="742" t="s">
        <v>135</v>
      </c>
      <c r="BS338" s="742"/>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c r="A339" s="737" t="s">
        <v>708</v>
      </c>
      <c r="B339" s="738">
        <f t="shared" si="20"/>
        <v>2</v>
      </c>
      <c r="C339" s="738" t="s">
        <v>3577</v>
      </c>
      <c r="D339" s="739">
        <v>4.0</v>
      </c>
      <c r="E339" s="739">
        <v>3.0</v>
      </c>
      <c r="F339" s="739" t="s">
        <v>229</v>
      </c>
      <c r="G339" s="740" t="s">
        <v>3916</v>
      </c>
      <c r="H339" s="711"/>
      <c r="I339" s="741"/>
      <c r="J339" s="741"/>
      <c r="K339" s="741"/>
      <c r="L339" s="741"/>
      <c r="M339" s="741"/>
      <c r="N339" s="741"/>
      <c r="O339" s="741"/>
      <c r="P339" s="741"/>
      <c r="Q339" s="741"/>
      <c r="R339" s="741"/>
      <c r="S339" s="741"/>
      <c r="T339" s="741"/>
      <c r="U339" s="741"/>
      <c r="V339" s="741"/>
      <c r="W339" s="741"/>
      <c r="X339" s="742"/>
      <c r="Y339" s="742" t="s">
        <v>135</v>
      </c>
      <c r="Z339" s="742"/>
      <c r="AA339" s="741"/>
      <c r="AB339" s="741"/>
      <c r="AC339" s="741"/>
      <c r="AD339" s="741"/>
      <c r="AE339" s="741"/>
      <c r="AF339" s="741"/>
      <c r="AG339" s="741"/>
      <c r="AH339" s="741"/>
      <c r="AI339" s="741"/>
      <c r="AJ339" s="741"/>
      <c r="AK339" s="741"/>
      <c r="AL339" s="741"/>
      <c r="AM339" s="741"/>
      <c r="AN339" s="741"/>
      <c r="AO339" s="741"/>
      <c r="AP339" s="741"/>
      <c r="AQ339" s="741"/>
      <c r="AR339" s="741"/>
      <c r="AS339" s="741"/>
      <c r="AT339" s="741"/>
      <c r="AU339" s="741"/>
      <c r="AV339" s="741"/>
      <c r="AW339" s="741"/>
      <c r="AX339" s="741"/>
      <c r="AY339" s="741"/>
      <c r="AZ339" s="741"/>
      <c r="BA339" s="741"/>
      <c r="BB339" s="741"/>
      <c r="BC339" s="741"/>
      <c r="BD339" s="741"/>
      <c r="BE339" s="741"/>
      <c r="BF339" s="741"/>
      <c r="BG339" s="742"/>
      <c r="BH339" s="742" t="s">
        <v>135</v>
      </c>
      <c r="BI339" s="741"/>
      <c r="BJ339" s="741"/>
      <c r="BK339" s="741"/>
      <c r="BL339" s="741"/>
      <c r="BM339" s="741"/>
      <c r="BN339" s="741"/>
      <c r="BO339" s="741"/>
      <c r="BP339" s="741"/>
      <c r="BQ339" s="741"/>
      <c r="BR339" s="741"/>
      <c r="BS339" s="741"/>
      <c r="BT339" s="741"/>
      <c r="BU339" s="741"/>
      <c r="BV339" s="741"/>
      <c r="BW339" s="741"/>
      <c r="BX339" s="741"/>
      <c r="BY339" s="741"/>
      <c r="BZ339" s="741"/>
      <c r="CA339" s="741"/>
      <c r="CB339" s="741"/>
      <c r="CC339" s="741"/>
      <c r="CD339" s="741"/>
      <c r="CE339" s="741"/>
      <c r="CF339" s="741"/>
      <c r="CG339" s="741"/>
      <c r="CH339" s="741"/>
      <c r="CI339" s="741"/>
      <c r="CJ339" s="741"/>
      <c r="CK339" s="741"/>
      <c r="CL339" s="741"/>
      <c r="CM339" s="741"/>
      <c r="CN339" s="741"/>
      <c r="CO339" s="741"/>
      <c r="CP339" s="741"/>
      <c r="CQ339" s="741"/>
      <c r="CR339" s="741"/>
      <c r="CS339" s="741"/>
      <c r="CT339" s="741"/>
      <c r="CU339" s="741"/>
      <c r="CV339" s="741"/>
      <c r="CW339" s="741"/>
      <c r="CX339" s="741"/>
      <c r="CY339" s="741"/>
      <c r="CZ339" s="741"/>
      <c r="DA339" s="741"/>
      <c r="DB339" s="741"/>
      <c r="DC339" s="741"/>
      <c r="DD339" s="741"/>
      <c r="DE339" s="741"/>
      <c r="DF339" s="741"/>
    </row>
    <row r="340" ht="22.5" customHeight="1">
      <c r="A340" s="743" t="s">
        <v>3571</v>
      </c>
      <c r="B340" s="734"/>
      <c r="C340" s="735"/>
      <c r="D340" s="735"/>
      <c r="E340" s="735"/>
      <c r="F340" s="735"/>
      <c r="G340" s="735"/>
      <c r="H340" s="736"/>
      <c r="I340" s="703"/>
      <c r="J340" s="703"/>
      <c r="K340" s="703"/>
      <c r="L340" s="703"/>
      <c r="M340" s="70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703"/>
      <c r="AR340" s="703"/>
      <c r="AS340" s="703"/>
      <c r="AT340" s="703"/>
      <c r="AU340" s="703"/>
      <c r="AV340" s="703"/>
      <c r="AW340" s="703"/>
      <c r="AX340" s="703"/>
      <c r="AY340" s="703"/>
      <c r="AZ340" s="703"/>
      <c r="BA340" s="703"/>
      <c r="BB340" s="703"/>
      <c r="BC340" s="703"/>
      <c r="BD340" s="703"/>
      <c r="BE340" s="703"/>
      <c r="BF340" s="703"/>
      <c r="BG340" s="703"/>
      <c r="BH340" s="703"/>
      <c r="BI340" s="703"/>
      <c r="BJ340" s="704"/>
      <c r="BK340" s="704"/>
      <c r="BL340" s="703"/>
      <c r="BM340" s="703"/>
      <c r="BN340" s="703"/>
      <c r="BO340" s="703"/>
      <c r="BP340" s="703"/>
      <c r="BQ340" s="703"/>
      <c r="BR340" s="704"/>
      <c r="BS340" s="704"/>
      <c r="BT340" s="703"/>
      <c r="BU340" s="703"/>
      <c r="BV340" s="703"/>
      <c r="BW340" s="703"/>
      <c r="BX340" s="703"/>
      <c r="BY340" s="703"/>
      <c r="BZ340" s="703"/>
      <c r="CA340" s="703"/>
      <c r="CB340" s="703"/>
      <c r="CC340" s="703"/>
      <c r="CD340" s="703"/>
      <c r="CE340" s="703"/>
      <c r="CF340" s="703"/>
      <c r="CG340" s="703"/>
      <c r="CH340" s="703"/>
      <c r="CI340" s="703"/>
      <c r="CJ340" s="703"/>
      <c r="CK340" s="703"/>
      <c r="CL340" s="703"/>
      <c r="CM340" s="703"/>
      <c r="CN340" s="703"/>
      <c r="CO340" s="703"/>
      <c r="CP340" s="703"/>
      <c r="CQ340" s="703"/>
      <c r="CR340" s="703"/>
      <c r="CS340" s="703"/>
      <c r="CT340" s="703"/>
      <c r="CU340" s="703"/>
      <c r="CV340" s="703"/>
      <c r="CW340" s="703"/>
      <c r="CX340" s="703"/>
      <c r="CY340" s="703"/>
      <c r="CZ340" s="703"/>
      <c r="DA340" s="703"/>
      <c r="DB340" s="703"/>
      <c r="DC340" s="703"/>
      <c r="DD340" s="703"/>
      <c r="DE340" s="703"/>
      <c r="DF340" s="703"/>
    </row>
    <row r="341">
      <c r="A341" s="744">
        <v>1.2</v>
      </c>
      <c r="B341" s="745">
        <f t="shared" ref="B341:B347" si="21">counta($I341:$DF341)</f>
        <v>1</v>
      </c>
      <c r="C341" s="745" t="s">
        <v>3577</v>
      </c>
      <c r="D341" s="550">
        <v>6.0</v>
      </c>
      <c r="E341" s="550" t="s">
        <v>259</v>
      </c>
      <c r="F341" s="550" t="s">
        <v>229</v>
      </c>
      <c r="G341" s="746" t="s">
        <v>3917</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7"/>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8" t="s">
        <v>135</v>
      </c>
      <c r="CY341" s="747"/>
      <c r="CZ341" s="747"/>
      <c r="DA341" s="747"/>
      <c r="DB341" s="747"/>
      <c r="DC341" s="748"/>
      <c r="DD341" s="747"/>
      <c r="DE341" s="748"/>
      <c r="DF341" s="747"/>
    </row>
    <row r="342">
      <c r="A342" s="749" t="s">
        <v>2491</v>
      </c>
      <c r="B342" s="745">
        <f t="shared" si="21"/>
        <v>0</v>
      </c>
      <c r="C342" s="745" t="s">
        <v>3614</v>
      </c>
      <c r="D342" s="550">
        <v>6.0</v>
      </c>
      <c r="E342" s="550" t="s">
        <v>259</v>
      </c>
      <c r="F342" s="550" t="s">
        <v>229</v>
      </c>
      <c r="G342" s="746" t="s">
        <v>3918</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1936</v>
      </c>
      <c r="B343" s="745">
        <f t="shared" si="21"/>
        <v>1</v>
      </c>
      <c r="C343" s="745" t="s">
        <v>3577</v>
      </c>
      <c r="D343" s="550">
        <v>5.0</v>
      </c>
      <c r="E343" s="550" t="s">
        <v>259</v>
      </c>
      <c r="F343" s="550" t="s">
        <v>259</v>
      </c>
      <c r="G343" s="746" t="s">
        <v>3919</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8" t="s">
        <v>135</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c r="DD343" s="747"/>
      <c r="DE343" s="748"/>
      <c r="DF343" s="747"/>
    </row>
    <row r="344">
      <c r="A344" s="749" t="s">
        <v>2986</v>
      </c>
      <c r="B344" s="745">
        <f t="shared" si="21"/>
        <v>1</v>
      </c>
      <c r="C344" s="745" t="s">
        <v>3577</v>
      </c>
      <c r="D344" s="550">
        <v>3.0</v>
      </c>
      <c r="E344" s="550" t="s">
        <v>259</v>
      </c>
      <c r="F344" s="550" t="s">
        <v>259</v>
      </c>
      <c r="G344" s="746" t="s">
        <v>3920</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8" t="s">
        <v>135</v>
      </c>
      <c r="DD344" s="747"/>
      <c r="DE344" s="748"/>
      <c r="DF344" s="747"/>
    </row>
    <row r="345">
      <c r="A345" s="749" t="s">
        <v>1710</v>
      </c>
      <c r="B345" s="745">
        <f t="shared" si="21"/>
        <v>1</v>
      </c>
      <c r="C345" s="745" t="s">
        <v>3614</v>
      </c>
      <c r="D345" s="550">
        <v>6.0</v>
      </c>
      <c r="E345" s="550" t="s">
        <v>259</v>
      </c>
      <c r="F345" s="550">
        <v>3.0</v>
      </c>
      <c r="G345" s="746" t="s">
        <v>3921</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8"/>
      <c r="BE345" s="748" t="s">
        <v>135</v>
      </c>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c r="DF345" s="747"/>
    </row>
    <row r="346">
      <c r="A346" s="749" t="s">
        <v>3025</v>
      </c>
      <c r="B346" s="745">
        <f t="shared" si="21"/>
        <v>1</v>
      </c>
      <c r="C346" s="745" t="s">
        <v>3614</v>
      </c>
      <c r="D346" s="550">
        <v>5.0</v>
      </c>
      <c r="E346" s="550" t="s">
        <v>259</v>
      </c>
      <c r="F346" s="550">
        <v>3.0</v>
      </c>
      <c r="G346" s="746" t="s">
        <v>3922</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t="s">
        <v>135</v>
      </c>
      <c r="DF346" s="747"/>
    </row>
    <row r="347">
      <c r="A347" s="749" t="s">
        <v>2361</v>
      </c>
      <c r="B347" s="745">
        <f t="shared" si="21"/>
        <v>0</v>
      </c>
      <c r="C347" s="745" t="s">
        <v>3614</v>
      </c>
      <c r="D347" s="550">
        <v>5.0</v>
      </c>
      <c r="E347" s="550" t="s">
        <v>259</v>
      </c>
      <c r="F347" s="550" t="s">
        <v>259</v>
      </c>
      <c r="G347" s="746" t="s">
        <v>3923</v>
      </c>
      <c r="H347" s="736"/>
      <c r="I347" s="747"/>
      <c r="J347" s="747"/>
      <c r="K347" s="747"/>
      <c r="L347" s="747"/>
      <c r="M347" s="747"/>
      <c r="N347" s="747"/>
      <c r="O347" s="747"/>
      <c r="P347" s="747"/>
      <c r="Q347" s="747"/>
      <c r="R347" s="747"/>
      <c r="S347" s="747"/>
      <c r="T347" s="747"/>
      <c r="U347" s="747"/>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8"/>
      <c r="AY347" s="748"/>
      <c r="AZ347" s="748"/>
      <c r="BA347" s="748"/>
      <c r="BB347" s="747"/>
      <c r="BC347" s="747"/>
      <c r="BD347" s="747"/>
      <c r="BE347" s="747"/>
      <c r="BF347" s="747"/>
      <c r="BG347" s="747"/>
      <c r="BH347" s="747"/>
      <c r="BI347" s="748"/>
      <c r="BJ347" s="748"/>
      <c r="BK347" s="748"/>
      <c r="BL347" s="747"/>
      <c r="BM347" s="747"/>
      <c r="BN347" s="747"/>
      <c r="BO347" s="747"/>
      <c r="BP347" s="748"/>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7"/>
      <c r="CS347" s="747"/>
      <c r="CT347" s="747"/>
      <c r="CU347" s="747"/>
      <c r="CV347" s="748"/>
      <c r="CW347" s="747"/>
      <c r="CX347" s="747"/>
      <c r="CY347" s="747"/>
      <c r="CZ347" s="747"/>
      <c r="DA347" s="747"/>
      <c r="DB347" s="747"/>
      <c r="DC347" s="747"/>
      <c r="DD347" s="747"/>
      <c r="DE347" s="748"/>
      <c r="DF347" s="747"/>
    </row>
    <row r="348" ht="22.5" customHeight="1">
      <c r="A348" s="750" t="s">
        <v>3572</v>
      </c>
      <c r="B348" s="734"/>
      <c r="C348" s="735"/>
      <c r="D348" s="735"/>
      <c r="E348" s="735"/>
      <c r="F348" s="735"/>
      <c r="G348" s="735"/>
      <c r="H348" s="736"/>
      <c r="I348" s="703"/>
      <c r="J348" s="703"/>
      <c r="K348" s="703"/>
      <c r="L348" s="703"/>
      <c r="M348" s="70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703"/>
      <c r="AR348" s="703"/>
      <c r="AS348" s="703"/>
      <c r="AT348" s="703"/>
      <c r="AU348" s="703"/>
      <c r="AV348" s="703"/>
      <c r="AW348" s="703"/>
      <c r="AX348" s="703"/>
      <c r="AY348" s="703"/>
      <c r="AZ348" s="703"/>
      <c r="BA348" s="703"/>
      <c r="BB348" s="703"/>
      <c r="BC348" s="703"/>
      <c r="BD348" s="703"/>
      <c r="BE348" s="703"/>
      <c r="BF348" s="703"/>
      <c r="BG348" s="703"/>
      <c r="BH348" s="703"/>
      <c r="BI348" s="703"/>
      <c r="BJ348" s="704"/>
      <c r="BK348" s="704"/>
      <c r="BL348" s="703"/>
      <c r="BM348" s="703"/>
      <c r="BN348" s="703"/>
      <c r="BO348" s="703"/>
      <c r="BP348" s="703"/>
      <c r="BQ348" s="703"/>
      <c r="BR348" s="704"/>
      <c r="BS348" s="704"/>
      <c r="BT348" s="703"/>
      <c r="BU348" s="703"/>
      <c r="BV348" s="703"/>
      <c r="BW348" s="703"/>
      <c r="BX348" s="703"/>
      <c r="BY348" s="703"/>
      <c r="BZ348" s="703"/>
      <c r="CA348" s="703"/>
      <c r="CB348" s="703"/>
      <c r="CC348" s="703"/>
      <c r="CD348" s="703"/>
      <c r="CE348" s="703"/>
      <c r="CF348" s="703"/>
      <c r="CG348" s="703"/>
      <c r="CH348" s="703"/>
      <c r="CI348" s="703"/>
      <c r="CJ348" s="703"/>
      <c r="CK348" s="703"/>
      <c r="CL348" s="703"/>
      <c r="CM348" s="703"/>
      <c r="CN348" s="703"/>
      <c r="CO348" s="703"/>
      <c r="CP348" s="703"/>
      <c r="CQ348" s="703"/>
      <c r="CR348" s="703"/>
      <c r="CS348" s="703"/>
      <c r="CT348" s="703"/>
      <c r="CU348" s="703"/>
      <c r="CV348" s="703"/>
      <c r="CW348" s="703"/>
      <c r="CX348" s="703"/>
      <c r="CY348" s="703"/>
      <c r="CZ348" s="703"/>
      <c r="DA348" s="703"/>
      <c r="DB348" s="703"/>
      <c r="DC348" s="703"/>
      <c r="DD348" s="703"/>
      <c r="DE348" s="703"/>
      <c r="DF348" s="703"/>
    </row>
    <row r="349">
      <c r="A349" s="751" t="s">
        <v>2726</v>
      </c>
      <c r="B349" s="752">
        <f t="shared" ref="B349:B356" si="22">counta($I349:$DF349)</f>
        <v>0</v>
      </c>
      <c r="C349" s="752" t="s">
        <v>3577</v>
      </c>
      <c r="D349" s="753">
        <v>5.0</v>
      </c>
      <c r="E349" s="753">
        <v>1.0</v>
      </c>
      <c r="F349" s="753" t="s">
        <v>229</v>
      </c>
      <c r="G349" s="754" t="s">
        <v>3924</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3271</v>
      </c>
      <c r="B350" s="752">
        <f t="shared" si="22"/>
        <v>0</v>
      </c>
      <c r="C350" s="752" t="s">
        <v>3577</v>
      </c>
      <c r="D350" s="753" t="s">
        <v>130</v>
      </c>
      <c r="E350" s="753" t="s">
        <v>130</v>
      </c>
      <c r="F350" s="753" t="s">
        <v>130</v>
      </c>
      <c r="G350" s="754" t="s">
        <v>3925</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2664</v>
      </c>
      <c r="B351" s="752">
        <f t="shared" si="22"/>
        <v>0</v>
      </c>
      <c r="C351" s="752" t="s">
        <v>3614</v>
      </c>
      <c r="D351" s="753" t="s">
        <v>130</v>
      </c>
      <c r="E351" s="753" t="s">
        <v>667</v>
      </c>
      <c r="F351" s="753" t="s">
        <v>229</v>
      </c>
      <c r="G351" s="754" t="s">
        <v>3926</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370</v>
      </c>
      <c r="B352" s="752">
        <f t="shared" si="22"/>
        <v>0</v>
      </c>
      <c r="C352" s="752" t="s">
        <v>3577</v>
      </c>
      <c r="D352" s="753">
        <v>2.0</v>
      </c>
      <c r="E352" s="753" t="s">
        <v>259</v>
      </c>
      <c r="F352" s="753" t="s">
        <v>229</v>
      </c>
      <c r="G352" s="754" t="s">
        <v>3927</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377</v>
      </c>
      <c r="B353" s="752">
        <f t="shared" si="22"/>
        <v>0</v>
      </c>
      <c r="C353" s="752" t="s">
        <v>3577</v>
      </c>
      <c r="D353" s="753" t="s">
        <v>130</v>
      </c>
      <c r="E353" s="753" t="s">
        <v>130</v>
      </c>
      <c r="F353" s="753" t="s">
        <v>130</v>
      </c>
      <c r="G353" s="754" t="s">
        <v>3928</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1989</v>
      </c>
      <c r="B354" s="752">
        <f t="shared" si="22"/>
        <v>1</v>
      </c>
      <c r="C354" s="752" t="s">
        <v>3577</v>
      </c>
      <c r="D354" s="753">
        <v>2.0</v>
      </c>
      <c r="E354" s="753" t="s">
        <v>259</v>
      </c>
      <c r="F354" s="753" t="s">
        <v>229</v>
      </c>
      <c r="G354" s="754" t="s">
        <v>3929</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6"/>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6"/>
      <c r="BU354" s="756" t="s">
        <v>135</v>
      </c>
      <c r="BV354" s="755"/>
      <c r="BW354" s="755"/>
      <c r="BX354" s="755"/>
      <c r="BY354" s="755"/>
      <c r="BZ354" s="755"/>
      <c r="CA354" s="755"/>
      <c r="CB354" s="755"/>
      <c r="CC354" s="755"/>
      <c r="CD354" s="755"/>
      <c r="CE354" s="755"/>
      <c r="CF354" s="755"/>
      <c r="CG354" s="755"/>
      <c r="CH354" s="755"/>
      <c r="CI354" s="755"/>
      <c r="CJ354" s="755"/>
      <c r="CK354" s="755"/>
      <c r="CL354" s="755"/>
      <c r="CM354" s="755"/>
      <c r="CN354" s="755"/>
      <c r="CO354" s="756"/>
      <c r="CP354" s="756"/>
      <c r="CQ354" s="756"/>
      <c r="CR354" s="755"/>
      <c r="CS354" s="755"/>
      <c r="CT354" s="755"/>
      <c r="CU354" s="755"/>
      <c r="CV354" s="755"/>
      <c r="CW354" s="755"/>
      <c r="CX354" s="755"/>
      <c r="CY354" s="755"/>
      <c r="CZ354" s="755"/>
      <c r="DA354" s="755"/>
      <c r="DB354" s="755"/>
      <c r="DC354" s="755"/>
      <c r="DD354" s="755"/>
      <c r="DE354" s="755"/>
      <c r="DF354" s="755"/>
    </row>
    <row r="355">
      <c r="A355" s="751" t="s">
        <v>2666</v>
      </c>
      <c r="B355" s="752">
        <f t="shared" si="22"/>
        <v>0</v>
      </c>
      <c r="C355" s="752" t="s">
        <v>3577</v>
      </c>
      <c r="D355" s="753" t="s">
        <v>130</v>
      </c>
      <c r="E355" s="753">
        <v>4.0</v>
      </c>
      <c r="F355" s="753" t="s">
        <v>229</v>
      </c>
      <c r="G355" s="754" t="s">
        <v>3930</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1822</v>
      </c>
      <c r="B356" s="752">
        <f t="shared" si="22"/>
        <v>1</v>
      </c>
      <c r="C356" s="752" t="s">
        <v>3577</v>
      </c>
      <c r="D356" s="753">
        <v>2.0</v>
      </c>
      <c r="E356" s="753" t="s">
        <v>259</v>
      </c>
      <c r="F356" s="753" t="s">
        <v>229</v>
      </c>
      <c r="G356" s="754" t="s">
        <v>3931</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t="s">
        <v>135</v>
      </c>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2537</v>
      </c>
      <c r="B357" s="752"/>
      <c r="C357" s="752" t="s">
        <v>3577</v>
      </c>
      <c r="D357" s="753" t="s">
        <v>130</v>
      </c>
      <c r="E357" s="753" t="s">
        <v>130</v>
      </c>
      <c r="F357" s="753" t="s">
        <v>130</v>
      </c>
      <c r="G357" s="754" t="s">
        <v>3932</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5"/>
      <c r="BK357" s="755"/>
      <c r="BL357" s="756"/>
      <c r="BM357" s="755"/>
      <c r="BN357" s="755"/>
      <c r="BO357" s="755"/>
      <c r="BP357" s="755"/>
      <c r="BQ357" s="755"/>
      <c r="BR357" s="755"/>
      <c r="BS357" s="755"/>
      <c r="BT357" s="755"/>
      <c r="BU357" s="755"/>
      <c r="BV357" s="755"/>
      <c r="BW357" s="755"/>
      <c r="BX357" s="756"/>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1540</v>
      </c>
      <c r="B358" s="752">
        <f t="shared" ref="B358:B366" si="23">counta($I358:$DF358)</f>
        <v>1</v>
      </c>
      <c r="C358" s="752" t="s">
        <v>3577</v>
      </c>
      <c r="D358" s="753">
        <v>4.0</v>
      </c>
      <c r="E358" s="753" t="s">
        <v>259</v>
      </c>
      <c r="F358" s="753" t="s">
        <v>229</v>
      </c>
      <c r="G358" s="754" t="s">
        <v>3933</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5"/>
      <c r="AP358" s="755"/>
      <c r="AQ358" s="755"/>
      <c r="AR358" s="755"/>
      <c r="AS358" s="755"/>
      <c r="AT358" s="755"/>
      <c r="AU358" s="755"/>
      <c r="AV358" s="755"/>
      <c r="AW358" s="755"/>
      <c r="AX358" s="756"/>
      <c r="AY358" s="756" t="s">
        <v>135</v>
      </c>
      <c r="AZ358" s="755"/>
      <c r="BA358" s="755"/>
      <c r="BB358" s="755"/>
      <c r="BC358" s="755"/>
      <c r="BD358" s="755"/>
      <c r="BE358" s="755"/>
      <c r="BF358" s="755"/>
      <c r="BG358" s="755"/>
      <c r="BH358" s="755"/>
      <c r="BI358" s="755"/>
      <c r="BJ358" s="755"/>
      <c r="BK358" s="755"/>
      <c r="BL358" s="755"/>
      <c r="BM358" s="755"/>
      <c r="BN358" s="755"/>
      <c r="BO358" s="755"/>
      <c r="BP358" s="755"/>
      <c r="BQ358" s="755"/>
      <c r="BR358" s="756"/>
      <c r="BS358" s="756"/>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1266</v>
      </c>
      <c r="B359" s="752">
        <f t="shared" si="23"/>
        <v>2</v>
      </c>
      <c r="C359" s="752" t="s">
        <v>3614</v>
      </c>
      <c r="D359" s="753">
        <v>2.0</v>
      </c>
      <c r="E359" s="753" t="s">
        <v>259</v>
      </c>
      <c r="F359" s="753" t="s">
        <v>229</v>
      </c>
      <c r="G359" s="754" t="s">
        <v>3934</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5"/>
      <c r="AN359" s="755"/>
      <c r="AO359" s="756"/>
      <c r="AP359" s="756"/>
      <c r="AQ359" s="756" t="s">
        <v>135</v>
      </c>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1584</v>
      </c>
      <c r="B360" s="752">
        <f t="shared" si="23"/>
        <v>1</v>
      </c>
      <c r="C360" s="752" t="s">
        <v>3577</v>
      </c>
      <c r="D360" s="753">
        <v>2.0</v>
      </c>
      <c r="E360" s="753" t="s">
        <v>259</v>
      </c>
      <c r="F360" s="753" t="s">
        <v>229</v>
      </c>
      <c r="G360" s="754" t="s">
        <v>3935</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6" t="s">
        <v>135</v>
      </c>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2902</v>
      </c>
      <c r="B361" s="752">
        <f t="shared" si="23"/>
        <v>0</v>
      </c>
      <c r="C361" s="752" t="s">
        <v>3614</v>
      </c>
      <c r="D361" s="753">
        <v>4.0</v>
      </c>
      <c r="E361" s="753">
        <v>3.0</v>
      </c>
      <c r="F361" s="753" t="s">
        <v>229</v>
      </c>
      <c r="G361" s="754" t="s">
        <v>3936</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803</v>
      </c>
      <c r="B362" s="752">
        <f t="shared" si="23"/>
        <v>1</v>
      </c>
      <c r="C362" s="752" t="s">
        <v>3577</v>
      </c>
      <c r="D362" s="753">
        <v>2.0</v>
      </c>
      <c r="E362" s="753" t="s">
        <v>259</v>
      </c>
      <c r="F362" s="753" t="s">
        <v>229</v>
      </c>
      <c r="G362" s="754" t="s">
        <v>3937</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6" t="s">
        <v>135</v>
      </c>
      <c r="AK362" s="756"/>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2665</v>
      </c>
      <c r="B363" s="752">
        <f t="shared" si="23"/>
        <v>0</v>
      </c>
      <c r="C363" s="752" t="s">
        <v>3577</v>
      </c>
      <c r="D363" s="753" t="s">
        <v>130</v>
      </c>
      <c r="E363" s="753" t="s">
        <v>259</v>
      </c>
      <c r="F363" s="753">
        <v>3.0</v>
      </c>
      <c r="G363" s="754" t="s">
        <v>3938</v>
      </c>
      <c r="H363" s="711"/>
      <c r="I363" s="755"/>
      <c r="J363" s="755"/>
      <c r="K363" s="755"/>
      <c r="L363" s="755"/>
      <c r="M363" s="755"/>
      <c r="N363" s="755"/>
      <c r="O363" s="755"/>
      <c r="P363" s="755"/>
      <c r="Q363" s="755"/>
      <c r="R363" s="755"/>
      <c r="S363" s="755"/>
      <c r="T363" s="755"/>
      <c r="U363" s="755"/>
      <c r="V363" s="756"/>
      <c r="W363" s="756"/>
      <c r="X363" s="756"/>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654</v>
      </c>
      <c r="B364" s="752">
        <f t="shared" si="23"/>
        <v>2</v>
      </c>
      <c r="C364" s="752" t="s">
        <v>3577</v>
      </c>
      <c r="D364" s="753">
        <v>2.0</v>
      </c>
      <c r="E364" s="753" t="s">
        <v>259</v>
      </c>
      <c r="F364" s="753" t="s">
        <v>229</v>
      </c>
      <c r="G364" s="754" t="s">
        <v>3939</v>
      </c>
      <c r="H364" s="711"/>
      <c r="I364" s="755"/>
      <c r="J364" s="755"/>
      <c r="K364" s="755"/>
      <c r="L364" s="755"/>
      <c r="M364" s="755"/>
      <c r="N364" s="755"/>
      <c r="O364" s="755"/>
      <c r="P364" s="755"/>
      <c r="Q364" s="755"/>
      <c r="R364" s="755"/>
      <c r="S364" s="755"/>
      <c r="T364" s="755"/>
      <c r="U364" s="755"/>
      <c r="V364" s="756"/>
      <c r="W364" s="756" t="s">
        <v>135</v>
      </c>
      <c r="X364" s="756" t="s">
        <v>135</v>
      </c>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5"/>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1195</v>
      </c>
      <c r="B365" s="752">
        <f t="shared" si="23"/>
        <v>1</v>
      </c>
      <c r="C365" s="752" t="s">
        <v>3577</v>
      </c>
      <c r="D365" s="753">
        <v>2.0</v>
      </c>
      <c r="E365" s="753" t="s">
        <v>259</v>
      </c>
      <c r="F365" s="753" t="s">
        <v>229</v>
      </c>
      <c r="G365" s="754" t="s">
        <v>3940</v>
      </c>
      <c r="H365" s="711"/>
      <c r="I365" s="755"/>
      <c r="J365" s="755"/>
      <c r="K365" s="755"/>
      <c r="L365" s="755"/>
      <c r="M365" s="755"/>
      <c r="N365" s="755"/>
      <c r="O365" s="755"/>
      <c r="P365" s="755"/>
      <c r="Q365" s="755"/>
      <c r="R365" s="755"/>
      <c r="S365" s="755"/>
      <c r="T365" s="755"/>
      <c r="U365" s="755"/>
      <c r="V365" s="756"/>
      <c r="W365" s="756"/>
      <c r="X365" s="755"/>
      <c r="Y365" s="755"/>
      <c r="Z365" s="755"/>
      <c r="AA365" s="755"/>
      <c r="AB365" s="755"/>
      <c r="AC365" s="755"/>
      <c r="AD365" s="755"/>
      <c r="AE365" s="755"/>
      <c r="AF365" s="755"/>
      <c r="AG365" s="755"/>
      <c r="AH365" s="755"/>
      <c r="AI365" s="755"/>
      <c r="AJ365" s="755"/>
      <c r="AK365" s="755"/>
      <c r="AL365" s="755"/>
      <c r="AM365" s="755"/>
      <c r="AN365" s="756" t="s">
        <v>135</v>
      </c>
      <c r="AO365" s="755"/>
      <c r="AP365" s="755"/>
      <c r="AQ365" s="755"/>
      <c r="AR365" s="755"/>
      <c r="AS365" s="755"/>
      <c r="AT365" s="755"/>
      <c r="AU365" s="755"/>
      <c r="AV365" s="755"/>
      <c r="AW365" s="755"/>
      <c r="AX365" s="755"/>
      <c r="AY365" s="755"/>
      <c r="AZ365" s="755"/>
      <c r="BA365" s="755"/>
      <c r="BB365" s="755"/>
      <c r="BC365" s="755"/>
      <c r="BD365" s="755"/>
      <c r="BE365" s="755"/>
      <c r="BF365" s="755"/>
      <c r="BG365" s="755"/>
      <c r="BH365" s="755"/>
      <c r="BI365" s="755"/>
      <c r="BJ365" s="756"/>
      <c r="BK365" s="755"/>
      <c r="BL365" s="755"/>
      <c r="BM365" s="755"/>
      <c r="BN365" s="755"/>
      <c r="BO365" s="755"/>
      <c r="BP365" s="755"/>
      <c r="BQ365" s="755"/>
      <c r="BR365" s="755"/>
      <c r="BS365" s="755"/>
      <c r="BT365" s="755"/>
      <c r="BU365" s="755"/>
      <c r="BV365" s="755"/>
      <c r="BW365" s="755"/>
      <c r="BX365" s="755"/>
      <c r="BY365" s="755"/>
      <c r="BZ365" s="755"/>
      <c r="CA365" s="755"/>
      <c r="CB365" s="755"/>
      <c r="CC365" s="755"/>
      <c r="CD365" s="755"/>
      <c r="CE365" s="755"/>
      <c r="CF365" s="755"/>
      <c r="CG365" s="755"/>
      <c r="CH365" s="755"/>
      <c r="CI365" s="755"/>
      <c r="CJ365" s="755"/>
      <c r="CK365" s="755"/>
      <c r="CL365" s="755"/>
      <c r="CM365" s="755"/>
      <c r="CN365" s="755"/>
      <c r="CO365" s="755"/>
      <c r="CP365" s="755"/>
      <c r="CQ365" s="755"/>
      <c r="CR365" s="755"/>
      <c r="CS365" s="755"/>
      <c r="CT365" s="755"/>
      <c r="CU365" s="755"/>
      <c r="CV365" s="755"/>
      <c r="CW365" s="755"/>
      <c r="CX365" s="755"/>
      <c r="CY365" s="755"/>
      <c r="CZ365" s="755"/>
      <c r="DA365" s="755"/>
      <c r="DB365" s="755"/>
      <c r="DC365" s="755"/>
      <c r="DD365" s="755"/>
      <c r="DE365" s="755"/>
      <c r="DF365" s="755"/>
    </row>
    <row r="366">
      <c r="A366" s="751" t="s">
        <v>1196</v>
      </c>
      <c r="B366" s="752">
        <f t="shared" si="23"/>
        <v>5</v>
      </c>
      <c r="C366" s="752" t="s">
        <v>3577</v>
      </c>
      <c r="D366" s="753">
        <v>2.0</v>
      </c>
      <c r="E366" s="753" t="s">
        <v>259</v>
      </c>
      <c r="F366" s="753" t="s">
        <v>229</v>
      </c>
      <c r="G366" s="754" t="s">
        <v>3941</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t="s">
        <v>135</v>
      </c>
      <c r="AO366" s="756"/>
      <c r="AP366" s="756"/>
      <c r="AQ366" s="756" t="s">
        <v>135</v>
      </c>
      <c r="AR366" s="755"/>
      <c r="AS366" s="755"/>
      <c r="AT366" s="755"/>
      <c r="AU366" s="755"/>
      <c r="AV366" s="755"/>
      <c r="AW366" s="755"/>
      <c r="AX366" s="755"/>
      <c r="AY366" s="755"/>
      <c r="AZ366" s="755"/>
      <c r="BA366" s="755"/>
      <c r="BB366" s="755"/>
      <c r="BC366" s="755"/>
      <c r="BD366" s="755"/>
      <c r="BE366" s="755"/>
      <c r="BF366" s="755"/>
      <c r="BG366" s="755"/>
      <c r="BH366" s="755"/>
      <c r="BI366" s="755"/>
      <c r="BJ366" s="756" t="s">
        <v>135</v>
      </c>
      <c r="BK366" s="755"/>
      <c r="BL366" s="756" t="s">
        <v>135</v>
      </c>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t="s">
        <v>135</v>
      </c>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2147</v>
      </c>
      <c r="B367" s="752"/>
      <c r="C367" s="752" t="s">
        <v>3614</v>
      </c>
      <c r="D367" s="753">
        <v>3.0</v>
      </c>
      <c r="E367" s="753">
        <v>2.0</v>
      </c>
      <c r="F367" s="753" t="s">
        <v>229</v>
      </c>
      <c r="G367" s="754" t="s">
        <v>3942</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2006</v>
      </c>
      <c r="B368" s="752"/>
      <c r="C368" s="752" t="s">
        <v>3614</v>
      </c>
      <c r="D368" s="753">
        <v>5.0</v>
      </c>
      <c r="E368" s="753" t="s">
        <v>259</v>
      </c>
      <c r="F368" s="753" t="s">
        <v>229</v>
      </c>
      <c r="G368" s="754" t="s">
        <v>3943</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6"/>
      <c r="AN368" s="756"/>
      <c r="AO368" s="756"/>
      <c r="AP368" s="756"/>
      <c r="AQ368" s="756"/>
      <c r="AR368" s="755"/>
      <c r="AS368" s="755"/>
      <c r="AT368" s="755"/>
      <c r="AU368" s="755"/>
      <c r="AV368" s="755"/>
      <c r="AW368" s="755"/>
      <c r="AX368" s="755"/>
      <c r="AY368" s="755"/>
      <c r="AZ368" s="755"/>
      <c r="BA368" s="755"/>
      <c r="BB368" s="755"/>
      <c r="BC368" s="755"/>
      <c r="BD368" s="755"/>
      <c r="BE368" s="755"/>
      <c r="BF368" s="755"/>
      <c r="BG368" s="755"/>
      <c r="BH368" s="755"/>
      <c r="BI368" s="755"/>
      <c r="BJ368" s="756"/>
      <c r="BK368" s="755"/>
      <c r="BL368" s="756"/>
      <c r="BM368" s="755"/>
      <c r="BN368" s="755"/>
      <c r="BO368" s="755"/>
      <c r="BP368" s="755"/>
      <c r="BQ368" s="755"/>
      <c r="BR368" s="755"/>
      <c r="BS368" s="755"/>
      <c r="BT368" s="755"/>
      <c r="BU368" s="755"/>
      <c r="BV368" s="755"/>
      <c r="BW368" s="755"/>
      <c r="BX368" s="756"/>
      <c r="BY368" s="755"/>
      <c r="BZ368" s="755"/>
      <c r="CA368" s="755"/>
      <c r="CB368" s="755"/>
      <c r="CC368" s="755"/>
      <c r="CD368" s="755"/>
      <c r="CE368" s="755"/>
      <c r="CF368" s="755"/>
      <c r="CG368" s="755"/>
      <c r="CH368" s="755"/>
      <c r="CI368" s="755"/>
      <c r="CJ368" s="755"/>
      <c r="CK368" s="755"/>
      <c r="CL368" s="755"/>
      <c r="CM368" s="756"/>
      <c r="CN368" s="756"/>
      <c r="CO368" s="756"/>
      <c r="CP368" s="756"/>
      <c r="CQ368" s="756"/>
      <c r="CR368" s="755"/>
      <c r="CS368" s="755"/>
      <c r="CT368" s="755"/>
      <c r="CU368" s="755"/>
      <c r="CV368" s="755"/>
      <c r="CW368" s="755"/>
      <c r="CX368" s="755"/>
      <c r="CY368" s="755"/>
      <c r="CZ368" s="755"/>
      <c r="DA368" s="755"/>
      <c r="DB368" s="755"/>
      <c r="DC368" s="755"/>
      <c r="DD368" s="755"/>
      <c r="DE368" s="755"/>
      <c r="DF368" s="755"/>
    </row>
    <row r="369">
      <c r="A369" s="751" t="s">
        <v>3149</v>
      </c>
      <c r="B369" s="752"/>
      <c r="C369" s="752" t="s">
        <v>3614</v>
      </c>
      <c r="D369" s="753">
        <v>3.0</v>
      </c>
      <c r="E369" s="753" t="s">
        <v>667</v>
      </c>
      <c r="F369" s="753" t="s">
        <v>229</v>
      </c>
      <c r="G369" s="754" t="s">
        <v>3944</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7"/>
      <c r="AN369" s="757"/>
      <c r="AO369" s="757"/>
      <c r="AP369" s="757"/>
      <c r="AQ369" s="757"/>
      <c r="AR369" s="755"/>
      <c r="AS369" s="755"/>
      <c r="AT369" s="755"/>
      <c r="AU369" s="755"/>
      <c r="AV369" s="755"/>
      <c r="AW369" s="755"/>
      <c r="AX369" s="758"/>
      <c r="AY369" s="755"/>
      <c r="AZ369" s="755"/>
      <c r="BA369" s="755"/>
      <c r="BB369" s="755"/>
      <c r="BC369" s="755"/>
      <c r="BD369" s="755"/>
      <c r="BE369" s="755"/>
      <c r="BF369" s="755"/>
      <c r="BG369" s="755"/>
      <c r="BH369" s="755"/>
      <c r="BI369" s="755"/>
      <c r="BJ369" s="757"/>
      <c r="BK369" s="755"/>
      <c r="BL369" s="757"/>
      <c r="BM369" s="755"/>
      <c r="BN369" s="755"/>
      <c r="BO369" s="755"/>
      <c r="BP369" s="755"/>
      <c r="BQ369" s="755"/>
      <c r="BR369" s="755"/>
      <c r="BS369" s="755"/>
      <c r="BT369" s="755"/>
      <c r="BU369" s="755"/>
      <c r="BV369" s="755"/>
      <c r="BW369" s="755"/>
      <c r="BX369" s="756"/>
      <c r="BY369" s="755"/>
      <c r="BZ369" s="758"/>
      <c r="CA369" s="758"/>
      <c r="CB369" s="755"/>
      <c r="CC369" s="755"/>
      <c r="CD369" s="755"/>
      <c r="CE369" s="755"/>
      <c r="CF369" s="758"/>
      <c r="CG369" s="758"/>
      <c r="CH369" s="758"/>
      <c r="CI369" s="758"/>
      <c r="CJ369" s="758"/>
      <c r="CK369" s="758"/>
      <c r="CL369" s="758"/>
      <c r="CM369" s="757"/>
      <c r="CN369" s="757"/>
      <c r="CO369" s="757"/>
      <c r="CP369" s="757"/>
      <c r="CQ369" s="757"/>
      <c r="CR369" s="755"/>
      <c r="CS369" s="755"/>
      <c r="CT369" s="758"/>
      <c r="CU369" s="755"/>
      <c r="CV369" s="755"/>
      <c r="CW369" s="755"/>
      <c r="CX369" s="755"/>
      <c r="CY369" s="755"/>
      <c r="CZ369" s="755"/>
      <c r="DA369" s="755"/>
      <c r="DB369" s="755"/>
      <c r="DC369" s="755"/>
      <c r="DD369" s="755"/>
      <c r="DE369" s="755"/>
      <c r="DF369" s="755"/>
    </row>
    <row r="370">
      <c r="A370" s="751" t="s">
        <v>3302</v>
      </c>
      <c r="B370" s="752">
        <f t="shared" ref="B370:B372" si="24">counta($I370:$DF370)</f>
        <v>0</v>
      </c>
      <c r="C370" s="752" t="s">
        <v>3577</v>
      </c>
      <c r="D370" s="753">
        <v>4.0</v>
      </c>
      <c r="E370" s="753" t="s">
        <v>259</v>
      </c>
      <c r="F370" s="753" t="s">
        <v>229</v>
      </c>
      <c r="G370" s="754" t="s">
        <v>3945</v>
      </c>
      <c r="H370" s="711"/>
      <c r="I370" s="755"/>
      <c r="J370" s="755"/>
      <c r="K370" s="755"/>
      <c r="L370" s="755"/>
      <c r="M370" s="755"/>
      <c r="N370" s="755"/>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6"/>
      <c r="AN370" s="756"/>
      <c r="AO370" s="756"/>
      <c r="AP370" s="756"/>
      <c r="AQ370" s="756"/>
      <c r="AR370" s="755"/>
      <c r="AS370" s="755"/>
      <c r="AT370" s="755"/>
      <c r="AU370" s="755"/>
      <c r="AV370" s="755"/>
      <c r="AW370" s="755"/>
      <c r="AX370" s="755"/>
      <c r="AY370" s="755"/>
      <c r="AZ370" s="755"/>
      <c r="BA370" s="755"/>
      <c r="BB370" s="755"/>
      <c r="BC370" s="755"/>
      <c r="BD370" s="755"/>
      <c r="BE370" s="755"/>
      <c r="BF370" s="755"/>
      <c r="BG370" s="755"/>
      <c r="BH370" s="755"/>
      <c r="BI370" s="755"/>
      <c r="BJ370" s="756"/>
      <c r="BK370" s="755"/>
      <c r="BL370" s="756"/>
      <c r="BM370" s="755"/>
      <c r="BN370" s="755"/>
      <c r="BO370" s="755"/>
      <c r="BP370" s="755"/>
      <c r="BQ370" s="755"/>
      <c r="BR370" s="755"/>
      <c r="BS370" s="755"/>
      <c r="BT370" s="755"/>
      <c r="BU370" s="755"/>
      <c r="BV370" s="755"/>
      <c r="BW370" s="755"/>
      <c r="BX370" s="756"/>
      <c r="BY370" s="755"/>
      <c r="BZ370" s="755"/>
      <c r="CA370" s="755"/>
      <c r="CB370" s="755"/>
      <c r="CC370" s="755"/>
      <c r="CD370" s="755"/>
      <c r="CE370" s="755"/>
      <c r="CF370" s="755"/>
      <c r="CG370" s="755"/>
      <c r="CH370" s="755"/>
      <c r="CI370" s="755"/>
      <c r="CJ370" s="755"/>
      <c r="CK370" s="755"/>
      <c r="CL370" s="755"/>
      <c r="CM370" s="756"/>
      <c r="CN370" s="756"/>
      <c r="CO370" s="756"/>
      <c r="CP370" s="756"/>
      <c r="CQ370" s="756"/>
      <c r="CR370" s="755"/>
      <c r="CS370" s="755"/>
      <c r="CT370" s="755"/>
      <c r="CU370" s="755"/>
      <c r="CV370" s="755"/>
      <c r="CW370" s="755"/>
      <c r="CX370" s="755"/>
      <c r="CY370" s="755"/>
      <c r="CZ370" s="755"/>
      <c r="DA370" s="755"/>
      <c r="DB370" s="755"/>
      <c r="DC370" s="755"/>
      <c r="DD370" s="755"/>
      <c r="DE370" s="755"/>
      <c r="DF370" s="755"/>
    </row>
    <row r="371">
      <c r="A371" s="751" t="s">
        <v>2907</v>
      </c>
      <c r="B371" s="752">
        <f t="shared" si="24"/>
        <v>0</v>
      </c>
      <c r="C371" s="752" t="s">
        <v>3577</v>
      </c>
      <c r="D371" s="753">
        <v>3.0</v>
      </c>
      <c r="E371" s="753">
        <v>4.0</v>
      </c>
      <c r="F371" s="753" t="s">
        <v>229</v>
      </c>
      <c r="G371" s="754" t="s">
        <v>3946</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2093</v>
      </c>
      <c r="B372" s="752">
        <f t="shared" si="24"/>
        <v>0</v>
      </c>
      <c r="C372" s="752" t="s">
        <v>3614</v>
      </c>
      <c r="D372" s="753">
        <v>3.0</v>
      </c>
      <c r="E372" s="753" t="s">
        <v>259</v>
      </c>
      <c r="F372" s="753" t="s">
        <v>229</v>
      </c>
      <c r="G372" s="754" t="s">
        <v>3947</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488</v>
      </c>
      <c r="B373" s="752"/>
      <c r="C373" s="752" t="s">
        <v>3614</v>
      </c>
      <c r="D373" s="753" t="s">
        <v>130</v>
      </c>
      <c r="E373" s="753" t="s">
        <v>130</v>
      </c>
      <c r="F373" s="753" t="s">
        <v>130</v>
      </c>
      <c r="G373" s="754" t="s">
        <v>3948</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3179</v>
      </c>
      <c r="B374" s="752">
        <f t="shared" ref="B374:B384" si="25">counta($I374:$DF374)</f>
        <v>0</v>
      </c>
      <c r="C374" s="752" t="s">
        <v>3577</v>
      </c>
      <c r="D374" s="753">
        <v>4.0</v>
      </c>
      <c r="E374" s="753" t="s">
        <v>259</v>
      </c>
      <c r="F374" s="753" t="s">
        <v>229</v>
      </c>
      <c r="G374" s="754" t="s">
        <v>3949</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1736</v>
      </c>
      <c r="B375" s="752">
        <f t="shared" si="25"/>
        <v>1</v>
      </c>
      <c r="C375" s="752" t="s">
        <v>3614</v>
      </c>
      <c r="D375" s="753">
        <v>4.0</v>
      </c>
      <c r="E375" s="753" t="s">
        <v>259</v>
      </c>
      <c r="F375" s="753" t="s">
        <v>229</v>
      </c>
      <c r="G375" s="754" t="s">
        <v>3950</v>
      </c>
      <c r="H375" s="711"/>
      <c r="I375" s="755"/>
      <c r="J375" s="756"/>
      <c r="K375" s="756"/>
      <c r="L375" s="756"/>
      <c r="M375" s="756"/>
      <c r="N375" s="756"/>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6"/>
      <c r="AW375" s="756"/>
      <c r="AX375" s="755"/>
      <c r="AY375" s="755"/>
      <c r="AZ375" s="755"/>
      <c r="BA375" s="755"/>
      <c r="BB375" s="755"/>
      <c r="BC375" s="755"/>
      <c r="BD375" s="755"/>
      <c r="BE375" s="755"/>
      <c r="BF375" s="755"/>
      <c r="BG375" s="756" t="s">
        <v>135</v>
      </c>
      <c r="BH375" s="755"/>
      <c r="BI375" s="755"/>
      <c r="BJ375" s="755"/>
      <c r="BK375" s="755"/>
      <c r="BL375" s="755"/>
      <c r="BM375" s="755"/>
      <c r="BN375" s="755"/>
      <c r="BO375" s="755"/>
      <c r="BP375" s="755"/>
      <c r="BQ375" s="755"/>
      <c r="BR375" s="755"/>
      <c r="BS375" s="755"/>
      <c r="BT375" s="755"/>
      <c r="BU375" s="755"/>
      <c r="BV375" s="755"/>
      <c r="BW375" s="755"/>
      <c r="BX375" s="755"/>
      <c r="BY375" s="755"/>
      <c r="BZ375" s="756"/>
      <c r="CA375" s="756"/>
      <c r="CB375" s="756"/>
      <c r="CC375" s="756"/>
      <c r="CD375" s="756"/>
      <c r="CE375" s="756"/>
      <c r="CF375" s="755"/>
      <c r="CG375" s="755"/>
      <c r="CH375" s="755"/>
      <c r="CI375" s="755"/>
      <c r="CJ375" s="755"/>
      <c r="CK375" s="755"/>
      <c r="CL375" s="755"/>
      <c r="CM375" s="755"/>
      <c r="CN375" s="755"/>
      <c r="CO375" s="755"/>
      <c r="CP375" s="755"/>
      <c r="CQ375" s="755"/>
      <c r="CR375" s="755"/>
      <c r="CS375" s="755"/>
      <c r="CT375" s="755"/>
      <c r="CU375" s="755"/>
      <c r="CV375" s="755"/>
      <c r="CW375" s="756"/>
      <c r="CX375" s="755"/>
      <c r="CY375" s="755"/>
      <c r="CZ375" s="755"/>
      <c r="DA375" s="755"/>
      <c r="DB375" s="755"/>
      <c r="DC375" s="755"/>
      <c r="DD375" s="755"/>
      <c r="DE375" s="755"/>
      <c r="DF375" s="755"/>
    </row>
    <row r="376">
      <c r="A376" s="751" t="s">
        <v>3388</v>
      </c>
      <c r="B376" s="752">
        <f t="shared" si="25"/>
        <v>0</v>
      </c>
      <c r="C376" s="752" t="s">
        <v>3577</v>
      </c>
      <c r="D376" s="753">
        <v>2.0</v>
      </c>
      <c r="E376" s="753">
        <v>3.0</v>
      </c>
      <c r="F376" s="753" t="s">
        <v>229</v>
      </c>
      <c r="G376" s="754" t="s">
        <v>3951</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2923</v>
      </c>
      <c r="B377" s="752">
        <f t="shared" si="25"/>
        <v>0</v>
      </c>
      <c r="C377" s="752" t="s">
        <v>3614</v>
      </c>
      <c r="D377" s="753">
        <v>4.0</v>
      </c>
      <c r="E377" s="753" t="s">
        <v>667</v>
      </c>
      <c r="F377" s="753" t="s">
        <v>229</v>
      </c>
      <c r="G377" s="754" t="s">
        <v>3952</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2830</v>
      </c>
      <c r="B378" s="752">
        <f t="shared" si="25"/>
        <v>0</v>
      </c>
      <c r="C378" s="752" t="s">
        <v>3577</v>
      </c>
      <c r="D378" s="753">
        <v>2.0</v>
      </c>
      <c r="E378" s="753">
        <v>7.0</v>
      </c>
      <c r="F378" s="753" t="s">
        <v>115</v>
      </c>
      <c r="G378" s="754" t="s">
        <v>3953</v>
      </c>
      <c r="H378" s="711"/>
      <c r="I378" s="755"/>
      <c r="J378" s="755"/>
      <c r="K378" s="755"/>
      <c r="L378" s="755"/>
      <c r="M378" s="755"/>
      <c r="N378" s="755"/>
      <c r="O378" s="756"/>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396</v>
      </c>
      <c r="B379" s="752">
        <f t="shared" si="25"/>
        <v>1</v>
      </c>
      <c r="C379" s="752" t="s">
        <v>3577</v>
      </c>
      <c r="D379" s="753">
        <v>3.0</v>
      </c>
      <c r="E379" s="753" t="s">
        <v>259</v>
      </c>
      <c r="F379" s="753" t="s">
        <v>229</v>
      </c>
      <c r="G379" s="754" t="s">
        <v>3954</v>
      </c>
      <c r="H379" s="711"/>
      <c r="I379" s="755"/>
      <c r="J379" s="755"/>
      <c r="K379" s="755"/>
      <c r="L379" s="755"/>
      <c r="M379" s="755"/>
      <c r="N379" s="755"/>
      <c r="O379" s="756" t="s">
        <v>135</v>
      </c>
      <c r="P379" s="756"/>
      <c r="Q379" s="756"/>
      <c r="R379" s="756"/>
      <c r="S379" s="755"/>
      <c r="T379" s="756"/>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5"/>
      <c r="AW379" s="755"/>
      <c r="AX379" s="755"/>
      <c r="AY379" s="755"/>
      <c r="AZ379" s="755"/>
      <c r="BA379" s="755"/>
      <c r="BB379" s="755"/>
      <c r="BC379" s="755"/>
      <c r="BD379" s="755"/>
      <c r="BE379" s="755"/>
      <c r="BF379" s="755"/>
      <c r="BG379" s="755"/>
      <c r="BH379" s="755"/>
      <c r="BI379" s="755"/>
      <c r="BJ379" s="755"/>
      <c r="BK379" s="755"/>
      <c r="BL379" s="755"/>
      <c r="BM379" s="755"/>
      <c r="BN379" s="755"/>
      <c r="BO379" s="755"/>
      <c r="BP379" s="755"/>
      <c r="BQ379" s="755"/>
      <c r="BR379" s="755"/>
      <c r="BS379" s="755"/>
      <c r="BT379" s="755"/>
      <c r="BU379" s="755"/>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2427</v>
      </c>
      <c r="B380" s="752">
        <f t="shared" si="25"/>
        <v>0</v>
      </c>
      <c r="C380" s="752" t="s">
        <v>3614</v>
      </c>
      <c r="D380" s="753">
        <v>3.0</v>
      </c>
      <c r="E380" s="753">
        <v>3.0</v>
      </c>
      <c r="F380" s="753" t="s">
        <v>229</v>
      </c>
      <c r="G380" s="754" t="s">
        <v>3955</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1791</v>
      </c>
      <c r="B381" s="752">
        <f t="shared" si="25"/>
        <v>1</v>
      </c>
      <c r="C381" s="752" t="s">
        <v>3577</v>
      </c>
      <c r="D381" s="753">
        <v>2.0</v>
      </c>
      <c r="E381" s="753" t="s">
        <v>259</v>
      </c>
      <c r="F381" s="753" t="s">
        <v>229</v>
      </c>
      <c r="G381" s="754" t="s">
        <v>3956</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5"/>
      <c r="AU381" s="755"/>
      <c r="AV381" s="756"/>
      <c r="AW381" s="756"/>
      <c r="AX381" s="756"/>
      <c r="AY381" s="756"/>
      <c r="AZ381" s="755"/>
      <c r="BA381" s="755"/>
      <c r="BB381" s="755"/>
      <c r="BC381" s="755"/>
      <c r="BD381" s="755"/>
      <c r="BE381" s="755"/>
      <c r="BF381" s="755"/>
      <c r="BG381" s="755"/>
      <c r="BH381" s="755"/>
      <c r="BI381" s="755"/>
      <c r="BJ381" s="756" t="s">
        <v>135</v>
      </c>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1399</v>
      </c>
      <c r="B382" s="752">
        <f t="shared" si="25"/>
        <v>2</v>
      </c>
      <c r="C382" s="752" t="s">
        <v>3577</v>
      </c>
      <c r="D382" s="753">
        <v>2.0</v>
      </c>
      <c r="E382" s="753" t="s">
        <v>259</v>
      </c>
      <c r="F382" s="753" t="s">
        <v>229</v>
      </c>
      <c r="G382" s="754" t="s">
        <v>3957</v>
      </c>
      <c r="H382" s="711"/>
      <c r="I382" s="755"/>
      <c r="J382" s="756"/>
      <c r="K382" s="756"/>
      <c r="L382" s="756"/>
      <c r="M382" s="756"/>
      <c r="N382" s="756"/>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6" t="s">
        <v>135</v>
      </c>
      <c r="AU382" s="755"/>
      <c r="AV382" s="756"/>
      <c r="AW382" s="756"/>
      <c r="AX382" s="756"/>
      <c r="AY382" s="756" t="s">
        <v>135</v>
      </c>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6"/>
      <c r="BU382" s="756"/>
      <c r="BV382" s="755"/>
      <c r="BW382" s="755"/>
      <c r="BX382" s="755"/>
      <c r="BY382" s="755"/>
      <c r="BZ382" s="755"/>
      <c r="CA382" s="755"/>
      <c r="CB382" s="755"/>
      <c r="CC382" s="755"/>
      <c r="CD382" s="755"/>
      <c r="CE382" s="755"/>
      <c r="CF382" s="755"/>
      <c r="CG382" s="755"/>
      <c r="CH382" s="755"/>
      <c r="CI382" s="755"/>
      <c r="CJ382" s="755"/>
      <c r="CK382" s="755"/>
      <c r="CL382" s="755"/>
      <c r="CM382" s="755"/>
      <c r="CN382" s="755"/>
      <c r="CO382" s="755"/>
      <c r="CP382" s="755"/>
      <c r="CQ382" s="755"/>
      <c r="CR382" s="755"/>
      <c r="CS382" s="755"/>
      <c r="CT382" s="755"/>
      <c r="CU382" s="755"/>
      <c r="CV382" s="755"/>
      <c r="CW382" s="755"/>
      <c r="CX382" s="755"/>
      <c r="CY382" s="755"/>
      <c r="CZ382" s="755"/>
      <c r="DA382" s="755"/>
      <c r="DB382" s="755"/>
      <c r="DC382" s="755"/>
      <c r="DD382" s="755"/>
      <c r="DE382" s="755"/>
      <c r="DF382" s="755"/>
    </row>
    <row r="383">
      <c r="A383" s="751" t="s">
        <v>137</v>
      </c>
      <c r="B383" s="752">
        <f t="shared" si="25"/>
        <v>3</v>
      </c>
      <c r="C383" s="752" t="s">
        <v>3577</v>
      </c>
      <c r="D383" s="753">
        <v>2.0</v>
      </c>
      <c r="E383" s="753" t="s">
        <v>259</v>
      </c>
      <c r="F383" s="753" t="s">
        <v>229</v>
      </c>
      <c r="G383" s="754" t="s">
        <v>3958</v>
      </c>
      <c r="H383" s="759"/>
      <c r="I383" s="756" t="s">
        <v>135</v>
      </c>
      <c r="J383" s="755"/>
      <c r="K383" s="755"/>
      <c r="L383" s="755"/>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t="s">
        <v>135</v>
      </c>
      <c r="CP383" s="755"/>
      <c r="CQ383" s="755"/>
      <c r="CR383" s="755"/>
      <c r="CS383" s="755"/>
      <c r="CT383" s="755"/>
      <c r="CU383" s="755"/>
      <c r="CV383" s="755"/>
      <c r="CW383" s="755"/>
      <c r="CX383" s="756"/>
      <c r="CY383" s="756" t="s">
        <v>135</v>
      </c>
      <c r="CZ383" s="755"/>
      <c r="DA383" s="755"/>
      <c r="DB383" s="755"/>
      <c r="DC383" s="755"/>
      <c r="DD383" s="755"/>
      <c r="DE383" s="755"/>
      <c r="DF383" s="755"/>
    </row>
    <row r="384">
      <c r="A384" s="751" t="s">
        <v>245</v>
      </c>
      <c r="B384" s="752">
        <f t="shared" si="25"/>
        <v>1</v>
      </c>
      <c r="C384" s="752" t="s">
        <v>3577</v>
      </c>
      <c r="D384" s="753">
        <v>2.0</v>
      </c>
      <c r="E384" s="753" t="s">
        <v>259</v>
      </c>
      <c r="F384" s="753" t="s">
        <v>229</v>
      </c>
      <c r="G384" s="754" t="s">
        <v>3959</v>
      </c>
      <c r="H384" s="759"/>
      <c r="I384" s="756"/>
      <c r="J384" s="755"/>
      <c r="K384" s="755"/>
      <c r="L384" s="756" t="s">
        <v>135</v>
      </c>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c r="A385" s="751" t="s">
        <v>1461</v>
      </c>
      <c r="B385" s="752"/>
      <c r="C385" s="752" t="s">
        <v>3614</v>
      </c>
      <c r="D385" s="753">
        <v>4.0</v>
      </c>
      <c r="E385" s="753" t="s">
        <v>259</v>
      </c>
      <c r="F385" s="753" t="s">
        <v>229</v>
      </c>
      <c r="G385" s="754" t="s">
        <v>3960</v>
      </c>
      <c r="H385" s="759"/>
      <c r="I385" s="756"/>
      <c r="J385" s="755"/>
      <c r="K385" s="755"/>
      <c r="L385" s="756"/>
      <c r="M385" s="755"/>
      <c r="N385" s="755"/>
      <c r="O385" s="755"/>
      <c r="P385" s="755"/>
      <c r="Q385" s="755"/>
      <c r="R385" s="755"/>
      <c r="S385" s="755"/>
      <c r="T385" s="755"/>
      <c r="U385" s="755"/>
      <c r="V385" s="755"/>
      <c r="W385" s="755"/>
      <c r="X385" s="755"/>
      <c r="Y385" s="755"/>
      <c r="Z385" s="755"/>
      <c r="AA385" s="755"/>
      <c r="AB385" s="755"/>
      <c r="AC385" s="755"/>
      <c r="AD385" s="755"/>
      <c r="AE385" s="755"/>
      <c r="AF385" s="755"/>
      <c r="AG385" s="755"/>
      <c r="AH385" s="755"/>
      <c r="AI385" s="755"/>
      <c r="AJ385" s="755"/>
      <c r="AK385" s="755"/>
      <c r="AL385" s="755"/>
      <c r="AM385" s="755"/>
      <c r="AN385" s="755"/>
      <c r="AO385" s="755"/>
      <c r="AP385" s="755"/>
      <c r="AQ385" s="755"/>
      <c r="AR385" s="755"/>
      <c r="AS385" s="755"/>
      <c r="AT385" s="755"/>
      <c r="AU385" s="755"/>
      <c r="AV385" s="755"/>
      <c r="AW385" s="755"/>
      <c r="AX385" s="755"/>
      <c r="AY385" s="755"/>
      <c r="AZ385" s="755"/>
      <c r="BA385" s="755"/>
      <c r="BB385" s="755"/>
      <c r="BC385" s="755"/>
      <c r="BD385" s="755"/>
      <c r="BE385" s="755"/>
      <c r="BF385" s="755"/>
      <c r="BG385" s="755"/>
      <c r="BH385" s="755"/>
      <c r="BI385" s="755"/>
      <c r="BJ385" s="755"/>
      <c r="BK385" s="755"/>
      <c r="BL385" s="755"/>
      <c r="BM385" s="755"/>
      <c r="BN385" s="755"/>
      <c r="BO385" s="755"/>
      <c r="BP385" s="755"/>
      <c r="BQ385" s="755"/>
      <c r="BR385" s="755"/>
      <c r="BS385" s="755"/>
      <c r="BT385" s="755"/>
      <c r="BU385" s="755"/>
      <c r="BV385" s="755"/>
      <c r="BW385" s="755"/>
      <c r="BX385" s="755"/>
      <c r="BY385" s="755"/>
      <c r="BZ385" s="755"/>
      <c r="CA385" s="755"/>
      <c r="CB385" s="755"/>
      <c r="CC385" s="755"/>
      <c r="CD385" s="755"/>
      <c r="CE385" s="755"/>
      <c r="CF385" s="755"/>
      <c r="CG385" s="755"/>
      <c r="CH385" s="755"/>
      <c r="CI385" s="755"/>
      <c r="CJ385" s="755"/>
      <c r="CK385" s="755"/>
      <c r="CL385" s="755"/>
      <c r="CM385" s="755"/>
      <c r="CN385" s="755"/>
      <c r="CO385" s="756"/>
      <c r="CP385" s="755"/>
      <c r="CQ385" s="755"/>
      <c r="CR385" s="755"/>
      <c r="CS385" s="755"/>
      <c r="CT385" s="755"/>
      <c r="CU385" s="755"/>
      <c r="CV385" s="755"/>
      <c r="CW385" s="755"/>
      <c r="CX385" s="756"/>
      <c r="CY385" s="756"/>
      <c r="CZ385" s="755"/>
      <c r="DA385" s="755"/>
      <c r="DB385" s="755"/>
      <c r="DC385" s="755"/>
      <c r="DD385" s="755"/>
      <c r="DE385" s="755"/>
      <c r="DF385" s="755"/>
    </row>
    <row r="386" ht="22.5" customHeight="1">
      <c r="A386" s="760" t="s">
        <v>3573</v>
      </c>
      <c r="B386" s="734"/>
      <c r="C386" s="735"/>
      <c r="D386" s="735"/>
      <c r="E386" s="735"/>
      <c r="F386" s="735"/>
      <c r="G386" s="735"/>
      <c r="H386" s="736"/>
      <c r="I386" s="703"/>
      <c r="J386" s="703"/>
      <c r="K386" s="703"/>
      <c r="L386" s="703"/>
      <c r="M386" s="703"/>
      <c r="N386" s="703"/>
      <c r="O386" s="703"/>
      <c r="P386" s="703"/>
      <c r="Q386" s="703"/>
      <c r="R386" s="703"/>
      <c r="S386" s="703"/>
      <c r="T386" s="703"/>
      <c r="U386" s="703"/>
      <c r="V386" s="703"/>
      <c r="W386" s="703"/>
      <c r="X386" s="703"/>
      <c r="Y386" s="703"/>
      <c r="Z386" s="703"/>
      <c r="AA386" s="703"/>
      <c r="AB386" s="703"/>
      <c r="AC386" s="703"/>
      <c r="AD386" s="703"/>
      <c r="AE386" s="703"/>
      <c r="AF386" s="703"/>
      <c r="AG386" s="703"/>
      <c r="AH386" s="703"/>
      <c r="AI386" s="703"/>
      <c r="AJ386" s="703"/>
      <c r="AK386" s="703"/>
      <c r="AL386" s="703"/>
      <c r="AM386" s="703"/>
      <c r="AN386" s="703"/>
      <c r="AO386" s="703"/>
      <c r="AP386" s="703"/>
      <c r="AQ386" s="703"/>
      <c r="AR386" s="703"/>
      <c r="AS386" s="703"/>
      <c r="AT386" s="703"/>
      <c r="AU386" s="703"/>
      <c r="AV386" s="703"/>
      <c r="AW386" s="703"/>
      <c r="AX386" s="703"/>
      <c r="AY386" s="703"/>
      <c r="AZ386" s="703"/>
      <c r="BA386" s="703"/>
      <c r="BB386" s="703"/>
      <c r="BC386" s="703"/>
      <c r="BD386" s="703"/>
      <c r="BE386" s="703"/>
      <c r="BF386" s="703"/>
      <c r="BG386" s="703"/>
      <c r="BH386" s="703"/>
      <c r="BI386" s="703"/>
      <c r="BJ386" s="704"/>
      <c r="BK386" s="704"/>
      <c r="BL386" s="703"/>
      <c r="BM386" s="703"/>
      <c r="BN386" s="703"/>
      <c r="BO386" s="703"/>
      <c r="BP386" s="703"/>
      <c r="BQ386" s="703"/>
      <c r="BR386" s="704"/>
      <c r="BS386" s="704"/>
      <c r="BT386" s="703"/>
      <c r="BU386" s="703"/>
      <c r="BV386" s="703"/>
      <c r="BW386" s="703"/>
      <c r="BX386" s="703"/>
      <c r="BY386" s="703"/>
      <c r="BZ386" s="703"/>
      <c r="CA386" s="703"/>
      <c r="CB386" s="703"/>
      <c r="CC386" s="703"/>
      <c r="CD386" s="703"/>
      <c r="CE386" s="703"/>
      <c r="CF386" s="703"/>
      <c r="CG386" s="703"/>
      <c r="CH386" s="703"/>
      <c r="CI386" s="703"/>
      <c r="CJ386" s="703"/>
      <c r="CK386" s="703"/>
      <c r="CL386" s="703"/>
      <c r="CM386" s="703"/>
      <c r="CN386" s="703"/>
      <c r="CO386" s="703"/>
      <c r="CP386" s="703"/>
      <c r="CQ386" s="703"/>
      <c r="CR386" s="703"/>
      <c r="CS386" s="703"/>
      <c r="CT386" s="703"/>
      <c r="CU386" s="703"/>
      <c r="CV386" s="703"/>
      <c r="CW386" s="703"/>
      <c r="CX386" s="703"/>
      <c r="CY386" s="703"/>
      <c r="CZ386" s="703"/>
      <c r="DA386" s="703"/>
      <c r="DB386" s="703"/>
      <c r="DC386" s="703"/>
      <c r="DD386" s="703"/>
      <c r="DE386" s="703"/>
      <c r="DF386" s="703"/>
    </row>
    <row r="387">
      <c r="A387" s="761" t="s">
        <v>307</v>
      </c>
      <c r="B387" s="762">
        <f t="shared" ref="B387:B388" si="26">counta($I387:$DF387)</f>
        <v>1</v>
      </c>
      <c r="C387" s="762" t="s">
        <v>3614</v>
      </c>
      <c r="D387" s="517" t="s">
        <v>130</v>
      </c>
      <c r="E387" s="517" t="s">
        <v>130</v>
      </c>
      <c r="F387" s="517" t="s">
        <v>130</v>
      </c>
      <c r="G387" s="763" t="s">
        <v>3961</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5"/>
      <c r="AD387" s="765" t="s">
        <v>135</v>
      </c>
      <c r="AE387" s="764"/>
      <c r="AF387" s="765"/>
      <c r="AG387" s="764"/>
      <c r="AH387" s="764"/>
      <c r="AI387" s="764"/>
      <c r="AJ387" s="764"/>
      <c r="AK387" s="764"/>
      <c r="AL387" s="764"/>
      <c r="AM387" s="764"/>
      <c r="AN387" s="764"/>
      <c r="AO387" s="764"/>
      <c r="AP387" s="764"/>
      <c r="AQ387" s="764"/>
      <c r="AR387" s="764"/>
      <c r="AS387" s="765"/>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c r="CW387" s="764"/>
      <c r="CX387" s="764"/>
      <c r="CY387" s="764"/>
      <c r="CZ387" s="764"/>
      <c r="DA387" s="764"/>
      <c r="DB387" s="764"/>
      <c r="DC387" s="764"/>
      <c r="DD387" s="764"/>
      <c r="DE387" s="764"/>
      <c r="DF387" s="764"/>
    </row>
    <row r="388">
      <c r="A388" s="761" t="s">
        <v>310</v>
      </c>
      <c r="B388" s="762">
        <f t="shared" si="26"/>
        <v>4</v>
      </c>
      <c r="C388" s="762" t="s">
        <v>3614</v>
      </c>
      <c r="D388" s="517" t="s">
        <v>130</v>
      </c>
      <c r="E388" s="517" t="s">
        <v>130</v>
      </c>
      <c r="F388" s="517" t="s">
        <v>130</v>
      </c>
      <c r="G388" s="763" t="s">
        <v>3962</v>
      </c>
      <c r="H388" s="711"/>
      <c r="I388" s="764"/>
      <c r="J388" s="764"/>
      <c r="K388" s="764"/>
      <c r="L388" s="764"/>
      <c r="M388" s="764"/>
      <c r="N388" s="764"/>
      <c r="O388" s="764"/>
      <c r="P388" s="764"/>
      <c r="Q388" s="764"/>
      <c r="R388" s="764"/>
      <c r="S388" s="764"/>
      <c r="T388" s="764"/>
      <c r="U388" s="765" t="s">
        <v>135</v>
      </c>
      <c r="V388" s="764"/>
      <c r="W388" s="764"/>
      <c r="X388" s="764"/>
      <c r="Y388" s="764"/>
      <c r="Z388" s="764"/>
      <c r="AA388" s="764"/>
      <c r="AB388" s="764"/>
      <c r="AC388" s="765" t="s">
        <v>135</v>
      </c>
      <c r="AD388" s="764"/>
      <c r="AE388" s="764"/>
      <c r="AF388" s="765"/>
      <c r="AG388" s="764"/>
      <c r="AH388" s="764"/>
      <c r="AI388" s="764"/>
      <c r="AJ388" s="764"/>
      <c r="AK388" s="764"/>
      <c r="AL388" s="764"/>
      <c r="AM388" s="764"/>
      <c r="AN388" s="764"/>
      <c r="AO388" s="764"/>
      <c r="AP388" s="764"/>
      <c r="AQ388" s="764"/>
      <c r="AR388" s="764"/>
      <c r="AS388" s="765" t="s">
        <v>135</v>
      </c>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t="s">
        <v>135</v>
      </c>
      <c r="CW388" s="764"/>
      <c r="CX388" s="764"/>
      <c r="CY388" s="764"/>
      <c r="CZ388" s="764"/>
      <c r="DA388" s="764"/>
      <c r="DB388" s="764"/>
      <c r="DC388" s="764"/>
      <c r="DD388" s="764"/>
      <c r="DE388" s="764"/>
      <c r="DF388" s="764"/>
    </row>
    <row r="389">
      <c r="A389" s="761" t="s">
        <v>2540</v>
      </c>
      <c r="B389" s="762"/>
      <c r="C389" s="762" t="s">
        <v>3614</v>
      </c>
      <c r="D389" s="517" t="s">
        <v>130</v>
      </c>
      <c r="E389" s="517" t="s">
        <v>130</v>
      </c>
      <c r="F389" s="517" t="s">
        <v>130</v>
      </c>
      <c r="G389" s="763" t="s">
        <v>3963</v>
      </c>
      <c r="H389" s="711"/>
      <c r="I389" s="764"/>
      <c r="J389" s="764"/>
      <c r="K389" s="764"/>
      <c r="L389" s="764"/>
      <c r="M389" s="764"/>
      <c r="N389" s="764"/>
      <c r="O389" s="764"/>
      <c r="P389" s="764"/>
      <c r="Q389" s="764"/>
      <c r="R389" s="764"/>
      <c r="S389" s="764"/>
      <c r="T389" s="764"/>
      <c r="U389" s="765"/>
      <c r="V389" s="764"/>
      <c r="W389" s="764"/>
      <c r="X389" s="764"/>
      <c r="Y389" s="764"/>
      <c r="Z389" s="764"/>
      <c r="AA389" s="764"/>
      <c r="AB389" s="764"/>
      <c r="AC389" s="765"/>
      <c r="AD389" s="764"/>
      <c r="AE389" s="764"/>
      <c r="AF389" s="765"/>
      <c r="AG389" s="764"/>
      <c r="AH389" s="764"/>
      <c r="AI389" s="764"/>
      <c r="AJ389" s="764"/>
      <c r="AK389" s="764"/>
      <c r="AL389" s="764"/>
      <c r="AM389" s="764"/>
      <c r="AN389" s="764"/>
      <c r="AO389" s="764"/>
      <c r="AP389" s="764"/>
      <c r="AQ389" s="764"/>
      <c r="AR389" s="764"/>
      <c r="AS389" s="765"/>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c r="CS389" s="765"/>
      <c r="CT389" s="764"/>
      <c r="CU389" s="764"/>
      <c r="CV389" s="766"/>
      <c r="CW389" s="764"/>
      <c r="CX389" s="764"/>
      <c r="CY389" s="764"/>
      <c r="CZ389" s="764"/>
      <c r="DA389" s="764"/>
      <c r="DB389" s="764"/>
      <c r="DC389" s="764"/>
      <c r="DD389" s="764"/>
      <c r="DE389" s="764"/>
      <c r="DF389" s="764"/>
    </row>
    <row r="390">
      <c r="A390" s="761" t="s">
        <v>496</v>
      </c>
      <c r="B390" s="762">
        <f t="shared" ref="B390:B441" si="27">counta($I390:$DF390)</f>
        <v>8</v>
      </c>
      <c r="C390" s="762" t="s">
        <v>3614</v>
      </c>
      <c r="D390" s="517" t="s">
        <v>130</v>
      </c>
      <c r="E390" s="517" t="s">
        <v>130</v>
      </c>
      <c r="F390" s="517" t="s">
        <v>130</v>
      </c>
      <c r="G390" s="763" t="s">
        <v>3964</v>
      </c>
      <c r="H390" s="711"/>
      <c r="I390" s="764"/>
      <c r="J390" s="764"/>
      <c r="K390" s="764"/>
      <c r="L390" s="764"/>
      <c r="M390" s="764"/>
      <c r="N390" s="764"/>
      <c r="O390" s="764"/>
      <c r="P390" s="764"/>
      <c r="Q390" s="766" t="s">
        <v>135</v>
      </c>
      <c r="R390" s="764"/>
      <c r="S390" s="764"/>
      <c r="T390" s="764"/>
      <c r="U390" s="764"/>
      <c r="V390" s="765" t="s">
        <v>135</v>
      </c>
      <c r="W390" s="764"/>
      <c r="X390" s="764"/>
      <c r="Y390" s="764"/>
      <c r="Z390" s="765" t="s">
        <v>135</v>
      </c>
      <c r="AA390" s="764"/>
      <c r="AB390" s="764"/>
      <c r="AC390" s="764"/>
      <c r="AD390" s="764"/>
      <c r="AE390" s="764"/>
      <c r="AF390" s="765" t="s">
        <v>135</v>
      </c>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4"/>
      <c r="BE390" s="764"/>
      <c r="BF390" s="764"/>
      <c r="BG390" s="764"/>
      <c r="BH390" s="764"/>
      <c r="BI390" s="764"/>
      <c r="BJ390" s="764"/>
      <c r="BK390" s="764"/>
      <c r="BL390" s="764"/>
      <c r="BM390" s="765" t="s">
        <v>135</v>
      </c>
      <c r="BN390" s="764"/>
      <c r="BO390" s="764"/>
      <c r="BP390" s="764"/>
      <c r="BQ390" s="764"/>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4"/>
      <c r="CN390" s="764"/>
      <c r="CO390" s="764"/>
      <c r="CP390" s="764"/>
      <c r="CQ390" s="764"/>
      <c r="CR390" s="765" t="s">
        <v>135</v>
      </c>
      <c r="CS390" s="765" t="s">
        <v>135</v>
      </c>
      <c r="CT390" s="764"/>
      <c r="CU390" s="764"/>
      <c r="CV390" s="764"/>
      <c r="CW390" s="764"/>
      <c r="CX390" s="764"/>
      <c r="CY390" s="764"/>
      <c r="CZ390" s="764"/>
      <c r="DA390" s="765" t="s">
        <v>135</v>
      </c>
      <c r="DB390" s="764"/>
      <c r="DC390" s="764"/>
      <c r="DD390" s="764"/>
      <c r="DE390" s="764"/>
      <c r="DF390" s="764"/>
    </row>
    <row r="391">
      <c r="A391" s="761" t="s">
        <v>521</v>
      </c>
      <c r="B391" s="762">
        <f t="shared" si="27"/>
        <v>4</v>
      </c>
      <c r="C391" s="762" t="s">
        <v>3577</v>
      </c>
      <c r="D391" s="517" t="s">
        <v>130</v>
      </c>
      <c r="E391" s="517" t="s">
        <v>130</v>
      </c>
      <c r="F391" s="517" t="s">
        <v>130</v>
      </c>
      <c r="G391" s="763" t="s">
        <v>3965</v>
      </c>
      <c r="H391" s="711"/>
      <c r="I391" s="764"/>
      <c r="J391" s="764"/>
      <c r="K391" s="764"/>
      <c r="L391" s="764"/>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4"/>
      <c r="AN391" s="764"/>
      <c r="AO391" s="765" t="s">
        <v>135</v>
      </c>
      <c r="AP391" s="764"/>
      <c r="AQ391" s="764"/>
      <c r="AR391" s="764"/>
      <c r="AS391" s="764"/>
      <c r="AT391" s="764"/>
      <c r="AU391" s="764"/>
      <c r="AV391" s="764"/>
      <c r="AW391" s="764"/>
      <c r="AX391" s="764"/>
      <c r="AY391" s="764"/>
      <c r="AZ391" s="764"/>
      <c r="BA391" s="764"/>
      <c r="BB391" s="764"/>
      <c r="BC391" s="764"/>
      <c r="BD391" s="764"/>
      <c r="BE391" s="764"/>
      <c r="BF391" s="764"/>
      <c r="BG391" s="764"/>
      <c r="BH391" s="764"/>
      <c r="BI391" s="765" t="s">
        <v>135</v>
      </c>
      <c r="BJ391" s="765"/>
      <c r="BK391" s="765"/>
      <c r="BL391" s="764"/>
      <c r="BM391" s="764"/>
      <c r="BN391" s="764"/>
      <c r="BO391" s="764"/>
      <c r="BP391" s="764"/>
      <c r="BQ391" s="764"/>
      <c r="BR391" s="764"/>
      <c r="BS391" s="764"/>
      <c r="BT391" s="764"/>
      <c r="BU391" s="764"/>
      <c r="BV391" s="764"/>
      <c r="BW391" s="764"/>
      <c r="BX391" s="765" t="s">
        <v>135</v>
      </c>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4"/>
      <c r="CY391" s="764"/>
      <c r="CZ391" s="764"/>
      <c r="DA391" s="764"/>
      <c r="DB391" s="764"/>
      <c r="DC391" s="764"/>
      <c r="DD391" s="764"/>
      <c r="DE391" s="764"/>
      <c r="DF391" s="764"/>
    </row>
    <row r="392">
      <c r="A392" s="761" t="s">
        <v>240</v>
      </c>
      <c r="B392" s="762">
        <f t="shared" si="27"/>
        <v>5</v>
      </c>
      <c r="C392" s="762" t="s">
        <v>3577</v>
      </c>
      <c r="D392" s="517" t="s">
        <v>130</v>
      </c>
      <c r="E392" s="517" t="s">
        <v>130</v>
      </c>
      <c r="F392" s="517" t="s">
        <v>130</v>
      </c>
      <c r="G392" s="763" t="s">
        <v>3966</v>
      </c>
      <c r="H392" s="711"/>
      <c r="I392" s="764"/>
      <c r="J392" s="764"/>
      <c r="K392" s="764"/>
      <c r="L392" s="696" t="s">
        <v>135</v>
      </c>
      <c r="M392" s="764"/>
      <c r="N392" s="764"/>
      <c r="O392" s="764"/>
      <c r="P392" s="765"/>
      <c r="Q392" s="765"/>
      <c r="R392" s="765" t="s">
        <v>135</v>
      </c>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5" t="s">
        <v>135</v>
      </c>
      <c r="AN392" s="764"/>
      <c r="AO392" s="764"/>
      <c r="AP392" s="764"/>
      <c r="AQ392" s="764"/>
      <c r="AR392" s="764"/>
      <c r="AS392" s="765" t="s">
        <v>135</v>
      </c>
      <c r="AT392" s="764"/>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4"/>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4"/>
      <c r="CV392" s="764"/>
      <c r="CW392" s="764"/>
      <c r="CX392" s="765"/>
      <c r="CY392" s="765" t="s">
        <v>135</v>
      </c>
      <c r="CZ392" s="764"/>
      <c r="DA392" s="764"/>
      <c r="DB392" s="764"/>
      <c r="DC392" s="764"/>
      <c r="DD392" s="764"/>
      <c r="DE392" s="764"/>
      <c r="DF392" s="764"/>
    </row>
    <row r="393">
      <c r="A393" s="761" t="s">
        <v>465</v>
      </c>
      <c r="B393" s="762">
        <f t="shared" si="27"/>
        <v>7</v>
      </c>
      <c r="C393" s="762" t="s">
        <v>3614</v>
      </c>
      <c r="D393" s="517" t="s">
        <v>130</v>
      </c>
      <c r="E393" s="517" t="s">
        <v>130</v>
      </c>
      <c r="F393" s="517" t="s">
        <v>130</v>
      </c>
      <c r="G393" s="763" t="s">
        <v>3967</v>
      </c>
      <c r="H393" s="711"/>
      <c r="I393" s="764"/>
      <c r="J393" s="764"/>
      <c r="K393" s="764"/>
      <c r="L393" s="764"/>
      <c r="M393" s="764"/>
      <c r="N393" s="764"/>
      <c r="O393" s="764"/>
      <c r="P393" s="765" t="s">
        <v>135</v>
      </c>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4"/>
      <c r="BA393" s="764"/>
      <c r="BB393" s="764"/>
      <c r="BC393" s="764"/>
      <c r="BD393" s="765"/>
      <c r="BE393" s="765" t="s">
        <v>135</v>
      </c>
      <c r="BF393" s="764"/>
      <c r="BG393" s="764"/>
      <c r="BH393" s="764"/>
      <c r="BI393" s="764"/>
      <c r="BJ393" s="764"/>
      <c r="BK393" s="764"/>
      <c r="BL393" s="764"/>
      <c r="BM393" s="764"/>
      <c r="BN393" s="764"/>
      <c r="BO393" s="764"/>
      <c r="BP393" s="765" t="s">
        <v>135</v>
      </c>
      <c r="BQ393" s="764"/>
      <c r="BR393" s="764"/>
      <c r="BS393" s="764"/>
      <c r="BT393" s="764"/>
      <c r="BU393" s="764"/>
      <c r="BV393" s="764"/>
      <c r="BW393" s="764"/>
      <c r="BX393" s="764"/>
      <c r="BY393" s="765" t="s">
        <v>135</v>
      </c>
      <c r="BZ393" s="764"/>
      <c r="CA393" s="764"/>
      <c r="CB393" s="764"/>
      <c r="CC393" s="764"/>
      <c r="CD393" s="764"/>
      <c r="CE393" s="764"/>
      <c r="CF393" s="764"/>
      <c r="CG393" s="764"/>
      <c r="CH393" s="764"/>
      <c r="CI393" s="764"/>
      <c r="CJ393" s="764"/>
      <c r="CK393" s="764"/>
      <c r="CL393" s="764"/>
      <c r="CM393" s="764"/>
      <c r="CN393" s="764"/>
      <c r="CO393" s="764"/>
      <c r="CP393" s="764"/>
      <c r="CQ393" s="764"/>
      <c r="CR393" s="764"/>
      <c r="CS393" s="764"/>
      <c r="CT393" s="764"/>
      <c r="CU393" s="765" t="s">
        <v>135</v>
      </c>
      <c r="CV393" s="764"/>
      <c r="CW393" s="765" t="s">
        <v>135</v>
      </c>
      <c r="CX393" s="765"/>
      <c r="CY393" s="765" t="s">
        <v>135</v>
      </c>
      <c r="CZ393" s="764"/>
      <c r="DA393" s="764"/>
      <c r="DB393" s="764"/>
      <c r="DC393" s="764"/>
      <c r="DD393" s="764"/>
      <c r="DE393" s="764"/>
      <c r="DF393" s="764"/>
    </row>
    <row r="394">
      <c r="A394" s="761" t="s">
        <v>314</v>
      </c>
      <c r="B394" s="762">
        <f t="shared" si="27"/>
        <v>5</v>
      </c>
      <c r="C394" s="762" t="s">
        <v>3577</v>
      </c>
      <c r="D394" s="517" t="s">
        <v>130</v>
      </c>
      <c r="E394" s="517" t="s">
        <v>130</v>
      </c>
      <c r="F394" s="517" t="s">
        <v>130</v>
      </c>
      <c r="G394" s="763" t="s">
        <v>3968</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5" t="s">
        <v>135</v>
      </c>
      <c r="BA394" s="764"/>
      <c r="BB394" s="764"/>
      <c r="BC394" s="764"/>
      <c r="BD394" s="764"/>
      <c r="BE394" s="764"/>
      <c r="BF394" s="764"/>
      <c r="BG394" s="764"/>
      <c r="BH394" s="764"/>
      <c r="BI394" s="764"/>
      <c r="BJ394" s="764"/>
      <c r="BK394" s="764"/>
      <c r="BL394" s="764"/>
      <c r="BM394" s="764"/>
      <c r="BN394" s="764"/>
      <c r="BO394" s="764"/>
      <c r="BP394" s="764"/>
      <c r="BQ394" s="764"/>
      <c r="BR394" s="764"/>
      <c r="BS394" s="764"/>
      <c r="BT394" s="765" t="s">
        <v>135</v>
      </c>
      <c r="BU394" s="765"/>
      <c r="BV394" s="764"/>
      <c r="BW394" s="764"/>
      <c r="BX394" s="764"/>
      <c r="BY394" s="764"/>
      <c r="BZ394" s="765"/>
      <c r="CA394" s="765"/>
      <c r="CB394" s="765" t="s">
        <v>135</v>
      </c>
      <c r="CC394" s="764"/>
      <c r="CD394" s="764"/>
      <c r="CE394" s="764"/>
      <c r="CF394" s="764"/>
      <c r="CG394" s="764"/>
      <c r="CH394" s="764"/>
      <c r="CI394" s="764"/>
      <c r="CJ394" s="764"/>
      <c r="CK394" s="764"/>
      <c r="CL394" s="764"/>
      <c r="CM394" s="764"/>
      <c r="CN394" s="764"/>
      <c r="CO394" s="765" t="s">
        <v>135</v>
      </c>
      <c r="CP394" s="765" t="s">
        <v>135</v>
      </c>
      <c r="CQ394" s="765"/>
      <c r="CR394" s="764"/>
      <c r="CS394" s="764"/>
      <c r="CT394" s="764"/>
      <c r="CU394" s="764"/>
      <c r="CV394" s="764"/>
      <c r="CW394" s="765"/>
      <c r="CX394" s="764"/>
      <c r="CY394" s="764"/>
      <c r="CZ394" s="764"/>
      <c r="DA394" s="764"/>
      <c r="DB394" s="764"/>
      <c r="DC394" s="764"/>
      <c r="DD394" s="764"/>
      <c r="DE394" s="764"/>
      <c r="DF394" s="764"/>
    </row>
    <row r="395">
      <c r="A395" s="761" t="s">
        <v>1350</v>
      </c>
      <c r="B395" s="762">
        <f t="shared" si="27"/>
        <v>2</v>
      </c>
      <c r="C395" s="762" t="s">
        <v>3614</v>
      </c>
      <c r="D395" s="517" t="s">
        <v>130</v>
      </c>
      <c r="E395" s="517" t="s">
        <v>130</v>
      </c>
      <c r="F395" s="517" t="s">
        <v>130</v>
      </c>
      <c r="G395" s="763" t="s">
        <v>3969</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5" t="s">
        <v>135</v>
      </c>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4"/>
      <c r="CP395" s="764"/>
      <c r="CQ395" s="764"/>
      <c r="CR395" s="764"/>
      <c r="CS395" s="764"/>
      <c r="CT395" s="764"/>
      <c r="CU395" s="764"/>
      <c r="CV395" s="764"/>
      <c r="CW395" s="764"/>
      <c r="CX395" s="764"/>
      <c r="CY395" s="764"/>
      <c r="CZ395" s="764"/>
      <c r="DA395" s="765"/>
      <c r="DB395" s="765"/>
      <c r="DC395" s="765"/>
      <c r="DD395" s="765"/>
      <c r="DE395" s="765"/>
      <c r="DF395" s="765" t="s">
        <v>135</v>
      </c>
    </row>
    <row r="396">
      <c r="A396" s="761" t="s">
        <v>1681</v>
      </c>
      <c r="B396" s="762">
        <f t="shared" si="27"/>
        <v>1</v>
      </c>
      <c r="C396" s="762" t="s">
        <v>3614</v>
      </c>
      <c r="D396" s="517" t="s">
        <v>130</v>
      </c>
      <c r="E396" s="517" t="s">
        <v>130</v>
      </c>
      <c r="F396" s="517" t="s">
        <v>130</v>
      </c>
      <c r="G396" s="763" t="s">
        <v>3970</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c r="AI396" s="764"/>
      <c r="AJ396" s="764"/>
      <c r="AK396" s="764"/>
      <c r="AL396" s="764"/>
      <c r="AM396" s="765"/>
      <c r="AN396" s="765"/>
      <c r="AO396" s="765"/>
      <c r="AP396" s="765"/>
      <c r="AQ396" s="765"/>
      <c r="AR396" s="764"/>
      <c r="AS396" s="764"/>
      <c r="AT396" s="764"/>
      <c r="AU396" s="764"/>
      <c r="AV396" s="764"/>
      <c r="AW396" s="764"/>
      <c r="AX396" s="764"/>
      <c r="AY396" s="764"/>
      <c r="AZ396" s="764"/>
      <c r="BA396" s="764"/>
      <c r="BB396" s="764"/>
      <c r="BC396" s="764"/>
      <c r="BD396" s="765" t="s">
        <v>135</v>
      </c>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c r="CP396" s="764"/>
      <c r="CQ396" s="764"/>
      <c r="CR396" s="764"/>
      <c r="CS396" s="764"/>
      <c r="CT396" s="764"/>
      <c r="CU396" s="764"/>
      <c r="CV396" s="764"/>
      <c r="CW396" s="764"/>
      <c r="CX396" s="764"/>
      <c r="CY396" s="764"/>
      <c r="CZ396" s="764"/>
      <c r="DA396" s="764"/>
      <c r="DB396" s="764"/>
      <c r="DC396" s="764"/>
      <c r="DD396" s="764"/>
      <c r="DE396" s="764"/>
      <c r="DF396" s="764"/>
    </row>
    <row r="397">
      <c r="A397" s="761" t="s">
        <v>996</v>
      </c>
      <c r="B397" s="762">
        <f t="shared" si="27"/>
        <v>4</v>
      </c>
      <c r="C397" s="762" t="s">
        <v>3614</v>
      </c>
      <c r="D397" s="517" t="s">
        <v>130</v>
      </c>
      <c r="E397" s="517" t="s">
        <v>130</v>
      </c>
      <c r="F397" s="517" t="s">
        <v>130</v>
      </c>
      <c r="G397" s="763" t="s">
        <v>3971</v>
      </c>
      <c r="H397" s="711"/>
      <c r="I397" s="764"/>
      <c r="J397" s="764"/>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5" t="s">
        <v>135</v>
      </c>
      <c r="AI397" s="764"/>
      <c r="AJ397" s="764"/>
      <c r="AK397" s="764"/>
      <c r="AL397" s="764"/>
      <c r="AM397" s="765"/>
      <c r="AN397" s="765" t="s">
        <v>135</v>
      </c>
      <c r="AO397" s="765"/>
      <c r="AP397" s="765"/>
      <c r="AQ397" s="765" t="s">
        <v>135</v>
      </c>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4"/>
      <c r="CA397" s="764"/>
      <c r="CB397" s="764"/>
      <c r="CC397" s="764"/>
      <c r="CD397" s="764"/>
      <c r="CE397" s="764"/>
      <c r="CF397" s="764"/>
      <c r="CG397" s="764"/>
      <c r="CH397" s="764"/>
      <c r="CI397" s="764"/>
      <c r="CJ397" s="764"/>
      <c r="CK397" s="764"/>
      <c r="CL397" s="764"/>
      <c r="CM397" s="764"/>
      <c r="CN397" s="764"/>
      <c r="CO397" s="765" t="s">
        <v>135</v>
      </c>
      <c r="CP397" s="764"/>
      <c r="CQ397" s="764"/>
      <c r="CR397" s="764"/>
      <c r="CS397" s="764"/>
      <c r="CT397" s="764"/>
      <c r="CU397" s="764"/>
      <c r="CV397" s="764"/>
      <c r="CW397" s="764"/>
      <c r="CX397" s="764"/>
      <c r="CY397" s="764"/>
      <c r="CZ397" s="764"/>
      <c r="DA397" s="764"/>
      <c r="DB397" s="764"/>
      <c r="DC397" s="764"/>
      <c r="DD397" s="764"/>
      <c r="DE397" s="764"/>
      <c r="DF397" s="764"/>
    </row>
    <row r="398">
      <c r="A398" s="761" t="s">
        <v>246</v>
      </c>
      <c r="B398" s="762">
        <f t="shared" si="27"/>
        <v>5</v>
      </c>
      <c r="C398" s="762" t="s">
        <v>3614</v>
      </c>
      <c r="D398" s="517" t="s">
        <v>130</v>
      </c>
      <c r="E398" s="517" t="s">
        <v>130</v>
      </c>
      <c r="F398" s="517" t="s">
        <v>130</v>
      </c>
      <c r="G398" s="763" t="s">
        <v>3972</v>
      </c>
      <c r="H398" s="711"/>
      <c r="I398" s="764"/>
      <c r="J398" s="764"/>
      <c r="K398" s="764"/>
      <c r="L398" s="696" t="s">
        <v>135</v>
      </c>
      <c r="M398" s="764"/>
      <c r="N398" s="764"/>
      <c r="O398" s="764"/>
      <c r="P398" s="764"/>
      <c r="Q398" s="764"/>
      <c r="R398" s="764"/>
      <c r="S398" s="764"/>
      <c r="T398" s="764"/>
      <c r="U398" s="764"/>
      <c r="V398" s="764"/>
      <c r="W398" s="764"/>
      <c r="X398" s="764"/>
      <c r="Y398" s="764"/>
      <c r="Z398" s="764"/>
      <c r="AA398" s="764"/>
      <c r="AB398" s="764"/>
      <c r="AC398" s="764"/>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5"/>
      <c r="AY398" s="765" t="s">
        <v>135</v>
      </c>
      <c r="AZ398" s="764"/>
      <c r="BA398" s="764"/>
      <c r="BB398" s="764"/>
      <c r="BC398" s="764"/>
      <c r="BD398" s="764"/>
      <c r="BE398" s="764"/>
      <c r="BF398" s="764"/>
      <c r="BG398" s="764"/>
      <c r="BH398" s="764"/>
      <c r="BI398" s="764"/>
      <c r="BJ398" s="764"/>
      <c r="BK398" s="764"/>
      <c r="BL398" s="764"/>
      <c r="BM398" s="764"/>
      <c r="BN398" s="764"/>
      <c r="BO398" s="764"/>
      <c r="BP398" s="764"/>
      <c r="BQ398" s="765" t="s">
        <v>135</v>
      </c>
      <c r="BR398" s="764"/>
      <c r="BS398" s="764"/>
      <c r="BT398" s="764"/>
      <c r="BU398" s="764"/>
      <c r="BV398" s="764"/>
      <c r="BW398" s="764"/>
      <c r="BX398" s="764"/>
      <c r="BY398" s="764"/>
      <c r="BZ398" s="764"/>
      <c r="CA398" s="764"/>
      <c r="CB398" s="764"/>
      <c r="CC398" s="764"/>
      <c r="CD398" s="764"/>
      <c r="CE398" s="764"/>
      <c r="CF398" s="765"/>
      <c r="CG398" s="765"/>
      <c r="CH398" s="765"/>
      <c r="CI398" s="765"/>
      <c r="CJ398" s="765"/>
      <c r="CK398" s="765" t="s">
        <v>135</v>
      </c>
      <c r="CL398" s="765"/>
      <c r="CM398" s="764"/>
      <c r="CN398" s="764"/>
      <c r="CO398" s="764"/>
      <c r="CP398" s="764"/>
      <c r="CQ398" s="764"/>
      <c r="CR398" s="764"/>
      <c r="CS398" s="764"/>
      <c r="CT398" s="764"/>
      <c r="CU398" s="764"/>
      <c r="CV398" s="764"/>
      <c r="CW398" s="764"/>
      <c r="CX398" s="765"/>
      <c r="CY398" s="765" t="s">
        <v>135</v>
      </c>
      <c r="CZ398" s="764"/>
      <c r="DA398" s="764"/>
      <c r="DB398" s="764"/>
      <c r="DC398" s="764"/>
      <c r="DD398" s="764"/>
      <c r="DE398" s="764"/>
      <c r="DF398" s="764"/>
    </row>
    <row r="399">
      <c r="A399" s="761" t="s">
        <v>247</v>
      </c>
      <c r="B399" s="762">
        <f t="shared" si="27"/>
        <v>1</v>
      </c>
      <c r="C399" s="762" t="s">
        <v>3614</v>
      </c>
      <c r="D399" s="517" t="s">
        <v>130</v>
      </c>
      <c r="E399" s="517" t="s">
        <v>130</v>
      </c>
      <c r="F399" s="517" t="s">
        <v>130</v>
      </c>
      <c r="G399" s="763" t="s">
        <v>3973</v>
      </c>
      <c r="H399" s="711"/>
      <c r="I399" s="764"/>
      <c r="J399" s="764"/>
      <c r="K399" s="764"/>
      <c r="L399" s="696" t="s">
        <v>135</v>
      </c>
      <c r="M399" s="764"/>
      <c r="N399" s="764"/>
      <c r="O399" s="764"/>
      <c r="P399" s="764"/>
      <c r="Q399" s="764"/>
      <c r="R399" s="764"/>
      <c r="S399" s="764"/>
      <c r="T399" s="764"/>
      <c r="U399" s="764"/>
      <c r="V399" s="765"/>
      <c r="W399" s="764"/>
      <c r="X399" s="764"/>
      <c r="Y399" s="764"/>
      <c r="Z399" s="764"/>
      <c r="AA399" s="764"/>
      <c r="AB399" s="764"/>
      <c r="AC399" s="765"/>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c r="BG399" s="764"/>
      <c r="BH399" s="764"/>
      <c r="BI399" s="764"/>
      <c r="BJ399" s="765"/>
      <c r="BK399" s="765"/>
      <c r="BL399" s="764"/>
      <c r="BM399" s="765"/>
      <c r="BN399" s="764"/>
      <c r="BO399" s="764"/>
      <c r="BP399" s="764"/>
      <c r="BQ399" s="765"/>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c r="CO399" s="765"/>
      <c r="CP399" s="765"/>
      <c r="CQ399" s="765"/>
      <c r="CR399" s="764"/>
      <c r="CS399" s="764"/>
      <c r="CT399" s="765"/>
      <c r="CU399" s="764"/>
      <c r="CV399" s="764"/>
      <c r="CW399" s="764"/>
      <c r="CX399" s="765"/>
      <c r="CY399" s="764"/>
      <c r="CZ399" s="764"/>
      <c r="DA399" s="764"/>
      <c r="DB399" s="764"/>
      <c r="DC399" s="764"/>
      <c r="DD399" s="764"/>
      <c r="DE399" s="764"/>
      <c r="DF399" s="764"/>
    </row>
    <row r="400">
      <c r="A400" s="761" t="s">
        <v>611</v>
      </c>
      <c r="B400" s="762">
        <f t="shared" si="27"/>
        <v>9</v>
      </c>
      <c r="C400" s="762" t="s">
        <v>3614</v>
      </c>
      <c r="D400" s="517" t="s">
        <v>130</v>
      </c>
      <c r="E400" s="517" t="s">
        <v>130</v>
      </c>
      <c r="F400" s="517" t="s">
        <v>130</v>
      </c>
      <c r="G400" s="763" t="s">
        <v>3974</v>
      </c>
      <c r="H400" s="711"/>
      <c r="I400" s="764"/>
      <c r="J400" s="764"/>
      <c r="K400" s="764"/>
      <c r="L400" s="764"/>
      <c r="M400" s="764"/>
      <c r="N400" s="764"/>
      <c r="O400" s="764"/>
      <c r="P400" s="764"/>
      <c r="Q400" s="764"/>
      <c r="R400" s="764"/>
      <c r="S400" s="764"/>
      <c r="T400" s="764"/>
      <c r="U400" s="764"/>
      <c r="V400" s="765" t="s">
        <v>135</v>
      </c>
      <c r="W400" s="764"/>
      <c r="X400" s="764"/>
      <c r="Y400" s="764"/>
      <c r="Z400" s="764"/>
      <c r="AA400" s="764"/>
      <c r="AB400" s="764"/>
      <c r="AC400" s="765" t="s">
        <v>135</v>
      </c>
      <c r="AD400" s="764"/>
      <c r="AE400" s="764"/>
      <c r="AF400" s="764"/>
      <c r="AG400" s="764"/>
      <c r="AH400" s="764"/>
      <c r="AI400" s="764"/>
      <c r="AJ400" s="764"/>
      <c r="AK400" s="764"/>
      <c r="AL400" s="764"/>
      <c r="AM400" s="764"/>
      <c r="AN400" s="764"/>
      <c r="AO400" s="764"/>
      <c r="AP400" s="764"/>
      <c r="AQ400" s="764"/>
      <c r="AR400" s="764"/>
      <c r="AS400" s="764"/>
      <c r="AT400" s="764"/>
      <c r="AU400" s="764"/>
      <c r="AV400" s="764"/>
      <c r="AW400" s="764"/>
      <c r="AX400" s="764"/>
      <c r="AY400" s="764"/>
      <c r="AZ400" s="764"/>
      <c r="BA400" s="764"/>
      <c r="BB400" s="764"/>
      <c r="BC400" s="764"/>
      <c r="BD400" s="765"/>
      <c r="BE400" s="765"/>
      <c r="BF400" s="765" t="s">
        <v>135</v>
      </c>
      <c r="BG400" s="764"/>
      <c r="BH400" s="764"/>
      <c r="BI400" s="764"/>
      <c r="BJ400" s="765"/>
      <c r="BK400" s="765" t="s">
        <v>135</v>
      </c>
      <c r="BL400" s="764"/>
      <c r="BM400" s="765" t="s">
        <v>135</v>
      </c>
      <c r="BN400" s="764"/>
      <c r="BO400" s="764"/>
      <c r="BP400" s="764"/>
      <c r="BQ400" s="765" t="s">
        <v>135</v>
      </c>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5"/>
      <c r="CN400" s="765" t="s">
        <v>135</v>
      </c>
      <c r="CO400" s="765"/>
      <c r="CP400" s="765"/>
      <c r="CQ400" s="765"/>
      <c r="CR400" s="764"/>
      <c r="CS400" s="764"/>
      <c r="CT400" s="765" t="s">
        <v>135</v>
      </c>
      <c r="CU400" s="764"/>
      <c r="CV400" s="764"/>
      <c r="CW400" s="764"/>
      <c r="CX400" s="765" t="s">
        <v>135</v>
      </c>
      <c r="CY400" s="764"/>
      <c r="CZ400" s="764"/>
      <c r="DA400" s="764"/>
      <c r="DB400" s="764"/>
      <c r="DC400" s="764"/>
      <c r="DD400" s="764"/>
      <c r="DE400" s="764"/>
      <c r="DF400" s="764"/>
    </row>
    <row r="401">
      <c r="A401" s="761" t="s">
        <v>2464</v>
      </c>
      <c r="B401" s="762">
        <f t="shared" si="27"/>
        <v>0</v>
      </c>
      <c r="C401" s="762" t="s">
        <v>3614</v>
      </c>
      <c r="D401" s="517" t="s">
        <v>130</v>
      </c>
      <c r="E401" s="517" t="s">
        <v>130</v>
      </c>
      <c r="F401" s="517" t="s">
        <v>130</v>
      </c>
      <c r="G401" s="763" t="s">
        <v>3975</v>
      </c>
      <c r="H401" s="711"/>
      <c r="I401" s="764"/>
      <c r="J401" s="764"/>
      <c r="K401" s="764"/>
      <c r="L401" s="696"/>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c r="CP401" s="764"/>
      <c r="CQ401" s="764"/>
      <c r="CR401" s="764"/>
      <c r="CS401" s="764"/>
      <c r="CT401" s="764"/>
      <c r="CU401" s="764"/>
      <c r="CV401" s="764"/>
      <c r="CW401" s="764"/>
      <c r="CX401" s="764"/>
      <c r="CY401" s="764"/>
      <c r="CZ401" s="764"/>
      <c r="DA401" s="764"/>
      <c r="DB401" s="764"/>
      <c r="DC401" s="764"/>
      <c r="DD401" s="764"/>
      <c r="DE401" s="764"/>
      <c r="DF401" s="764"/>
    </row>
    <row r="402">
      <c r="A402" s="761" t="s">
        <v>238</v>
      </c>
      <c r="B402" s="762">
        <f t="shared" si="27"/>
        <v>4</v>
      </c>
      <c r="C402" s="762" t="s">
        <v>3614</v>
      </c>
      <c r="D402" s="517" t="s">
        <v>130</v>
      </c>
      <c r="E402" s="517" t="s">
        <v>130</v>
      </c>
      <c r="F402" s="517" t="s">
        <v>130</v>
      </c>
      <c r="G402" s="763" t="s">
        <v>3976</v>
      </c>
      <c r="H402" s="711"/>
      <c r="I402" s="764"/>
      <c r="J402" s="764"/>
      <c r="K402" s="764"/>
      <c r="L402" s="696" t="s">
        <v>135</v>
      </c>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5" t="s">
        <v>135</v>
      </c>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5" t="s">
        <v>135</v>
      </c>
      <c r="BM402" s="764"/>
      <c r="BN402" s="764"/>
      <c r="BO402" s="764"/>
      <c r="BP402" s="764"/>
      <c r="BQ402" s="764"/>
      <c r="BR402" s="764"/>
      <c r="BS402" s="764"/>
      <c r="BT402" s="764"/>
      <c r="BU402" s="764"/>
      <c r="BV402" s="764"/>
      <c r="BW402" s="764"/>
      <c r="BX402" s="765"/>
      <c r="BY402" s="764"/>
      <c r="BZ402" s="764"/>
      <c r="CA402" s="764"/>
      <c r="CB402" s="764"/>
      <c r="CC402" s="764"/>
      <c r="CD402" s="764"/>
      <c r="CE402" s="764"/>
      <c r="CF402" s="764"/>
      <c r="CG402" s="764"/>
      <c r="CH402" s="764"/>
      <c r="CI402" s="764"/>
      <c r="CJ402" s="764"/>
      <c r="CK402" s="764"/>
      <c r="CL402" s="764"/>
      <c r="CM402" s="764"/>
      <c r="CN402" s="764"/>
      <c r="CO402" s="765" t="s">
        <v>135</v>
      </c>
      <c r="CP402" s="764"/>
      <c r="CQ402" s="764"/>
      <c r="CR402" s="764"/>
      <c r="CS402" s="764"/>
      <c r="CT402" s="764"/>
      <c r="CU402" s="764"/>
      <c r="CV402" s="764"/>
      <c r="CW402" s="764"/>
      <c r="CX402" s="764"/>
      <c r="CY402" s="764"/>
      <c r="CZ402" s="764"/>
      <c r="DA402" s="764"/>
      <c r="DB402" s="764"/>
      <c r="DC402" s="764"/>
      <c r="DD402" s="764"/>
      <c r="DE402" s="764"/>
      <c r="DF402" s="764"/>
    </row>
    <row r="403">
      <c r="A403" s="761" t="s">
        <v>1624</v>
      </c>
      <c r="B403" s="762">
        <f t="shared" si="27"/>
        <v>0</v>
      </c>
      <c r="C403" s="762" t="s">
        <v>3614</v>
      </c>
      <c r="D403" s="517" t="s">
        <v>130</v>
      </c>
      <c r="E403" s="517" t="s">
        <v>130</v>
      </c>
      <c r="F403" s="517" t="s">
        <v>130</v>
      </c>
      <c r="G403" s="763" t="s">
        <v>3977</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4"/>
      <c r="CO403" s="764"/>
      <c r="CP403" s="764"/>
      <c r="CQ403" s="764"/>
      <c r="CR403" s="764"/>
      <c r="CS403" s="764"/>
      <c r="CT403" s="765"/>
      <c r="CU403" s="764"/>
      <c r="CV403" s="764"/>
      <c r="CW403" s="764"/>
      <c r="CX403" s="764"/>
      <c r="CY403" s="764"/>
      <c r="CZ403" s="764"/>
      <c r="DA403" s="765"/>
      <c r="DB403" s="765"/>
      <c r="DC403" s="765"/>
      <c r="DD403" s="765"/>
      <c r="DE403" s="765"/>
      <c r="DF403" s="765"/>
    </row>
    <row r="404">
      <c r="A404" s="761" t="s">
        <v>1878</v>
      </c>
      <c r="B404" s="762">
        <f t="shared" si="27"/>
        <v>5</v>
      </c>
      <c r="C404" s="762" t="s">
        <v>3614</v>
      </c>
      <c r="D404" s="517" t="s">
        <v>130</v>
      </c>
      <c r="E404" s="517" t="s">
        <v>130</v>
      </c>
      <c r="F404" s="517" t="s">
        <v>130</v>
      </c>
      <c r="G404" s="763" t="s">
        <v>3978</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t="s">
        <v>135</v>
      </c>
      <c r="BP404" s="764"/>
      <c r="BQ404" s="764"/>
      <c r="BR404" s="764"/>
      <c r="BS404" s="764"/>
      <c r="BT404" s="764"/>
      <c r="BU404" s="764"/>
      <c r="BV404" s="764"/>
      <c r="BW404" s="764"/>
      <c r="BX404" s="764"/>
      <c r="BY404" s="764"/>
      <c r="BZ404" s="764"/>
      <c r="CA404" s="764"/>
      <c r="CB404" s="764"/>
      <c r="CC404" s="764"/>
      <c r="CD404" s="764"/>
      <c r="CE404" s="764"/>
      <c r="CF404" s="764"/>
      <c r="CG404" s="764"/>
      <c r="CH404" s="764"/>
      <c r="CI404" s="764"/>
      <c r="CJ404" s="764"/>
      <c r="CK404" s="764"/>
      <c r="CL404" s="764"/>
      <c r="CM404" s="765" t="s">
        <v>135</v>
      </c>
      <c r="CN404" s="764"/>
      <c r="CO404" s="764"/>
      <c r="CP404" s="764"/>
      <c r="CQ404" s="764"/>
      <c r="CR404" s="764"/>
      <c r="CS404" s="764"/>
      <c r="CT404" s="765" t="s">
        <v>135</v>
      </c>
      <c r="CU404" s="764"/>
      <c r="CV404" s="764"/>
      <c r="CW404" s="764"/>
      <c r="CX404" s="764"/>
      <c r="CY404" s="764"/>
      <c r="CZ404" s="764"/>
      <c r="DA404" s="765"/>
      <c r="DB404" s="765"/>
      <c r="DC404" s="765"/>
      <c r="DD404" s="765"/>
      <c r="DE404" s="765" t="s">
        <v>135</v>
      </c>
      <c r="DF404" s="765" t="s">
        <v>135</v>
      </c>
    </row>
    <row r="405">
      <c r="A405" s="761" t="s">
        <v>1991</v>
      </c>
      <c r="B405" s="762">
        <f t="shared" si="27"/>
        <v>1</v>
      </c>
      <c r="C405" s="762" t="s">
        <v>3614</v>
      </c>
      <c r="D405" s="517" t="s">
        <v>130</v>
      </c>
      <c r="E405" s="517" t="s">
        <v>130</v>
      </c>
      <c r="F405" s="517" t="s">
        <v>130</v>
      </c>
      <c r="G405" s="763" t="s">
        <v>3979</v>
      </c>
      <c r="H405" s="711"/>
      <c r="I405" s="764"/>
      <c r="J405" s="764"/>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5"/>
      <c r="BO405" s="765"/>
      <c r="BP405" s="764"/>
      <c r="BQ405" s="764"/>
      <c r="BR405" s="764"/>
      <c r="BS405" s="764"/>
      <c r="BT405" s="764"/>
      <c r="BU405" s="765" t="s">
        <v>135</v>
      </c>
      <c r="BV405" s="764"/>
      <c r="BW405" s="764"/>
      <c r="BX405" s="764"/>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5"/>
      <c r="CU405" s="764"/>
      <c r="CV405" s="764"/>
      <c r="CW405" s="764"/>
      <c r="CX405" s="764"/>
      <c r="CY405" s="764"/>
      <c r="CZ405" s="764"/>
      <c r="DA405" s="765"/>
      <c r="DB405" s="765"/>
      <c r="DC405" s="765"/>
      <c r="DD405" s="765"/>
      <c r="DE405" s="765"/>
      <c r="DF405" s="765"/>
    </row>
    <row r="406">
      <c r="A406" s="761" t="s">
        <v>2579</v>
      </c>
      <c r="B406" s="762">
        <f t="shared" si="27"/>
        <v>0</v>
      </c>
      <c r="C406" s="762" t="s">
        <v>3614</v>
      </c>
      <c r="D406" s="517" t="s">
        <v>130</v>
      </c>
      <c r="E406" s="517" t="s">
        <v>130</v>
      </c>
      <c r="F406" s="517" t="s">
        <v>130</v>
      </c>
      <c r="G406" s="763" t="s">
        <v>3980</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806</v>
      </c>
      <c r="B407" s="762">
        <f t="shared" si="27"/>
        <v>0</v>
      </c>
      <c r="C407" s="762" t="s">
        <v>3577</v>
      </c>
      <c r="D407" s="517" t="s">
        <v>130</v>
      </c>
      <c r="E407" s="517" t="s">
        <v>130</v>
      </c>
      <c r="F407" s="517" t="s">
        <v>130</v>
      </c>
      <c r="G407" s="763" t="s">
        <v>3981</v>
      </c>
      <c r="H407" s="711"/>
      <c r="I407" s="764"/>
      <c r="J407" s="710"/>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166</v>
      </c>
      <c r="B408" s="762">
        <f t="shared" si="27"/>
        <v>1</v>
      </c>
      <c r="C408" s="762" t="s">
        <v>3614</v>
      </c>
      <c r="D408" s="517" t="s">
        <v>130</v>
      </c>
      <c r="E408" s="517" t="s">
        <v>130</v>
      </c>
      <c r="F408" s="517" t="s">
        <v>130</v>
      </c>
      <c r="G408" s="763" t="s">
        <v>3982</v>
      </c>
      <c r="H408" s="711"/>
      <c r="I408" s="764"/>
      <c r="J408" s="710" t="s">
        <v>135</v>
      </c>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c r="AG408" s="764"/>
      <c r="AH408" s="764"/>
      <c r="AI408" s="764"/>
      <c r="AJ408" s="764"/>
      <c r="AK408" s="764"/>
      <c r="AL408" s="764"/>
      <c r="AM408" s="765"/>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c r="CY408" s="764"/>
      <c r="CZ408" s="764"/>
      <c r="DA408" s="764"/>
      <c r="DB408" s="764"/>
      <c r="DC408" s="764"/>
      <c r="DD408" s="764"/>
      <c r="DE408" s="764"/>
      <c r="DF408" s="764"/>
    </row>
    <row r="409">
      <c r="A409" s="761" t="s">
        <v>936</v>
      </c>
      <c r="B409" s="762">
        <f t="shared" si="27"/>
        <v>4</v>
      </c>
      <c r="C409" s="762" t="s">
        <v>3614</v>
      </c>
      <c r="D409" s="517" t="s">
        <v>130</v>
      </c>
      <c r="E409" s="517" t="s">
        <v>130</v>
      </c>
      <c r="F409" s="517" t="s">
        <v>130</v>
      </c>
      <c r="G409" s="763" t="s">
        <v>3983</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5" t="s">
        <v>135</v>
      </c>
      <c r="AG409" s="764"/>
      <c r="AH409" s="764"/>
      <c r="AI409" s="764"/>
      <c r="AJ409" s="764"/>
      <c r="AK409" s="764"/>
      <c r="AL409" s="764"/>
      <c r="AM409" s="765" t="s">
        <v>135</v>
      </c>
      <c r="AN409" s="764"/>
      <c r="AO409" s="764"/>
      <c r="AP409" s="764"/>
      <c r="AQ409" s="764"/>
      <c r="AR409" s="764"/>
      <c r="AS409" s="764"/>
      <c r="AT409" s="764"/>
      <c r="AU409" s="764"/>
      <c r="AV409" s="764"/>
      <c r="AW409" s="764"/>
      <c r="AX409" s="764"/>
      <c r="AY409" s="764"/>
      <c r="AZ409" s="764"/>
      <c r="BA409" s="764"/>
      <c r="BB409" s="764"/>
      <c r="BC409" s="764"/>
      <c r="BD409" s="764"/>
      <c r="BE409" s="764"/>
      <c r="BF409" s="764"/>
      <c r="BG409" s="764"/>
      <c r="BH409" s="764"/>
      <c r="BI409" s="764"/>
      <c r="BJ409" s="764"/>
      <c r="BK409" s="764"/>
      <c r="BL409" s="764"/>
      <c r="BM409" s="764"/>
      <c r="BN409" s="764"/>
      <c r="BO409" s="764"/>
      <c r="BP409" s="764"/>
      <c r="BQ409" s="764"/>
      <c r="BR409" s="764"/>
      <c r="BS409" s="764"/>
      <c r="BT409" s="764"/>
      <c r="BU409" s="764"/>
      <c r="BV409" s="764"/>
      <c r="BW409" s="764"/>
      <c r="BX409" s="764"/>
      <c r="BY409" s="764"/>
      <c r="BZ409" s="765"/>
      <c r="CA409" s="765"/>
      <c r="CB409" s="765" t="s">
        <v>135</v>
      </c>
      <c r="CC409" s="764"/>
      <c r="CD409" s="764"/>
      <c r="CE409" s="764"/>
      <c r="CF409" s="764"/>
      <c r="CG409" s="764"/>
      <c r="CH409" s="764"/>
      <c r="CI409" s="764"/>
      <c r="CJ409" s="764"/>
      <c r="CK409" s="764"/>
      <c r="CL409" s="764"/>
      <c r="CM409" s="764"/>
      <c r="CN409" s="764"/>
      <c r="CO409" s="764"/>
      <c r="CP409" s="764"/>
      <c r="CQ409" s="764"/>
      <c r="CR409" s="764"/>
      <c r="CS409" s="764"/>
      <c r="CT409" s="764"/>
      <c r="CU409" s="764"/>
      <c r="CV409" s="764"/>
      <c r="CW409" s="764"/>
      <c r="CX409" s="765" t="s">
        <v>135</v>
      </c>
      <c r="CY409" s="764"/>
      <c r="CZ409" s="764"/>
      <c r="DA409" s="764"/>
      <c r="DB409" s="764"/>
      <c r="DC409" s="764"/>
      <c r="DD409" s="764"/>
      <c r="DE409" s="764"/>
      <c r="DF409" s="764"/>
    </row>
    <row r="410">
      <c r="A410" s="761" t="s">
        <v>1362</v>
      </c>
      <c r="B410" s="762">
        <f t="shared" si="27"/>
        <v>0</v>
      </c>
      <c r="C410" s="762" t="s">
        <v>3614</v>
      </c>
      <c r="D410" s="517" t="s">
        <v>130</v>
      </c>
      <c r="E410" s="517" t="s">
        <v>130</v>
      </c>
      <c r="F410" s="517" t="s">
        <v>130</v>
      </c>
      <c r="G410" s="763" t="s">
        <v>3984</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1363</v>
      </c>
      <c r="B411" s="762">
        <f t="shared" si="27"/>
        <v>0</v>
      </c>
      <c r="C411" s="762" t="s">
        <v>3614</v>
      </c>
      <c r="D411" s="517" t="s">
        <v>130</v>
      </c>
      <c r="E411" s="517" t="s">
        <v>130</v>
      </c>
      <c r="F411" s="517" t="s">
        <v>130</v>
      </c>
      <c r="G411" s="763" t="s">
        <v>3985</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c r="AJ411" s="765"/>
      <c r="AK411" s="765"/>
      <c r="AL411" s="765"/>
      <c r="AM411" s="764"/>
      <c r="AN411" s="764"/>
      <c r="AO411" s="764"/>
      <c r="AP411" s="764"/>
      <c r="AQ411" s="764"/>
      <c r="AR411" s="764"/>
      <c r="AS411" s="764"/>
      <c r="AT411" s="764"/>
      <c r="AU411" s="764"/>
      <c r="AV411" s="764"/>
      <c r="AW411" s="764"/>
      <c r="AX411" s="765"/>
      <c r="AY411" s="765"/>
      <c r="AZ411" s="765"/>
      <c r="BA411" s="765"/>
      <c r="BB411" s="764"/>
      <c r="BC411" s="764"/>
      <c r="BD411" s="764"/>
      <c r="BE411" s="764"/>
      <c r="BF411" s="764"/>
      <c r="BG411" s="764"/>
      <c r="BH411" s="764"/>
      <c r="BI411" s="765"/>
      <c r="BJ411" s="765"/>
      <c r="BK411" s="765"/>
      <c r="BL411" s="764"/>
      <c r="BM411" s="764"/>
      <c r="BN411" s="764"/>
      <c r="BO411" s="764"/>
      <c r="BP411" s="765"/>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1015</v>
      </c>
      <c r="B412" s="762">
        <f t="shared" si="27"/>
        <v>5</v>
      </c>
      <c r="C412" s="762" t="s">
        <v>3614</v>
      </c>
      <c r="D412" s="517" t="s">
        <v>130</v>
      </c>
      <c r="E412" s="517" t="s">
        <v>130</v>
      </c>
      <c r="F412" s="517" t="s">
        <v>130</v>
      </c>
      <c r="G412" s="763" t="s">
        <v>3986</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c r="AZ412" s="765"/>
      <c r="BA412" s="765" t="s">
        <v>135</v>
      </c>
      <c r="BB412" s="764"/>
      <c r="BC412" s="764"/>
      <c r="BD412" s="764"/>
      <c r="BE412" s="764"/>
      <c r="BF412" s="764"/>
      <c r="BG412" s="764"/>
      <c r="BH412" s="764"/>
      <c r="BI412" s="765" t="s">
        <v>135</v>
      </c>
      <c r="BJ412" s="765"/>
      <c r="BK412" s="765"/>
      <c r="BL412" s="764"/>
      <c r="BM412" s="764"/>
      <c r="BN412" s="764"/>
      <c r="BO412" s="764"/>
      <c r="BP412" s="765" t="s">
        <v>135</v>
      </c>
      <c r="BQ412" s="764"/>
      <c r="BR412" s="764"/>
      <c r="BS412" s="764"/>
      <c r="BT412" s="764"/>
      <c r="BU412" s="764"/>
      <c r="BV412" s="764"/>
      <c r="BW412" s="764"/>
      <c r="BX412" s="764"/>
      <c r="BY412" s="764"/>
      <c r="BZ412" s="764"/>
      <c r="CA412" s="764"/>
      <c r="CB412" s="764"/>
      <c r="CC412" s="764"/>
      <c r="CD412" s="764"/>
      <c r="CE412" s="764"/>
      <c r="CF412" s="764"/>
      <c r="CG412" s="764"/>
      <c r="CH412" s="764"/>
      <c r="CI412" s="764"/>
      <c r="CJ412" s="764"/>
      <c r="CK412" s="764"/>
      <c r="CL412" s="764"/>
      <c r="CM412" s="765"/>
      <c r="CN412" s="765" t="s">
        <v>135</v>
      </c>
      <c r="CO412" s="765"/>
      <c r="CP412" s="765"/>
      <c r="CQ412" s="765"/>
      <c r="CR412" s="764"/>
      <c r="CS412" s="764"/>
      <c r="CT412" s="764"/>
      <c r="CU412" s="764"/>
      <c r="CV412" s="765"/>
      <c r="CW412" s="764"/>
      <c r="CX412" s="764"/>
      <c r="CY412" s="764"/>
      <c r="CZ412" s="764"/>
      <c r="DA412" s="764"/>
      <c r="DB412" s="764"/>
      <c r="DC412" s="764"/>
      <c r="DD412" s="764"/>
      <c r="DE412" s="764"/>
      <c r="DF412" s="764"/>
    </row>
    <row r="413">
      <c r="A413" s="761" t="s">
        <v>1039</v>
      </c>
      <c r="B413" s="762">
        <f t="shared" si="27"/>
        <v>5</v>
      </c>
      <c r="C413" s="762" t="s">
        <v>3614</v>
      </c>
      <c r="D413" s="517" t="s">
        <v>130</v>
      </c>
      <c r="E413" s="517" t="s">
        <v>130</v>
      </c>
      <c r="F413" s="517" t="s">
        <v>130</v>
      </c>
      <c r="G413" s="763" t="s">
        <v>3987</v>
      </c>
      <c r="H413" s="711"/>
      <c r="I413" s="764"/>
      <c r="J413" s="764"/>
      <c r="K413" s="764"/>
      <c r="L413" s="764"/>
      <c r="M413" s="764"/>
      <c r="N413" s="764"/>
      <c r="O413" s="764"/>
      <c r="P413" s="764"/>
      <c r="Q413" s="764"/>
      <c r="R413" s="764"/>
      <c r="S413" s="764"/>
      <c r="T413" s="764"/>
      <c r="U413" s="764"/>
      <c r="V413" s="764"/>
      <c r="W413" s="764"/>
      <c r="X413" s="764"/>
      <c r="Y413" s="764"/>
      <c r="Z413" s="764"/>
      <c r="AA413" s="764"/>
      <c r="AB413" s="764"/>
      <c r="AC413" s="764"/>
      <c r="AD413" s="764"/>
      <c r="AE413" s="764"/>
      <c r="AF413" s="764"/>
      <c r="AG413" s="764"/>
      <c r="AH413" s="764"/>
      <c r="AI413" s="764"/>
      <c r="AJ413" s="765" t="s">
        <v>135</v>
      </c>
      <c r="AK413" s="765"/>
      <c r="AL413" s="764"/>
      <c r="AM413" s="764"/>
      <c r="AN413" s="765" t="s">
        <v>135</v>
      </c>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5" t="s">
        <v>135</v>
      </c>
      <c r="BM413" s="764"/>
      <c r="BN413" s="764"/>
      <c r="BO413" s="764"/>
      <c r="BP413" s="764"/>
      <c r="BQ413" s="764"/>
      <c r="BR413" s="764"/>
      <c r="BS413" s="764"/>
      <c r="BT413" s="764"/>
      <c r="BU413" s="764"/>
      <c r="BV413" s="764"/>
      <c r="BW413" s="764"/>
      <c r="BX413" s="764"/>
      <c r="BY413" s="764"/>
      <c r="BZ413" s="764"/>
      <c r="CA413" s="764"/>
      <c r="CB413" s="764"/>
      <c r="CC413" s="764"/>
      <c r="CD413" s="764"/>
      <c r="CE413" s="764"/>
      <c r="CF413" s="765" t="s">
        <v>135</v>
      </c>
      <c r="CG413" s="764"/>
      <c r="CH413" s="764"/>
      <c r="CI413" s="764"/>
      <c r="CJ413" s="764"/>
      <c r="CK413" s="764"/>
      <c r="CL413" s="764"/>
      <c r="CM413" s="764"/>
      <c r="CN413" s="764"/>
      <c r="CO413" s="764"/>
      <c r="CP413" s="764"/>
      <c r="CQ413" s="764"/>
      <c r="CR413" s="764"/>
      <c r="CS413" s="764"/>
      <c r="CT413" s="764"/>
      <c r="CU413" s="764"/>
      <c r="CV413" s="764"/>
      <c r="CW413" s="764"/>
      <c r="CX413" s="764"/>
      <c r="CY413" s="764"/>
      <c r="CZ413" s="764"/>
      <c r="DA413" s="764"/>
      <c r="DB413" s="764"/>
      <c r="DC413" s="765"/>
      <c r="DD413" s="765" t="s">
        <v>135</v>
      </c>
      <c r="DE413" s="765"/>
      <c r="DF413" s="764"/>
    </row>
    <row r="414">
      <c r="A414" s="761" t="s">
        <v>676</v>
      </c>
      <c r="B414" s="762">
        <f t="shared" si="27"/>
        <v>3</v>
      </c>
      <c r="C414" s="762" t="s">
        <v>3614</v>
      </c>
      <c r="D414" s="517" t="s">
        <v>130</v>
      </c>
      <c r="E414" s="517" t="s">
        <v>130</v>
      </c>
      <c r="F414" s="517" t="s">
        <v>130</v>
      </c>
      <c r="G414" s="763" t="s">
        <v>3988</v>
      </c>
      <c r="H414" s="711"/>
      <c r="I414" s="764"/>
      <c r="J414" s="764"/>
      <c r="K414" s="764"/>
      <c r="L414" s="764"/>
      <c r="M414" s="764"/>
      <c r="N414" s="764"/>
      <c r="O414" s="764"/>
      <c r="P414" s="764"/>
      <c r="Q414" s="764"/>
      <c r="R414" s="764"/>
      <c r="S414" s="764"/>
      <c r="T414" s="764"/>
      <c r="U414" s="764"/>
      <c r="V414" s="764"/>
      <c r="W414" s="764"/>
      <c r="X414" s="765" t="s">
        <v>135</v>
      </c>
      <c r="Y414" s="764"/>
      <c r="Z414" s="764"/>
      <c r="AA414" s="765"/>
      <c r="AB414" s="764"/>
      <c r="AC414" s="764"/>
      <c r="AD414" s="764"/>
      <c r="AE414" s="764"/>
      <c r="AF414" s="764"/>
      <c r="AG414" s="764"/>
      <c r="AH414" s="764"/>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4"/>
      <c r="BE414" s="764"/>
      <c r="BF414" s="764"/>
      <c r="BG414" s="764"/>
      <c r="BH414" s="764"/>
      <c r="BI414" s="764"/>
      <c r="BJ414" s="765" t="s">
        <v>135</v>
      </c>
      <c r="BK414" s="764"/>
      <c r="BL414" s="764"/>
      <c r="BM414" s="764"/>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5" t="s">
        <v>135</v>
      </c>
      <c r="CW414" s="764"/>
      <c r="CX414" s="764"/>
      <c r="CY414" s="764"/>
      <c r="CZ414" s="764"/>
      <c r="DA414" s="764"/>
      <c r="DB414" s="764"/>
      <c r="DC414" s="764"/>
      <c r="DD414" s="764"/>
      <c r="DE414" s="764"/>
      <c r="DF414" s="764"/>
    </row>
    <row r="415">
      <c r="A415" s="761" t="s">
        <v>284</v>
      </c>
      <c r="B415" s="762">
        <f t="shared" si="27"/>
        <v>5</v>
      </c>
      <c r="C415" s="762" t="s">
        <v>3614</v>
      </c>
      <c r="D415" s="517" t="s">
        <v>130</v>
      </c>
      <c r="E415" s="517" t="s">
        <v>130</v>
      </c>
      <c r="F415" s="517" t="s">
        <v>130</v>
      </c>
      <c r="G415" s="763" t="s">
        <v>3989</v>
      </c>
      <c r="H415" s="711"/>
      <c r="I415" s="764"/>
      <c r="J415" s="730"/>
      <c r="K415" s="730"/>
      <c r="L415" s="730"/>
      <c r="M415" s="765" t="s">
        <v>135</v>
      </c>
      <c r="N415" s="764"/>
      <c r="O415" s="764"/>
      <c r="P415" s="764"/>
      <c r="Q415" s="764"/>
      <c r="R415" s="764"/>
      <c r="S415" s="764"/>
      <c r="T415" s="764"/>
      <c r="U415" s="764"/>
      <c r="V415" s="764"/>
      <c r="W415" s="764"/>
      <c r="X415" s="764"/>
      <c r="Y415" s="764"/>
      <c r="Z415" s="764"/>
      <c r="AA415" s="764"/>
      <c r="AB415" s="764"/>
      <c r="AC415" s="765" t="s">
        <v>135</v>
      </c>
      <c r="AD415" s="764"/>
      <c r="AE415" s="764"/>
      <c r="AF415" s="764"/>
      <c r="AG415" s="764"/>
      <c r="AH415" s="765" t="s">
        <v>135</v>
      </c>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t="s">
        <v>135</v>
      </c>
      <c r="BG415" s="764"/>
      <c r="BH415" s="764"/>
      <c r="BI415" s="764"/>
      <c r="BJ415" s="764"/>
      <c r="BK415" s="764"/>
      <c r="BL415" s="764"/>
      <c r="BM415" s="765" t="s">
        <v>135</v>
      </c>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3207</v>
      </c>
      <c r="B416" s="762">
        <f t="shared" si="27"/>
        <v>0</v>
      </c>
      <c r="C416" s="762" t="s">
        <v>3614</v>
      </c>
      <c r="D416" s="517" t="s">
        <v>130</v>
      </c>
      <c r="E416" s="517" t="s">
        <v>130</v>
      </c>
      <c r="F416" s="517" t="s">
        <v>130</v>
      </c>
      <c r="G416" s="763" t="s">
        <v>3990</v>
      </c>
      <c r="H416" s="711"/>
      <c r="I416" s="764"/>
      <c r="J416" s="730"/>
      <c r="K416" s="730"/>
      <c r="L416" s="730"/>
      <c r="M416" s="765"/>
      <c r="N416" s="764"/>
      <c r="O416" s="764"/>
      <c r="P416" s="764"/>
      <c r="Q416" s="764"/>
      <c r="R416" s="764"/>
      <c r="S416" s="764"/>
      <c r="T416" s="764"/>
      <c r="U416" s="764"/>
      <c r="V416" s="764"/>
      <c r="W416" s="764"/>
      <c r="X416" s="764"/>
      <c r="Y416" s="764"/>
      <c r="Z416" s="764"/>
      <c r="AA416" s="764"/>
      <c r="AB416" s="764"/>
      <c r="AC416" s="765"/>
      <c r="AD416" s="764"/>
      <c r="AE416" s="764"/>
      <c r="AF416" s="764"/>
      <c r="AG416" s="764"/>
      <c r="AH416" s="765"/>
      <c r="AI416" s="764"/>
      <c r="AJ416" s="764"/>
      <c r="AK416" s="764"/>
      <c r="AL416" s="764"/>
      <c r="AM416" s="764"/>
      <c r="AN416" s="764"/>
      <c r="AO416" s="764"/>
      <c r="AP416" s="764"/>
      <c r="AQ416" s="764"/>
      <c r="AR416" s="764"/>
      <c r="AS416" s="764"/>
      <c r="AT416" s="764"/>
      <c r="AU416" s="764"/>
      <c r="AV416" s="764"/>
      <c r="AW416" s="764"/>
      <c r="AX416" s="764"/>
      <c r="AY416" s="764"/>
      <c r="AZ416" s="764"/>
      <c r="BA416" s="764"/>
      <c r="BB416" s="764"/>
      <c r="BC416" s="764"/>
      <c r="BD416" s="765"/>
      <c r="BE416" s="765"/>
      <c r="BF416" s="765"/>
      <c r="BG416" s="764"/>
      <c r="BH416" s="764"/>
      <c r="BI416" s="764"/>
      <c r="BJ416" s="764"/>
      <c r="BK416" s="764"/>
      <c r="BL416" s="764"/>
      <c r="BM416" s="765"/>
      <c r="BN416" s="764"/>
      <c r="BO416" s="764"/>
      <c r="BP416" s="764"/>
      <c r="BQ416" s="764"/>
      <c r="BR416" s="764"/>
      <c r="BS416" s="764"/>
      <c r="BT416" s="764"/>
      <c r="BU416" s="764"/>
      <c r="BV416" s="764"/>
      <c r="BW416" s="764"/>
      <c r="BX416" s="765"/>
      <c r="BY416" s="764"/>
      <c r="BZ416" s="764"/>
      <c r="CA416" s="764"/>
      <c r="CB416" s="764"/>
      <c r="CC416" s="764"/>
      <c r="CD416" s="764"/>
      <c r="CE416" s="764"/>
      <c r="CF416" s="764"/>
      <c r="CG416" s="764"/>
      <c r="CH416" s="764"/>
      <c r="CI416" s="764"/>
      <c r="CJ416" s="764"/>
      <c r="CK416" s="764"/>
      <c r="CL416" s="764"/>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1646</v>
      </c>
      <c r="B417" s="762">
        <f t="shared" si="27"/>
        <v>6</v>
      </c>
      <c r="C417" s="762" t="s">
        <v>3614</v>
      </c>
      <c r="D417" s="517" t="s">
        <v>130</v>
      </c>
      <c r="E417" s="517" t="s">
        <v>130</v>
      </c>
      <c r="F417" s="517" t="s">
        <v>130</v>
      </c>
      <c r="G417" s="763" t="s">
        <v>3991</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4"/>
      <c r="BA417" s="764"/>
      <c r="BB417" s="765" t="s">
        <v>135</v>
      </c>
      <c r="BC417" s="765"/>
      <c r="BD417" s="764"/>
      <c r="BE417" s="764"/>
      <c r="BF417" s="764"/>
      <c r="BG417" s="764"/>
      <c r="BH417" s="764"/>
      <c r="BI417" s="764"/>
      <c r="BJ417" s="764"/>
      <c r="BK417" s="764"/>
      <c r="BL417" s="764"/>
      <c r="BM417" s="764"/>
      <c r="BN417" s="764"/>
      <c r="BO417" s="764"/>
      <c r="BP417" s="764"/>
      <c r="BQ417" s="764"/>
      <c r="BR417" s="764"/>
      <c r="BS417" s="764"/>
      <c r="BT417" s="764"/>
      <c r="BU417" s="764"/>
      <c r="BV417" s="764"/>
      <c r="BW417" s="764"/>
      <c r="BX417" s="767" t="str">
        <f>image("https://i.imgur.com/1QvNsgz.png",4,15,15)</f>
        <v/>
      </c>
      <c r="BY417" s="765" t="s">
        <v>135</v>
      </c>
      <c r="BZ417" s="764"/>
      <c r="CA417" s="764"/>
      <c r="CB417" s="764"/>
      <c r="CC417" s="765" t="s">
        <v>135</v>
      </c>
      <c r="CD417" s="764"/>
      <c r="CE417" s="764"/>
      <c r="CF417" s="765"/>
      <c r="CG417" s="765" t="s">
        <v>135</v>
      </c>
      <c r="CH417" s="765"/>
      <c r="CI417" s="765"/>
      <c r="CJ417" s="765"/>
      <c r="CK417" s="765" t="s">
        <v>135</v>
      </c>
      <c r="CL417" s="765"/>
      <c r="CM417" s="764"/>
      <c r="CN417" s="764"/>
      <c r="CO417" s="764"/>
      <c r="CP417" s="764"/>
      <c r="CQ417" s="764"/>
      <c r="CR417" s="764"/>
      <c r="CS417" s="764"/>
      <c r="CT417" s="764"/>
      <c r="CU417" s="764"/>
      <c r="CV417" s="764"/>
      <c r="CW417" s="764"/>
      <c r="CX417" s="764"/>
      <c r="CY417" s="764"/>
      <c r="CZ417" s="764"/>
      <c r="DA417" s="764"/>
      <c r="DB417" s="764"/>
      <c r="DC417" s="764"/>
      <c r="DD417" s="764"/>
      <c r="DE417" s="764"/>
      <c r="DF417" s="764"/>
    </row>
    <row r="418">
      <c r="A418" s="761" t="s">
        <v>1579</v>
      </c>
      <c r="B418" s="762">
        <f t="shared" si="27"/>
        <v>7</v>
      </c>
      <c r="C418" s="762" t="s">
        <v>3614</v>
      </c>
      <c r="D418" s="517" t="s">
        <v>130</v>
      </c>
      <c r="E418" s="517" t="s">
        <v>130</v>
      </c>
      <c r="F418" s="517" t="s">
        <v>130</v>
      </c>
      <c r="G418" s="763" t="s">
        <v>3992</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4"/>
      <c r="AY418" s="764"/>
      <c r="AZ418" s="765" t="s">
        <v>135</v>
      </c>
      <c r="BA418" s="764"/>
      <c r="BB418" s="765" t="s">
        <v>135</v>
      </c>
      <c r="BC418" s="765"/>
      <c r="BD418" s="764"/>
      <c r="BE418" s="764"/>
      <c r="BF418" s="764"/>
      <c r="BG418" s="764"/>
      <c r="BH418" s="764"/>
      <c r="BI418" s="764"/>
      <c r="BJ418" s="764"/>
      <c r="BK418" s="764"/>
      <c r="BL418" s="764"/>
      <c r="BM418" s="764"/>
      <c r="BN418" s="765" t="s">
        <v>135</v>
      </c>
      <c r="BO418" s="764"/>
      <c r="BP418" s="764"/>
      <c r="BQ418" s="764"/>
      <c r="BR418" s="764"/>
      <c r="BS418" s="764"/>
      <c r="BT418" s="764"/>
      <c r="BU418" s="764"/>
      <c r="BV418" s="764"/>
      <c r="BW418" s="764"/>
      <c r="BX418" s="764"/>
      <c r="BY418" s="764"/>
      <c r="BZ418" s="765"/>
      <c r="CA418" s="765"/>
      <c r="CB418" s="765"/>
      <c r="CC418" s="765"/>
      <c r="CD418" s="765"/>
      <c r="CE418" s="765" t="s">
        <v>135</v>
      </c>
      <c r="CF418" s="765"/>
      <c r="CG418" s="765"/>
      <c r="CH418" s="765"/>
      <c r="CI418" s="765"/>
      <c r="CJ418" s="765"/>
      <c r="CK418" s="765" t="s">
        <v>135</v>
      </c>
      <c r="CL418" s="765"/>
      <c r="CM418" s="765" t="s">
        <v>135</v>
      </c>
      <c r="CN418" s="764"/>
      <c r="CO418" s="764"/>
      <c r="CP418" s="764"/>
      <c r="CQ418" s="764"/>
      <c r="CR418" s="765" t="s">
        <v>135</v>
      </c>
      <c r="CS418" s="764"/>
      <c r="CT418" s="764"/>
      <c r="CU418" s="764"/>
      <c r="CV418" s="764"/>
      <c r="CW418" s="764"/>
      <c r="CX418" s="764"/>
      <c r="CY418" s="764"/>
      <c r="CZ418" s="764"/>
      <c r="DA418" s="764"/>
      <c r="DB418" s="764"/>
      <c r="DC418" s="764"/>
      <c r="DD418" s="764"/>
      <c r="DE418" s="764"/>
      <c r="DF418" s="764"/>
    </row>
    <row r="419">
      <c r="A419" s="761" t="s">
        <v>302</v>
      </c>
      <c r="B419" s="762">
        <f t="shared" si="27"/>
        <v>6</v>
      </c>
      <c r="C419" s="762" t="s">
        <v>3614</v>
      </c>
      <c r="D419" s="517" t="s">
        <v>130</v>
      </c>
      <c r="E419" s="517" t="s">
        <v>130</v>
      </c>
      <c r="F419" s="517" t="s">
        <v>130</v>
      </c>
      <c r="G419" s="763" t="s">
        <v>3993</v>
      </c>
      <c r="H419" s="711"/>
      <c r="I419" s="764"/>
      <c r="J419" s="764"/>
      <c r="K419" s="764"/>
      <c r="L419" s="764"/>
      <c r="M419" s="765"/>
      <c r="N419" s="764"/>
      <c r="O419" s="764"/>
      <c r="P419" s="764"/>
      <c r="Q419" s="764"/>
      <c r="R419" s="764"/>
      <c r="S419" s="764"/>
      <c r="T419" s="764"/>
      <c r="U419" s="764"/>
      <c r="V419" s="764"/>
      <c r="W419" s="764"/>
      <c r="X419" s="764"/>
      <c r="Y419" s="764"/>
      <c r="Z419" s="764"/>
      <c r="AA419" s="764"/>
      <c r="AB419" s="764"/>
      <c r="AC419" s="764"/>
      <c r="AD419" s="764"/>
      <c r="AE419" s="764"/>
      <c r="AF419" s="764"/>
      <c r="AG419" s="764"/>
      <c r="AH419" s="765" t="s">
        <v>135</v>
      </c>
      <c r="AI419" s="765" t="s">
        <v>135</v>
      </c>
      <c r="AJ419" s="765"/>
      <c r="AK419" s="765"/>
      <c r="AL419" s="765"/>
      <c r="AM419" s="764"/>
      <c r="AN419" s="764"/>
      <c r="AO419" s="764"/>
      <c r="AP419" s="764"/>
      <c r="AQ419" s="764"/>
      <c r="AR419" s="764"/>
      <c r="AS419" s="764"/>
      <c r="AT419" s="764"/>
      <c r="AU419" s="764"/>
      <c r="AV419" s="764"/>
      <c r="AW419" s="764"/>
      <c r="AX419" s="764"/>
      <c r="AY419" s="764"/>
      <c r="AZ419" s="764"/>
      <c r="BA419" s="764"/>
      <c r="BB419" s="764"/>
      <c r="BC419" s="764"/>
      <c r="BD419" s="765"/>
      <c r="BE419" s="765"/>
      <c r="BF419" s="765" t="s">
        <v>135</v>
      </c>
      <c r="BG419" s="764"/>
      <c r="BH419" s="764"/>
      <c r="BI419" s="764"/>
      <c r="BJ419" s="765"/>
      <c r="BK419" s="765" t="s">
        <v>135</v>
      </c>
      <c r="BL419" s="764"/>
      <c r="BM419" s="764"/>
      <c r="BN419" s="764"/>
      <c r="BO419" s="764"/>
      <c r="BP419" s="764"/>
      <c r="BQ419" s="764"/>
      <c r="BR419" s="764"/>
      <c r="BS419" s="764"/>
      <c r="BT419" s="764"/>
      <c r="BU419" s="764"/>
      <c r="BV419" s="764"/>
      <c r="BW419" s="764"/>
      <c r="BX419" s="764"/>
      <c r="BY419" s="764"/>
      <c r="BZ419" s="765"/>
      <c r="CA419" s="765"/>
      <c r="CB419" s="765" t="s">
        <v>135</v>
      </c>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4"/>
      <c r="DB419" s="764"/>
      <c r="DC419" s="765"/>
      <c r="DD419" s="765" t="s">
        <v>135</v>
      </c>
      <c r="DE419" s="765"/>
      <c r="DF419" s="764"/>
    </row>
    <row r="420">
      <c r="A420" s="761" t="s">
        <v>399</v>
      </c>
      <c r="B420" s="762">
        <f t="shared" si="27"/>
        <v>5</v>
      </c>
      <c r="C420" s="762" t="s">
        <v>3577</v>
      </c>
      <c r="D420" s="517" t="s">
        <v>130</v>
      </c>
      <c r="E420" s="517" t="s">
        <v>130</v>
      </c>
      <c r="F420" s="517" t="s">
        <v>130</v>
      </c>
      <c r="G420" s="763" t="s">
        <v>3994</v>
      </c>
      <c r="H420" s="711"/>
      <c r="I420" s="764"/>
      <c r="J420" s="764"/>
      <c r="K420" s="764"/>
      <c r="L420" s="764"/>
      <c r="M420" s="765"/>
      <c r="N420" s="764"/>
      <c r="O420" s="765" t="s">
        <v>135</v>
      </c>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5" t="s">
        <v>135</v>
      </c>
      <c r="BR420" s="764"/>
      <c r="BS420" s="764"/>
      <c r="BT420" s="764"/>
      <c r="BU420" s="764"/>
      <c r="BV420" s="765" t="s">
        <v>135</v>
      </c>
      <c r="BW420" s="765"/>
      <c r="BX420" s="764"/>
      <c r="BY420" s="764"/>
      <c r="BZ420" s="764"/>
      <c r="CA420" s="764"/>
      <c r="CB420" s="764"/>
      <c r="CC420" s="764"/>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4"/>
      <c r="CY420" s="764"/>
      <c r="CZ420" s="764"/>
      <c r="DA420" s="765" t="s">
        <v>135</v>
      </c>
      <c r="DB420" s="764"/>
      <c r="DC420" s="764"/>
      <c r="DD420" s="764"/>
      <c r="DE420" s="765" t="s">
        <v>135</v>
      </c>
      <c r="DF420" s="764"/>
    </row>
    <row r="421">
      <c r="A421" s="761" t="s">
        <v>1016</v>
      </c>
      <c r="B421" s="762">
        <f t="shared" si="27"/>
        <v>5</v>
      </c>
      <c r="C421" s="762" t="s">
        <v>3577</v>
      </c>
      <c r="D421" s="517" t="s">
        <v>130</v>
      </c>
      <c r="E421" s="517" t="s">
        <v>130</v>
      </c>
      <c r="F421" s="517" t="s">
        <v>130</v>
      </c>
      <c r="G421" s="763" t="s">
        <v>3995</v>
      </c>
      <c r="H421" s="711"/>
      <c r="I421" s="764"/>
      <c r="J421" s="764"/>
      <c r="K421" s="764"/>
      <c r="L421" s="764"/>
      <c r="M421" s="765"/>
      <c r="N421" s="764"/>
      <c r="O421" s="764"/>
      <c r="P421" s="764"/>
      <c r="Q421" s="764"/>
      <c r="R421" s="764"/>
      <c r="S421" s="764"/>
      <c r="T421" s="764"/>
      <c r="U421" s="764"/>
      <c r="V421" s="764"/>
      <c r="W421" s="764"/>
      <c r="X421" s="764"/>
      <c r="Y421" s="764"/>
      <c r="Z421" s="764"/>
      <c r="AA421" s="764"/>
      <c r="AB421" s="764"/>
      <c r="AC421" s="764"/>
      <c r="AD421" s="764"/>
      <c r="AE421" s="764"/>
      <c r="AF421" s="764"/>
      <c r="AG421" s="764"/>
      <c r="AH421" s="764"/>
      <c r="AI421" s="765" t="s">
        <v>135</v>
      </c>
      <c r="AJ421" s="765"/>
      <c r="AK421" s="765"/>
      <c r="AL421" s="765"/>
      <c r="AM421" s="764"/>
      <c r="AN421" s="764"/>
      <c r="AO421" s="764"/>
      <c r="AP421" s="764"/>
      <c r="AQ421" s="764"/>
      <c r="AR421" s="764"/>
      <c r="AS421" s="764"/>
      <c r="AT421" s="764"/>
      <c r="AU421" s="764"/>
      <c r="AV421" s="764"/>
      <c r="AW421" s="764"/>
      <c r="AX421" s="765"/>
      <c r="AY421" s="765" t="s">
        <v>135</v>
      </c>
      <c r="AZ421" s="764"/>
      <c r="BA421" s="764"/>
      <c r="BB421" s="764"/>
      <c r="BC421" s="764"/>
      <c r="BD421" s="764"/>
      <c r="BE421" s="764"/>
      <c r="BF421" s="764"/>
      <c r="BG421" s="764"/>
      <c r="BH421" s="764"/>
      <c r="BI421" s="765" t="s">
        <v>135</v>
      </c>
      <c r="BJ421" s="765"/>
      <c r="BK421" s="765"/>
      <c r="BL421" s="764"/>
      <c r="BM421" s="764"/>
      <c r="BN421" s="764"/>
      <c r="BO421" s="764"/>
      <c r="BP421" s="764"/>
      <c r="BQ421" s="764"/>
      <c r="BR421" s="764"/>
      <c r="BS421" s="764"/>
      <c r="BT421" s="764"/>
      <c r="BU421" s="764"/>
      <c r="BV421" s="764"/>
      <c r="BW421" s="764"/>
      <c r="BX421" s="764"/>
      <c r="BY421" s="764"/>
      <c r="BZ421" s="764"/>
      <c r="CA421" s="764"/>
      <c r="CB421" s="764"/>
      <c r="CC421" s="765" t="s">
        <v>135</v>
      </c>
      <c r="CD421" s="764"/>
      <c r="CE421" s="764"/>
      <c r="CF421" s="764"/>
      <c r="CG421" s="764"/>
      <c r="CH421" s="764"/>
      <c r="CI421" s="764"/>
      <c r="CJ421" s="764"/>
      <c r="CK421" s="764"/>
      <c r="CL421" s="764"/>
      <c r="CM421" s="764"/>
      <c r="CN421" s="764"/>
      <c r="CO421" s="764"/>
      <c r="CP421" s="764"/>
      <c r="CQ421" s="764"/>
      <c r="CR421" s="764"/>
      <c r="CS421" s="764"/>
      <c r="CT421" s="764"/>
      <c r="CU421" s="764"/>
      <c r="CV421" s="764"/>
      <c r="CW421" s="764"/>
      <c r="CX421" s="765" t="s">
        <v>135</v>
      </c>
      <c r="CY421" s="764"/>
      <c r="CZ421" s="764"/>
      <c r="DA421" s="764"/>
      <c r="DB421" s="764"/>
      <c r="DC421" s="764"/>
      <c r="DD421" s="764"/>
      <c r="DE421" s="764"/>
      <c r="DF421" s="764"/>
    </row>
    <row r="422">
      <c r="A422" s="761" t="s">
        <v>729</v>
      </c>
      <c r="B422" s="762">
        <f t="shared" si="27"/>
        <v>4</v>
      </c>
      <c r="C422" s="762" t="s">
        <v>3614</v>
      </c>
      <c r="D422" s="517" t="s">
        <v>130</v>
      </c>
      <c r="E422" s="517" t="s">
        <v>130</v>
      </c>
      <c r="F422" s="517" t="s">
        <v>130</v>
      </c>
      <c r="G422" s="763" t="s">
        <v>3996</v>
      </c>
      <c r="H422" s="711"/>
      <c r="I422" s="764"/>
      <c r="J422" s="764"/>
      <c r="K422" s="764"/>
      <c r="L422" s="764"/>
      <c r="M422" s="765"/>
      <c r="N422" s="764"/>
      <c r="O422" s="764"/>
      <c r="P422" s="764"/>
      <c r="Q422" s="764"/>
      <c r="R422" s="764"/>
      <c r="S422" s="764"/>
      <c r="T422" s="764"/>
      <c r="U422" s="764"/>
      <c r="V422" s="764"/>
      <c r="W422" s="764"/>
      <c r="X422" s="764"/>
      <c r="Y422" s="764"/>
      <c r="Z422" s="765" t="s">
        <v>135</v>
      </c>
      <c r="AA422" s="764"/>
      <c r="AB422" s="764"/>
      <c r="AC422" s="764"/>
      <c r="AD422" s="764"/>
      <c r="AE422" s="764"/>
      <c r="AF422" s="764"/>
      <c r="AG422" s="764"/>
      <c r="AH422" s="764"/>
      <c r="AI422" s="764"/>
      <c r="AJ422" s="764"/>
      <c r="AK422" s="764"/>
      <c r="AL422" s="764"/>
      <c r="AM422" s="764"/>
      <c r="AN422" s="764"/>
      <c r="AO422" s="764"/>
      <c r="AP422" s="764"/>
      <c r="AQ422" s="764"/>
      <c r="AR422" s="764"/>
      <c r="AS422" s="764"/>
      <c r="AT422" s="764"/>
      <c r="AU422" s="764"/>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5"/>
      <c r="CA422" s="765"/>
      <c r="CB422" s="765"/>
      <c r="CC422" s="765"/>
      <c r="CD422" s="765"/>
      <c r="CE422" s="765" t="s">
        <v>135</v>
      </c>
      <c r="CF422" s="764"/>
      <c r="CG422" s="764"/>
      <c r="CH422" s="764"/>
      <c r="CI422" s="764"/>
      <c r="CJ422" s="764"/>
      <c r="CK422" s="764"/>
      <c r="CL422" s="764"/>
      <c r="CM422" s="764"/>
      <c r="CN422" s="764"/>
      <c r="CO422" s="765"/>
      <c r="CP422" s="765" t="s">
        <v>135</v>
      </c>
      <c r="CQ422" s="765"/>
      <c r="CR422" s="764"/>
      <c r="CS422" s="764"/>
      <c r="CT422" s="764"/>
      <c r="CU422" s="764"/>
      <c r="CV422" s="764"/>
      <c r="CW422" s="764"/>
      <c r="CX422" s="764"/>
      <c r="CY422" s="764"/>
      <c r="CZ422" s="764"/>
      <c r="DA422" s="764"/>
      <c r="DB422" s="764"/>
      <c r="DC422" s="765" t="s">
        <v>135</v>
      </c>
      <c r="DD422" s="764"/>
      <c r="DE422" s="764"/>
      <c r="DF422" s="764"/>
    </row>
    <row r="423">
      <c r="A423" s="761" t="s">
        <v>278</v>
      </c>
      <c r="B423" s="762">
        <f t="shared" si="27"/>
        <v>5</v>
      </c>
      <c r="C423" s="762" t="s">
        <v>3577</v>
      </c>
      <c r="D423" s="517" t="s">
        <v>130</v>
      </c>
      <c r="E423" s="517" t="s">
        <v>130</v>
      </c>
      <c r="F423" s="517" t="s">
        <v>130</v>
      </c>
      <c r="G423" s="763" t="s">
        <v>3997</v>
      </c>
      <c r="H423" s="759"/>
      <c r="I423" s="765"/>
      <c r="J423" s="730"/>
      <c r="K423" s="730"/>
      <c r="L423" s="730"/>
      <c r="M423" s="765" t="s">
        <v>135</v>
      </c>
      <c r="N423" s="764"/>
      <c r="O423" s="764"/>
      <c r="P423" s="765"/>
      <c r="Q423" s="765"/>
      <c r="R423" s="765" t="s">
        <v>135</v>
      </c>
      <c r="S423" s="764"/>
      <c r="T423" s="764"/>
      <c r="U423" s="764"/>
      <c r="V423" s="764"/>
      <c r="W423" s="764"/>
      <c r="X423" s="764"/>
      <c r="Y423" s="764"/>
      <c r="Z423" s="764"/>
      <c r="AA423" s="764"/>
      <c r="AB423" s="764"/>
      <c r="AC423" s="764"/>
      <c r="AD423" s="765"/>
      <c r="AE423" s="765"/>
      <c r="AF423" s="764"/>
      <c r="AG423" s="764"/>
      <c r="AH423" s="765"/>
      <c r="AI423" s="764"/>
      <c r="AJ423" s="765" t="s">
        <v>135</v>
      </c>
      <c r="AK423" s="765"/>
      <c r="AL423" s="764"/>
      <c r="AM423" s="764"/>
      <c r="AN423" s="764"/>
      <c r="AO423" s="764"/>
      <c r="AP423" s="764"/>
      <c r="AQ423" s="764"/>
      <c r="AR423" s="764"/>
      <c r="AS423" s="765"/>
      <c r="AT423" s="765"/>
      <c r="AU423" s="765"/>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5"/>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4"/>
      <c r="CP423" s="764"/>
      <c r="CQ423" s="764"/>
      <c r="CR423" s="765"/>
      <c r="CS423" s="765"/>
      <c r="CT423" s="764"/>
      <c r="CU423" s="764"/>
      <c r="CV423" s="764"/>
      <c r="CW423" s="764"/>
      <c r="CX423" s="764"/>
      <c r="CY423" s="764"/>
      <c r="CZ423" s="765" t="s">
        <v>135</v>
      </c>
      <c r="DA423" s="765"/>
      <c r="DB423" s="765" t="s">
        <v>135</v>
      </c>
      <c r="DC423" s="765"/>
      <c r="DD423" s="765"/>
      <c r="DE423" s="765"/>
      <c r="DF423" s="765"/>
    </row>
    <row r="424">
      <c r="A424" s="761" t="s">
        <v>1987</v>
      </c>
      <c r="B424" s="762">
        <f t="shared" si="27"/>
        <v>1</v>
      </c>
      <c r="C424" s="762" t="s">
        <v>3614</v>
      </c>
      <c r="D424" s="517" t="s">
        <v>130</v>
      </c>
      <c r="E424" s="517" t="s">
        <v>130</v>
      </c>
      <c r="F424" s="517" t="s">
        <v>130</v>
      </c>
      <c r="G424" s="763" t="s">
        <v>3998</v>
      </c>
      <c r="H424" s="711"/>
      <c r="I424" s="764"/>
      <c r="J424" s="764"/>
      <c r="K424" s="764"/>
      <c r="L424" s="764"/>
      <c r="M424" s="764"/>
      <c r="N424" s="764"/>
      <c r="O424" s="764"/>
      <c r="P424" s="764"/>
      <c r="Q424" s="764"/>
      <c r="R424" s="764"/>
      <c r="S424" s="764"/>
      <c r="T424" s="764"/>
      <c r="U424" s="764"/>
      <c r="V424" s="764"/>
      <c r="W424" s="764"/>
      <c r="X424" s="764"/>
      <c r="Y424" s="764"/>
      <c r="Z424" s="764"/>
      <c r="AA424" s="764"/>
      <c r="AB424" s="764"/>
      <c r="AC424" s="764"/>
      <c r="AD424" s="764"/>
      <c r="AE424" s="764"/>
      <c r="AF424" s="764"/>
      <c r="AG424" s="765"/>
      <c r="AH424" s="764"/>
      <c r="AI424" s="764"/>
      <c r="AJ424" s="764"/>
      <c r="AK424" s="764"/>
      <c r="AL424" s="764"/>
      <c r="AM424" s="764"/>
      <c r="AN424" s="764"/>
      <c r="AO424" s="765"/>
      <c r="AP424" s="764"/>
      <c r="AQ424" s="764"/>
      <c r="AR424" s="764"/>
      <c r="AS424" s="764"/>
      <c r="AT424" s="764"/>
      <c r="AU424" s="764"/>
      <c r="AV424" s="764"/>
      <c r="AW424" s="764"/>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5" t="s">
        <v>135</v>
      </c>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5"/>
      <c r="CQ424" s="765"/>
      <c r="CR424" s="764"/>
      <c r="CS424" s="764"/>
      <c r="CT424" s="764"/>
      <c r="CU424" s="764"/>
      <c r="CV424" s="764"/>
      <c r="CW424" s="764"/>
      <c r="CX424" s="764"/>
      <c r="CY424" s="764"/>
      <c r="CZ424" s="764"/>
      <c r="DA424" s="764"/>
      <c r="DB424" s="764"/>
      <c r="DC424" s="764"/>
      <c r="DD424" s="764"/>
      <c r="DE424" s="764"/>
      <c r="DF424" s="764"/>
    </row>
    <row r="425">
      <c r="A425" s="761" t="s">
        <v>149</v>
      </c>
      <c r="B425" s="762">
        <f t="shared" si="27"/>
        <v>9</v>
      </c>
      <c r="C425" s="762" t="s">
        <v>3614</v>
      </c>
      <c r="D425" s="517" t="s">
        <v>130</v>
      </c>
      <c r="E425" s="517" t="s">
        <v>130</v>
      </c>
      <c r="F425" s="517" t="s">
        <v>130</v>
      </c>
      <c r="G425" s="763" t="s">
        <v>3999</v>
      </c>
      <c r="H425" s="759"/>
      <c r="I425" s="765" t="s">
        <v>135</v>
      </c>
      <c r="J425" s="764"/>
      <c r="K425" s="764"/>
      <c r="L425" s="764"/>
      <c r="M425" s="764"/>
      <c r="N425" s="764"/>
      <c r="O425" s="764"/>
      <c r="P425" s="764"/>
      <c r="Q425" s="764"/>
      <c r="R425" s="764"/>
      <c r="S425" s="764"/>
      <c r="T425" s="764"/>
      <c r="U425" s="764"/>
      <c r="V425" s="764"/>
      <c r="W425" s="764"/>
      <c r="X425" s="764"/>
      <c r="Y425" s="764"/>
      <c r="Z425" s="764"/>
      <c r="AA425" s="764"/>
      <c r="AB425" s="764"/>
      <c r="AC425" s="764"/>
      <c r="AD425" s="765"/>
      <c r="AE425" s="765" t="s">
        <v>135</v>
      </c>
      <c r="AF425" s="764"/>
      <c r="AG425" s="764"/>
      <c r="AH425" s="765" t="s">
        <v>135</v>
      </c>
      <c r="AI425" s="764"/>
      <c r="AJ425" s="764"/>
      <c r="AK425" s="764"/>
      <c r="AL425" s="765" t="s">
        <v>135</v>
      </c>
      <c r="AM425" s="764"/>
      <c r="AN425" s="764"/>
      <c r="AO425" s="764"/>
      <c r="AP425" s="764"/>
      <c r="AQ425" s="764"/>
      <c r="AR425" s="764"/>
      <c r="AS425" s="765" t="s">
        <v>135</v>
      </c>
      <c r="AT425" s="765"/>
      <c r="AU425" s="765" t="s">
        <v>135</v>
      </c>
      <c r="AV425" s="764"/>
      <c r="AW425" s="764"/>
      <c r="AX425" s="764"/>
      <c r="AY425" s="764"/>
      <c r="AZ425" s="764"/>
      <c r="BA425" s="764"/>
      <c r="BB425" s="764"/>
      <c r="BC425" s="764"/>
      <c r="BD425" s="764"/>
      <c r="BE425" s="764"/>
      <c r="BF425" s="764"/>
      <c r="BG425" s="764"/>
      <c r="BH425" s="764"/>
      <c r="BI425" s="764"/>
      <c r="BJ425" s="764"/>
      <c r="BK425" s="764"/>
      <c r="BL425" s="764"/>
      <c r="BM425" s="764"/>
      <c r="BN425" s="765" t="s">
        <v>135</v>
      </c>
      <c r="BO425" s="764"/>
      <c r="BP425" s="764"/>
      <c r="BQ425" s="765" t="s">
        <v>135</v>
      </c>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5"/>
      <c r="CS425" s="765" t="s">
        <v>135</v>
      </c>
      <c r="CT425" s="764"/>
      <c r="CU425" s="764"/>
      <c r="CV425" s="764"/>
      <c r="CW425" s="764"/>
      <c r="CX425" s="764"/>
      <c r="CY425" s="764"/>
      <c r="CZ425" s="764"/>
      <c r="DA425" s="764"/>
      <c r="DB425" s="764"/>
      <c r="DC425" s="764"/>
      <c r="DD425" s="764"/>
      <c r="DE425" s="764"/>
      <c r="DF425" s="764"/>
    </row>
    <row r="426">
      <c r="A426" s="761" t="s">
        <v>1365</v>
      </c>
      <c r="B426" s="762">
        <f t="shared" si="27"/>
        <v>0</v>
      </c>
      <c r="C426" s="762"/>
      <c r="D426" s="517"/>
      <c r="E426" s="517"/>
      <c r="F426" s="517"/>
      <c r="G426" s="763" t="s">
        <v>4000</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2952</v>
      </c>
      <c r="B427" s="762">
        <f t="shared" si="27"/>
        <v>0</v>
      </c>
      <c r="C427" s="762" t="s">
        <v>3614</v>
      </c>
      <c r="D427" s="517" t="s">
        <v>130</v>
      </c>
      <c r="E427" s="517" t="s">
        <v>130</v>
      </c>
      <c r="F427" s="517" t="s">
        <v>130</v>
      </c>
      <c r="G427" s="763" t="s">
        <v>4001</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4"/>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3328</v>
      </c>
      <c r="B428" s="762">
        <f t="shared" si="27"/>
        <v>1</v>
      </c>
      <c r="C428" s="762" t="s">
        <v>3614</v>
      </c>
      <c r="D428" s="517" t="s">
        <v>130</v>
      </c>
      <c r="E428" s="517" t="s">
        <v>130</v>
      </c>
      <c r="F428" s="517" t="s">
        <v>130</v>
      </c>
      <c r="G428" s="763" t="s">
        <v>4002</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5" t="s">
        <v>135</v>
      </c>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3301</v>
      </c>
      <c r="B429" s="762">
        <f t="shared" si="27"/>
        <v>0</v>
      </c>
      <c r="C429" s="762" t="s">
        <v>3614</v>
      </c>
      <c r="D429" s="517" t="s">
        <v>130</v>
      </c>
      <c r="E429" s="517" t="s">
        <v>130</v>
      </c>
      <c r="F429" s="517" t="s">
        <v>130</v>
      </c>
      <c r="G429" s="763" t="s">
        <v>4003</v>
      </c>
      <c r="H429" s="711"/>
      <c r="I429" s="764"/>
      <c r="J429" s="764"/>
      <c r="K429" s="764"/>
      <c r="L429" s="764"/>
      <c r="M429" s="764"/>
      <c r="N429" s="764"/>
      <c r="O429" s="765"/>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c r="BA429" s="765"/>
      <c r="BB429" s="764"/>
      <c r="BC429" s="764"/>
      <c r="BD429" s="764"/>
      <c r="BE429" s="764"/>
      <c r="BF429" s="764"/>
      <c r="BG429" s="764"/>
      <c r="BH429" s="764"/>
      <c r="BI429" s="764"/>
      <c r="BJ429" s="765"/>
      <c r="BK429" s="765"/>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c r="CN429" s="764"/>
      <c r="CO429" s="764"/>
      <c r="CP429" s="764"/>
      <c r="CQ429" s="764"/>
      <c r="CR429" s="764"/>
      <c r="CS429" s="764"/>
      <c r="CT429" s="764"/>
      <c r="CU429" s="764"/>
      <c r="CV429" s="765"/>
      <c r="CW429" s="764"/>
      <c r="CX429" s="764"/>
      <c r="CY429" s="764"/>
      <c r="CZ429" s="765"/>
      <c r="DA429" s="765"/>
      <c r="DB429" s="765"/>
      <c r="DC429" s="765"/>
      <c r="DD429" s="765"/>
      <c r="DE429" s="765"/>
      <c r="DF429" s="764"/>
    </row>
    <row r="430">
      <c r="A430" s="761" t="s">
        <v>405</v>
      </c>
      <c r="B430" s="762">
        <f t="shared" si="27"/>
        <v>9</v>
      </c>
      <c r="C430" s="762" t="s">
        <v>3614</v>
      </c>
      <c r="D430" s="517" t="s">
        <v>130</v>
      </c>
      <c r="E430" s="517" t="s">
        <v>130</v>
      </c>
      <c r="F430" s="517" t="s">
        <v>130</v>
      </c>
      <c r="G430" s="763" t="s">
        <v>4004</v>
      </c>
      <c r="H430" s="711"/>
      <c r="I430" s="764"/>
      <c r="J430" s="764"/>
      <c r="K430" s="764"/>
      <c r="L430" s="764"/>
      <c r="M430" s="764"/>
      <c r="N430" s="764"/>
      <c r="O430" s="765" t="s">
        <v>135</v>
      </c>
      <c r="P430" s="765" t="s">
        <v>135</v>
      </c>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5"/>
      <c r="AY430" s="765"/>
      <c r="AZ430" s="765" t="s">
        <v>135</v>
      </c>
      <c r="BA430" s="765" t="s">
        <v>135</v>
      </c>
      <c r="BB430" s="764"/>
      <c r="BC430" s="764"/>
      <c r="BD430" s="764"/>
      <c r="BE430" s="764"/>
      <c r="BF430" s="764"/>
      <c r="BG430" s="764"/>
      <c r="BH430" s="764"/>
      <c r="BI430" s="764"/>
      <c r="BJ430" s="765"/>
      <c r="BK430" s="765" t="s">
        <v>135</v>
      </c>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5" t="s">
        <v>135</v>
      </c>
      <c r="CN430" s="764"/>
      <c r="CO430" s="764"/>
      <c r="CP430" s="764"/>
      <c r="CQ430" s="764"/>
      <c r="CR430" s="764"/>
      <c r="CS430" s="764"/>
      <c r="CT430" s="764"/>
      <c r="CU430" s="764"/>
      <c r="CV430" s="765"/>
      <c r="CW430" s="764"/>
      <c r="CX430" s="764"/>
      <c r="CY430" s="764"/>
      <c r="CZ430" s="765" t="s">
        <v>135</v>
      </c>
      <c r="DA430" s="765"/>
      <c r="DB430" s="765" t="s">
        <v>135</v>
      </c>
      <c r="DC430" s="765"/>
      <c r="DD430" s="765" t="s">
        <v>135</v>
      </c>
      <c r="DE430" s="765"/>
      <c r="DF430" s="764"/>
    </row>
    <row r="431">
      <c r="A431" s="761" t="s">
        <v>1400</v>
      </c>
      <c r="B431" s="762">
        <f t="shared" si="27"/>
        <v>1</v>
      </c>
      <c r="C431" s="762" t="s">
        <v>3614</v>
      </c>
      <c r="D431" s="517" t="s">
        <v>130</v>
      </c>
      <c r="E431" s="517" t="s">
        <v>130</v>
      </c>
      <c r="F431" s="517" t="s">
        <v>130</v>
      </c>
      <c r="G431" s="763" t="s">
        <v>4005</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5" t="s">
        <v>135</v>
      </c>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c r="CP431" s="764"/>
      <c r="CQ431" s="764"/>
      <c r="CR431" s="764"/>
      <c r="CS431" s="764"/>
      <c r="CT431" s="764"/>
      <c r="CU431" s="764"/>
      <c r="CV431" s="764"/>
      <c r="CW431" s="764"/>
      <c r="CX431" s="764"/>
      <c r="CY431" s="764"/>
      <c r="CZ431" s="764"/>
      <c r="DA431" s="764"/>
      <c r="DB431" s="764"/>
      <c r="DC431" s="765"/>
      <c r="DD431" s="765"/>
      <c r="DE431" s="765"/>
      <c r="DF431" s="764"/>
    </row>
    <row r="432">
      <c r="A432" s="761" t="s">
        <v>2557</v>
      </c>
      <c r="B432" s="762">
        <f t="shared" si="27"/>
        <v>1</v>
      </c>
      <c r="C432" s="762" t="s">
        <v>3614</v>
      </c>
      <c r="D432" s="517" t="s">
        <v>130</v>
      </c>
      <c r="E432" s="517" t="s">
        <v>130</v>
      </c>
      <c r="F432" s="517" t="s">
        <v>130</v>
      </c>
      <c r="G432" s="763" t="s">
        <v>4006</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t="s">
        <v>135</v>
      </c>
      <c r="CP432" s="764"/>
      <c r="CQ432" s="764"/>
      <c r="CR432" s="764"/>
      <c r="CS432" s="764"/>
      <c r="CT432" s="764"/>
      <c r="CU432" s="764"/>
      <c r="CV432" s="764"/>
      <c r="CW432" s="764"/>
      <c r="CX432" s="764"/>
      <c r="CY432" s="764"/>
      <c r="CZ432" s="764"/>
      <c r="DA432" s="764"/>
      <c r="DB432" s="764"/>
      <c r="DC432" s="765"/>
      <c r="DD432" s="765"/>
      <c r="DE432" s="765"/>
      <c r="DF432" s="764"/>
    </row>
    <row r="433">
      <c r="A433" s="761" t="s">
        <v>2621</v>
      </c>
      <c r="B433" s="762">
        <f t="shared" si="27"/>
        <v>1</v>
      </c>
      <c r="C433" s="762" t="s">
        <v>3614</v>
      </c>
      <c r="D433" s="517" t="s">
        <v>130</v>
      </c>
      <c r="E433" s="517" t="s">
        <v>130</v>
      </c>
      <c r="F433" s="517" t="s">
        <v>130</v>
      </c>
      <c r="G433" s="763" t="s">
        <v>4007</v>
      </c>
      <c r="H433" s="711"/>
      <c r="I433" s="764"/>
      <c r="J433" s="764"/>
      <c r="K433" s="764"/>
      <c r="L433" s="764"/>
      <c r="M433" s="764"/>
      <c r="N433" s="764"/>
      <c r="O433" s="764"/>
      <c r="P433" s="764"/>
      <c r="Q433" s="764"/>
      <c r="R433" s="764"/>
      <c r="S433" s="764"/>
      <c r="T433" s="764"/>
      <c r="U433" s="764"/>
      <c r="V433" s="764"/>
      <c r="W433" s="764"/>
      <c r="X433" s="764"/>
      <c r="Y433" s="764"/>
      <c r="Z433" s="764"/>
      <c r="AA433" s="764"/>
      <c r="AB433" s="765"/>
      <c r="AC433" s="765"/>
      <c r="AD433" s="764"/>
      <c r="AE433" s="764"/>
      <c r="AF433" s="764"/>
      <c r="AG433" s="764"/>
      <c r="AH433" s="764"/>
      <c r="AI433" s="764"/>
      <c r="AJ433" s="764"/>
      <c r="AK433" s="764"/>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5"/>
      <c r="CP433" s="764"/>
      <c r="CQ433" s="765" t="s">
        <v>135</v>
      </c>
      <c r="CR433" s="764"/>
      <c r="CS433" s="764"/>
      <c r="CT433" s="764"/>
      <c r="CU433" s="764"/>
      <c r="CV433" s="764"/>
      <c r="CW433" s="764"/>
      <c r="CX433" s="764"/>
      <c r="CY433" s="764"/>
      <c r="CZ433" s="764"/>
      <c r="DA433" s="764"/>
      <c r="DB433" s="764"/>
      <c r="DC433" s="765"/>
      <c r="DD433" s="765"/>
      <c r="DE433" s="765"/>
      <c r="DF433" s="764"/>
    </row>
    <row r="434">
      <c r="A434" s="761" t="s">
        <v>592</v>
      </c>
      <c r="B434" s="762">
        <f t="shared" si="27"/>
        <v>2</v>
      </c>
      <c r="C434" s="762" t="s">
        <v>3614</v>
      </c>
      <c r="D434" s="517" t="s">
        <v>130</v>
      </c>
      <c r="E434" s="517" t="s">
        <v>130</v>
      </c>
      <c r="F434" s="517" t="s">
        <v>130</v>
      </c>
      <c r="G434" s="763" t="s">
        <v>4008</v>
      </c>
      <c r="H434" s="711"/>
      <c r="I434" s="764"/>
      <c r="J434" s="764"/>
      <c r="K434" s="764"/>
      <c r="L434" s="764"/>
      <c r="M434" s="764"/>
      <c r="N434" s="764"/>
      <c r="O434" s="764"/>
      <c r="P434" s="764"/>
      <c r="Q434" s="764"/>
      <c r="R434" s="764"/>
      <c r="S434" s="764"/>
      <c r="T434" s="764"/>
      <c r="U434" s="765" t="s">
        <v>135</v>
      </c>
      <c r="V434" s="764"/>
      <c r="W434" s="764"/>
      <c r="X434" s="764"/>
      <c r="Y434" s="764"/>
      <c r="Z434" s="764"/>
      <c r="AA434" s="764"/>
      <c r="AB434" s="765"/>
      <c r="AC434" s="765"/>
      <c r="AD434" s="764"/>
      <c r="AE434" s="764"/>
      <c r="AF434" s="764"/>
      <c r="AG434" s="764"/>
      <c r="AH434" s="764"/>
      <c r="AI434" s="764"/>
      <c r="AJ434" s="765" t="s">
        <v>135</v>
      </c>
      <c r="AK434" s="765"/>
      <c r="AL434" s="764"/>
      <c r="AM434" s="764"/>
      <c r="AN434" s="764"/>
      <c r="AO434" s="764"/>
      <c r="AP434" s="764"/>
      <c r="AQ434" s="764"/>
      <c r="AR434" s="764"/>
      <c r="AS434" s="764"/>
      <c r="AT434" s="764"/>
      <c r="AU434" s="764"/>
      <c r="AV434" s="764"/>
      <c r="AW434" s="764"/>
      <c r="AX434" s="764"/>
      <c r="AY434" s="764"/>
      <c r="AZ434" s="764"/>
      <c r="BA434" s="764"/>
      <c r="BB434" s="764"/>
      <c r="BC434" s="765"/>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c r="DE434" s="765"/>
      <c r="DF434" s="764"/>
    </row>
    <row r="435">
      <c r="A435" s="761" t="s">
        <v>779</v>
      </c>
      <c r="B435" s="762">
        <f t="shared" si="27"/>
        <v>3</v>
      </c>
      <c r="C435" s="762" t="s">
        <v>3614</v>
      </c>
      <c r="D435" s="517" t="s">
        <v>130</v>
      </c>
      <c r="E435" s="517" t="s">
        <v>130</v>
      </c>
      <c r="F435" s="517" t="s">
        <v>130</v>
      </c>
      <c r="G435" s="763" t="s">
        <v>4009</v>
      </c>
      <c r="H435" s="711"/>
      <c r="I435" s="764"/>
      <c r="J435" s="764"/>
      <c r="K435" s="764"/>
      <c r="L435" s="764"/>
      <c r="M435" s="764"/>
      <c r="N435" s="764"/>
      <c r="O435" s="764"/>
      <c r="P435" s="764"/>
      <c r="Q435" s="764"/>
      <c r="R435" s="764"/>
      <c r="S435" s="764"/>
      <c r="T435" s="764"/>
      <c r="U435" s="764"/>
      <c r="V435" s="764"/>
      <c r="W435" s="764"/>
      <c r="X435" s="764"/>
      <c r="Y435" s="764"/>
      <c r="Z435" s="764"/>
      <c r="AA435" s="764"/>
      <c r="AB435" s="765" t="s">
        <v>135</v>
      </c>
      <c r="AC435" s="765"/>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5" t="s">
        <v>135</v>
      </c>
      <c r="BD435" s="764"/>
      <c r="BE435" s="764"/>
      <c r="BF435" s="764"/>
      <c r="BG435" s="764"/>
      <c r="BH435" s="764"/>
      <c r="BI435" s="764"/>
      <c r="BJ435" s="764"/>
      <c r="BK435" s="764"/>
      <c r="BL435" s="764"/>
      <c r="BM435" s="764"/>
      <c r="BN435" s="764"/>
      <c r="BO435" s="764"/>
      <c r="BP435" s="764"/>
      <c r="BQ435" s="764"/>
      <c r="BR435" s="764"/>
      <c r="BS435" s="764"/>
      <c r="BT435" s="764"/>
      <c r="BU435" s="764"/>
      <c r="BV435" s="764"/>
      <c r="BW435" s="764"/>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5"/>
      <c r="DD435" s="765" t="s">
        <v>135</v>
      </c>
      <c r="DE435" s="765"/>
      <c r="DF435" s="764"/>
    </row>
    <row r="436">
      <c r="A436" s="761" t="s">
        <v>805</v>
      </c>
      <c r="B436" s="762">
        <f t="shared" si="27"/>
        <v>0</v>
      </c>
      <c r="C436" s="762" t="s">
        <v>3577</v>
      </c>
      <c r="D436" s="517" t="s">
        <v>130</v>
      </c>
      <c r="E436" s="517" t="s">
        <v>130</v>
      </c>
      <c r="F436" s="517" t="s">
        <v>130</v>
      </c>
      <c r="G436" s="763" t="s">
        <v>4010</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3180</v>
      </c>
      <c r="B437" s="762">
        <f t="shared" si="27"/>
        <v>0</v>
      </c>
      <c r="C437" s="762" t="s">
        <v>3614</v>
      </c>
      <c r="D437" s="517" t="s">
        <v>130</v>
      </c>
      <c r="E437" s="517" t="s">
        <v>130</v>
      </c>
      <c r="F437" s="517" t="s">
        <v>130</v>
      </c>
      <c r="G437" s="763" t="s">
        <v>4011</v>
      </c>
      <c r="H437" s="711"/>
      <c r="I437" s="764"/>
      <c r="J437" s="764"/>
      <c r="K437" s="764"/>
      <c r="L437" s="764"/>
      <c r="M437" s="764"/>
      <c r="N437" s="764"/>
      <c r="O437" s="765"/>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c r="BW437" s="765"/>
      <c r="BX437" s="765"/>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401</v>
      </c>
      <c r="B438" s="762">
        <f t="shared" si="27"/>
        <v>3</v>
      </c>
      <c r="C438" s="762" t="s">
        <v>3614</v>
      </c>
      <c r="D438" s="517" t="s">
        <v>130</v>
      </c>
      <c r="E438" s="517" t="s">
        <v>130</v>
      </c>
      <c r="F438" s="517" t="s">
        <v>130</v>
      </c>
      <c r="G438" s="763" t="s">
        <v>4012</v>
      </c>
      <c r="H438" s="711"/>
      <c r="I438" s="764"/>
      <c r="J438" s="764"/>
      <c r="K438" s="764"/>
      <c r="L438" s="764"/>
      <c r="M438" s="764"/>
      <c r="N438" s="764"/>
      <c r="O438" s="765" t="s">
        <v>135</v>
      </c>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t="s">
        <v>135</v>
      </c>
      <c r="BW438" s="765"/>
      <c r="BX438" s="765" t="str">
        <f>image("https://i.imgur.com/J69HZ4b.png",4,15,15)</f>
        <v/>
      </c>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3117</v>
      </c>
      <c r="B439" s="762">
        <f t="shared" si="27"/>
        <v>0</v>
      </c>
      <c r="C439" s="762" t="s">
        <v>3614</v>
      </c>
      <c r="D439" s="517" t="s">
        <v>130</v>
      </c>
      <c r="E439" s="517" t="s">
        <v>130</v>
      </c>
      <c r="F439" s="517" t="s">
        <v>130</v>
      </c>
      <c r="G439" s="763" t="s">
        <v>4013</v>
      </c>
      <c r="H439" s="711"/>
      <c r="I439" s="764"/>
      <c r="J439" s="764"/>
      <c r="K439" s="764"/>
      <c r="L439" s="764"/>
      <c r="M439" s="764"/>
      <c r="N439" s="764"/>
      <c r="O439" s="765"/>
      <c r="P439" s="765"/>
      <c r="Q439" s="765"/>
      <c r="R439" s="765"/>
      <c r="S439" s="764"/>
      <c r="T439" s="765"/>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4"/>
      <c r="AW439" s="764"/>
      <c r="AX439" s="764"/>
      <c r="AY439" s="764"/>
      <c r="AZ439" s="764"/>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5"/>
      <c r="BW439" s="765"/>
      <c r="BX439" s="765"/>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4"/>
      <c r="CY439" s="764"/>
      <c r="CZ439" s="764"/>
      <c r="DA439" s="764"/>
      <c r="DB439" s="764"/>
      <c r="DC439" s="764"/>
      <c r="DD439" s="764"/>
      <c r="DE439" s="764"/>
      <c r="DF439" s="764"/>
    </row>
    <row r="440">
      <c r="A440" s="761" t="s">
        <v>1060</v>
      </c>
      <c r="B440" s="762">
        <f t="shared" si="27"/>
        <v>0</v>
      </c>
      <c r="C440" s="762" t="s">
        <v>3614</v>
      </c>
      <c r="D440" s="517" t="s">
        <v>130</v>
      </c>
      <c r="E440" s="517" t="s">
        <v>130</v>
      </c>
      <c r="F440" s="517" t="s">
        <v>130</v>
      </c>
      <c r="G440" s="763" t="s">
        <v>4014</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c r="CZ440" s="764"/>
      <c r="DA440" s="764"/>
      <c r="DB440" s="764"/>
      <c r="DC440" s="764"/>
      <c r="DD440" s="764"/>
      <c r="DE440" s="764"/>
      <c r="DF440" s="764"/>
    </row>
    <row r="441">
      <c r="A441" s="761" t="s">
        <v>2764</v>
      </c>
      <c r="B441" s="762">
        <f t="shared" si="27"/>
        <v>1</v>
      </c>
      <c r="C441" s="762" t="s">
        <v>3614</v>
      </c>
      <c r="D441" s="517" t="s">
        <v>130</v>
      </c>
      <c r="E441" s="517" t="s">
        <v>130</v>
      </c>
      <c r="F441" s="517" t="s">
        <v>130</v>
      </c>
      <c r="G441" s="763" t="s">
        <v>4015</v>
      </c>
      <c r="H441" s="711"/>
      <c r="I441" s="764"/>
      <c r="J441" s="764"/>
      <c r="K441" s="764"/>
      <c r="L441" s="764"/>
      <c r="M441" s="764"/>
      <c r="N441" s="764"/>
      <c r="O441" s="764"/>
      <c r="P441" s="764"/>
      <c r="Q441" s="764"/>
      <c r="R441" s="764"/>
      <c r="S441" s="764"/>
      <c r="T441" s="764"/>
      <c r="U441" s="764"/>
      <c r="V441" s="765"/>
      <c r="W441" s="765"/>
      <c r="X441" s="764"/>
      <c r="Y441" s="764"/>
      <c r="Z441" s="764"/>
      <c r="AA441" s="764"/>
      <c r="AB441" s="764"/>
      <c r="AC441" s="764"/>
      <c r="AD441" s="764"/>
      <c r="AE441" s="764"/>
      <c r="AF441" s="764"/>
      <c r="AG441" s="764"/>
      <c r="AH441" s="764"/>
      <c r="AI441" s="765"/>
      <c r="AJ441" s="765"/>
      <c r="AK441" s="765"/>
      <c r="AL441" s="765"/>
      <c r="AM441" s="765"/>
      <c r="AN441" s="765"/>
      <c r="AO441" s="764"/>
      <c r="AP441" s="764"/>
      <c r="AQ441" s="764"/>
      <c r="AR441" s="764"/>
      <c r="AS441" s="764"/>
      <c r="AT441" s="764"/>
      <c r="AU441" s="764"/>
      <c r="AV441" s="764"/>
      <c r="AW441" s="764"/>
      <c r="AX441" s="764"/>
      <c r="AY441" s="764"/>
      <c r="AZ441" s="765"/>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t="s">
        <v>135</v>
      </c>
      <c r="CY441" s="765"/>
      <c r="CZ441" s="764"/>
      <c r="DA441" s="764"/>
      <c r="DB441" s="764"/>
      <c r="DC441" s="764"/>
      <c r="DD441" s="764"/>
      <c r="DE441" s="764"/>
      <c r="DF441" s="764"/>
    </row>
    <row r="442">
      <c r="A442" s="761" t="s">
        <v>3239</v>
      </c>
      <c r="B442" s="762"/>
      <c r="C442" s="762" t="s">
        <v>3614</v>
      </c>
      <c r="D442" s="517" t="s">
        <v>130</v>
      </c>
      <c r="E442" s="517" t="s">
        <v>130</v>
      </c>
      <c r="F442" s="517" t="s">
        <v>130</v>
      </c>
      <c r="G442" s="763" t="s">
        <v>4016</v>
      </c>
      <c r="H442" s="711"/>
      <c r="I442" s="764"/>
      <c r="J442" s="764"/>
      <c r="K442" s="764"/>
      <c r="L442" s="764"/>
      <c r="M442" s="764"/>
      <c r="N442" s="764"/>
      <c r="O442" s="764"/>
      <c r="P442" s="764"/>
      <c r="Q442" s="764"/>
      <c r="R442" s="764"/>
      <c r="S442" s="764"/>
      <c r="T442" s="764"/>
      <c r="U442" s="764"/>
      <c r="V442" s="765"/>
      <c r="W442" s="765"/>
      <c r="X442" s="764"/>
      <c r="Y442" s="764"/>
      <c r="Z442" s="764"/>
      <c r="AA442" s="764"/>
      <c r="AB442" s="764"/>
      <c r="AC442" s="764"/>
      <c r="AD442" s="764"/>
      <c r="AE442" s="764"/>
      <c r="AF442" s="764"/>
      <c r="AG442" s="764"/>
      <c r="AH442" s="764"/>
      <c r="AI442" s="765"/>
      <c r="AJ442" s="765"/>
      <c r="AK442" s="765"/>
      <c r="AL442" s="765"/>
      <c r="AM442" s="765"/>
      <c r="AN442" s="765"/>
      <c r="AO442" s="764"/>
      <c r="AP442" s="764"/>
      <c r="AQ442" s="764"/>
      <c r="AR442" s="764"/>
      <c r="AS442" s="764"/>
      <c r="AT442" s="764"/>
      <c r="AU442" s="764"/>
      <c r="AV442" s="764"/>
      <c r="AW442" s="764"/>
      <c r="AX442" s="764"/>
      <c r="AY442" s="764"/>
      <c r="AZ442" s="765"/>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5"/>
      <c r="CY442" s="765"/>
      <c r="CZ442" s="764"/>
      <c r="DA442" s="764"/>
      <c r="DB442" s="764"/>
      <c r="DC442" s="764"/>
      <c r="DD442" s="764"/>
      <c r="DE442" s="764"/>
      <c r="DF442" s="764"/>
    </row>
    <row r="443">
      <c r="A443" s="761" t="s">
        <v>651</v>
      </c>
      <c r="B443" s="762">
        <f t="shared" ref="B443:B490" si="28">counta($I443:$DF443)</f>
        <v>7</v>
      </c>
      <c r="C443" s="762" t="s">
        <v>3577</v>
      </c>
      <c r="D443" s="517" t="s">
        <v>130</v>
      </c>
      <c r="E443" s="517" t="s">
        <v>130</v>
      </c>
      <c r="F443" s="517" t="s">
        <v>130</v>
      </c>
      <c r="G443" s="763" t="s">
        <v>4017</v>
      </c>
      <c r="H443" s="711"/>
      <c r="I443" s="764"/>
      <c r="J443" s="764"/>
      <c r="K443" s="764"/>
      <c r="L443" s="764"/>
      <c r="M443" s="764"/>
      <c r="N443" s="764"/>
      <c r="O443" s="764"/>
      <c r="P443" s="764"/>
      <c r="Q443" s="764"/>
      <c r="R443" s="764"/>
      <c r="S443" s="764"/>
      <c r="T443" s="764"/>
      <c r="U443" s="764"/>
      <c r="V443" s="765"/>
      <c r="W443" s="765" t="s">
        <v>135</v>
      </c>
      <c r="X443" s="764"/>
      <c r="Y443" s="764"/>
      <c r="Z443" s="764"/>
      <c r="AA443" s="764"/>
      <c r="AB443" s="764"/>
      <c r="AC443" s="764"/>
      <c r="AD443" s="764"/>
      <c r="AE443" s="764"/>
      <c r="AF443" s="764"/>
      <c r="AG443" s="764"/>
      <c r="AH443" s="764"/>
      <c r="AI443" s="765" t="s">
        <v>135</v>
      </c>
      <c r="AJ443" s="765"/>
      <c r="AK443" s="765"/>
      <c r="AL443" s="765" t="s">
        <v>135</v>
      </c>
      <c r="AM443" s="765"/>
      <c r="AN443" s="765" t="s">
        <v>135</v>
      </c>
      <c r="AO443" s="764"/>
      <c r="AP443" s="764"/>
      <c r="AQ443" s="764"/>
      <c r="AR443" s="764"/>
      <c r="AS443" s="764"/>
      <c r="AT443" s="765" t="s">
        <v>135</v>
      </c>
      <c r="AU443" s="764"/>
      <c r="AV443" s="764"/>
      <c r="AW443" s="764"/>
      <c r="AX443" s="764"/>
      <c r="AY443" s="764"/>
      <c r="AZ443" s="765" t="s">
        <v>135</v>
      </c>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5"/>
      <c r="CY443" s="765" t="s">
        <v>135</v>
      </c>
      <c r="CZ443" s="764"/>
      <c r="DA443" s="764"/>
      <c r="DB443" s="764"/>
      <c r="DC443" s="764"/>
      <c r="DD443" s="764"/>
      <c r="DE443" s="764"/>
      <c r="DF443" s="764"/>
    </row>
    <row r="444">
      <c r="A444" s="761" t="s">
        <v>587</v>
      </c>
      <c r="B444" s="762">
        <f t="shared" si="28"/>
        <v>2</v>
      </c>
      <c r="C444" s="762" t="s">
        <v>3577</v>
      </c>
      <c r="D444" s="517" t="s">
        <v>130</v>
      </c>
      <c r="E444" s="517" t="s">
        <v>130</v>
      </c>
      <c r="F444" s="517" t="s">
        <v>130</v>
      </c>
      <c r="G444" s="763" t="s">
        <v>4018</v>
      </c>
      <c r="H444" s="711"/>
      <c r="I444" s="764"/>
      <c r="J444" s="764"/>
      <c r="K444" s="764"/>
      <c r="L444" s="764"/>
      <c r="M444" s="764"/>
      <c r="N444" s="764"/>
      <c r="O444" s="764"/>
      <c r="P444" s="764"/>
      <c r="Q444" s="764"/>
      <c r="R444" s="764"/>
      <c r="S444" s="764"/>
      <c r="T444" s="764"/>
      <c r="U444" s="765" t="s">
        <v>135</v>
      </c>
      <c r="V444" s="765"/>
      <c r="W444" s="765" t="s">
        <v>135</v>
      </c>
      <c r="X444" s="764"/>
      <c r="Y444" s="764"/>
      <c r="Z444" s="764"/>
      <c r="AA444" s="764"/>
      <c r="AB444" s="764"/>
      <c r="AC444" s="764"/>
      <c r="AD444" s="764"/>
      <c r="AE444" s="764"/>
      <c r="AF444" s="764"/>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800</v>
      </c>
      <c r="B445" s="762">
        <f t="shared" si="28"/>
        <v>4</v>
      </c>
      <c r="C445" s="762" t="s">
        <v>3614</v>
      </c>
      <c r="D445" s="517" t="s">
        <v>130</v>
      </c>
      <c r="E445" s="517" t="s">
        <v>130</v>
      </c>
      <c r="F445" s="517" t="s">
        <v>130</v>
      </c>
      <c r="G445" s="763" t="s">
        <v>4019</v>
      </c>
      <c r="H445" s="711"/>
      <c r="I445" s="764"/>
      <c r="J445" s="764"/>
      <c r="K445" s="764"/>
      <c r="L445" s="764"/>
      <c r="M445" s="764"/>
      <c r="N445" s="764"/>
      <c r="O445" s="764"/>
      <c r="P445" s="764"/>
      <c r="Q445" s="764"/>
      <c r="R445" s="764"/>
      <c r="S445" s="764"/>
      <c r="T445" s="764"/>
      <c r="U445" s="764"/>
      <c r="V445" s="765"/>
      <c r="W445" s="765"/>
      <c r="X445" s="764"/>
      <c r="Y445" s="764"/>
      <c r="Z445" s="764"/>
      <c r="AA445" s="764"/>
      <c r="AB445" s="764"/>
      <c r="AC445" s="764"/>
      <c r="AD445" s="764"/>
      <c r="AE445" s="764"/>
      <c r="AF445" s="764"/>
      <c r="AG445" s="764"/>
      <c r="AH445" s="764"/>
      <c r="AI445" s="764"/>
      <c r="AJ445" s="765" t="s">
        <v>135</v>
      </c>
      <c r="AK445" s="765"/>
      <c r="AL445" s="764"/>
      <c r="AM445" s="764"/>
      <c r="AN445" s="764"/>
      <c r="AO445" s="764"/>
      <c r="AP445" s="764"/>
      <c r="AQ445" s="764"/>
      <c r="AR445" s="764"/>
      <c r="AS445" s="764"/>
      <c r="AT445" s="764"/>
      <c r="AU445" s="764"/>
      <c r="AV445" s="764"/>
      <c r="AW445" s="764"/>
      <c r="AX445" s="764"/>
      <c r="AY445" s="764"/>
      <c r="AZ445" s="764"/>
      <c r="BA445" s="764"/>
      <c r="BB445" s="764"/>
      <c r="BC445" s="764"/>
      <c r="BD445" s="764"/>
      <c r="BE445" s="765" t="s">
        <v>135</v>
      </c>
      <c r="BF445" s="764"/>
      <c r="BG445" s="764"/>
      <c r="BH445" s="764"/>
      <c r="BI445" s="764"/>
      <c r="BJ445" s="765"/>
      <c r="BK445" s="764"/>
      <c r="BL445" s="764"/>
      <c r="BM445" s="764"/>
      <c r="BN445" s="764"/>
      <c r="BO445" s="764"/>
      <c r="BP445" s="764"/>
      <c r="BQ445" s="764"/>
      <c r="BR445" s="764"/>
      <c r="BS445" s="765" t="s">
        <v>135</v>
      </c>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4"/>
      <c r="CW445" s="764"/>
      <c r="CX445" s="764"/>
      <c r="CY445" s="764"/>
      <c r="CZ445" s="764"/>
      <c r="DA445" s="764"/>
      <c r="DB445" s="764"/>
      <c r="DC445" s="764"/>
      <c r="DD445" s="764"/>
      <c r="DE445" s="764"/>
      <c r="DF445" s="764"/>
    </row>
    <row r="446">
      <c r="A446" s="761" t="s">
        <v>1057</v>
      </c>
      <c r="B446" s="762">
        <f t="shared" si="28"/>
        <v>1</v>
      </c>
      <c r="C446" s="762" t="s">
        <v>3614</v>
      </c>
      <c r="D446" s="517" t="s">
        <v>130</v>
      </c>
      <c r="E446" s="517" t="s">
        <v>130</v>
      </c>
      <c r="F446" s="517" t="s">
        <v>130</v>
      </c>
      <c r="G446" s="763" t="s">
        <v>4020</v>
      </c>
      <c r="H446" s="711"/>
      <c r="I446" s="764"/>
      <c r="J446" s="764"/>
      <c r="K446" s="764"/>
      <c r="L446" s="764"/>
      <c r="M446" s="764"/>
      <c r="N446" s="764"/>
      <c r="O446" s="764"/>
      <c r="P446" s="764"/>
      <c r="Q446" s="764"/>
      <c r="R446" s="764"/>
      <c r="S446" s="764"/>
      <c r="T446" s="764"/>
      <c r="U446" s="764"/>
      <c r="V446" s="765"/>
      <c r="W446" s="765"/>
      <c r="X446" s="764"/>
      <c r="Y446" s="764"/>
      <c r="Z446" s="764"/>
      <c r="AA446" s="764"/>
      <c r="AB446" s="764"/>
      <c r="AC446" s="764"/>
      <c r="AD446" s="764"/>
      <c r="AE446" s="764"/>
      <c r="AF446" s="764"/>
      <c r="AG446" s="764"/>
      <c r="AH446" s="764"/>
      <c r="AI446" s="764"/>
      <c r="AJ446" s="764"/>
      <c r="AK446" s="764"/>
      <c r="AL446" s="764"/>
      <c r="AM446" s="764"/>
      <c r="AN446" s="764"/>
      <c r="AO446" s="764"/>
      <c r="AP446" s="764"/>
      <c r="AQ446" s="765"/>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2829</v>
      </c>
      <c r="B447" s="762">
        <f t="shared" si="28"/>
        <v>0</v>
      </c>
      <c r="C447" s="762" t="s">
        <v>3614</v>
      </c>
      <c r="D447" s="517" t="s">
        <v>130</v>
      </c>
      <c r="E447" s="517" t="s">
        <v>130</v>
      </c>
      <c r="F447" s="517" t="s">
        <v>130</v>
      </c>
      <c r="G447" s="763" t="s">
        <v>4021</v>
      </c>
      <c r="H447" s="711"/>
      <c r="I447" s="764"/>
      <c r="J447" s="764"/>
      <c r="K447" s="764"/>
      <c r="L447" s="764"/>
      <c r="M447" s="764"/>
      <c r="N447" s="764"/>
      <c r="O447" s="764"/>
      <c r="P447" s="764"/>
      <c r="Q447" s="764"/>
      <c r="R447" s="764"/>
      <c r="S447" s="764"/>
      <c r="T447" s="764"/>
      <c r="U447" s="764"/>
      <c r="V447" s="765"/>
      <c r="W447" s="765"/>
      <c r="X447" s="765"/>
      <c r="Y447" s="764"/>
      <c r="Z447" s="764"/>
      <c r="AA447" s="764"/>
      <c r="AB447" s="764"/>
      <c r="AC447" s="764"/>
      <c r="AD447" s="764"/>
      <c r="AE447" s="764"/>
      <c r="AF447" s="764"/>
      <c r="AG447" s="764"/>
      <c r="AH447" s="764"/>
      <c r="AI447" s="764"/>
      <c r="AJ447" s="765"/>
      <c r="AK447" s="765"/>
      <c r="AL447" s="764"/>
      <c r="AM447" s="764"/>
      <c r="AN447" s="764"/>
      <c r="AO447" s="764"/>
      <c r="AP447" s="764"/>
      <c r="AQ447" s="765"/>
      <c r="AR447" s="764"/>
      <c r="AS447" s="764"/>
      <c r="AT447" s="764"/>
      <c r="AU447" s="764"/>
      <c r="AV447" s="764"/>
      <c r="AW447" s="764"/>
      <c r="AX447" s="764"/>
      <c r="AY447" s="764"/>
      <c r="AZ447" s="764"/>
      <c r="BA447" s="764"/>
      <c r="BB447" s="764"/>
      <c r="BC447" s="764"/>
      <c r="BD447" s="764"/>
      <c r="BE447" s="764"/>
      <c r="BF447" s="764"/>
      <c r="BG447" s="764"/>
      <c r="BH447" s="764"/>
      <c r="BI447" s="764"/>
      <c r="BJ447" s="765"/>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5"/>
      <c r="CW447" s="764"/>
      <c r="CX447" s="764"/>
      <c r="CY447" s="764"/>
      <c r="CZ447" s="764"/>
      <c r="DA447" s="764"/>
      <c r="DB447" s="764"/>
      <c r="DC447" s="764"/>
      <c r="DD447" s="764"/>
      <c r="DE447" s="764"/>
      <c r="DF447" s="764"/>
    </row>
    <row r="448">
      <c r="A448" s="761" t="s">
        <v>679</v>
      </c>
      <c r="B448" s="762">
        <f t="shared" si="28"/>
        <v>5</v>
      </c>
      <c r="C448" s="762" t="s">
        <v>3577</v>
      </c>
      <c r="D448" s="517" t="s">
        <v>130</v>
      </c>
      <c r="E448" s="517" t="s">
        <v>130</v>
      </c>
      <c r="F448" s="517" t="s">
        <v>130</v>
      </c>
      <c r="G448" s="763" t="s">
        <v>4022</v>
      </c>
      <c r="H448" s="711"/>
      <c r="I448" s="764"/>
      <c r="J448" s="764"/>
      <c r="K448" s="764"/>
      <c r="L448" s="764"/>
      <c r="M448" s="764"/>
      <c r="N448" s="764"/>
      <c r="O448" s="764"/>
      <c r="P448" s="764"/>
      <c r="Q448" s="764"/>
      <c r="R448" s="764"/>
      <c r="S448" s="764"/>
      <c r="T448" s="764"/>
      <c r="U448" s="764"/>
      <c r="V448" s="765"/>
      <c r="W448" s="765"/>
      <c r="X448" s="765" t="s">
        <v>135</v>
      </c>
      <c r="Y448" s="764"/>
      <c r="Z448" s="764"/>
      <c r="AA448" s="764"/>
      <c r="AB448" s="764"/>
      <c r="AC448" s="764"/>
      <c r="AD448" s="764"/>
      <c r="AE448" s="764"/>
      <c r="AF448" s="764"/>
      <c r="AG448" s="764"/>
      <c r="AH448" s="764"/>
      <c r="AI448" s="764"/>
      <c r="AJ448" s="765" t="s">
        <v>135</v>
      </c>
      <c r="AK448" s="765"/>
      <c r="AL448" s="764"/>
      <c r="AM448" s="764"/>
      <c r="AN448" s="764"/>
      <c r="AO448" s="764"/>
      <c r="AP448" s="764"/>
      <c r="AQ448" s="765" t="s">
        <v>135</v>
      </c>
      <c r="AR448" s="764"/>
      <c r="AS448" s="764"/>
      <c r="AT448" s="764"/>
      <c r="AU448" s="764"/>
      <c r="AV448" s="764"/>
      <c r="AW448" s="764"/>
      <c r="AX448" s="764"/>
      <c r="AY448" s="764"/>
      <c r="AZ448" s="764"/>
      <c r="BA448" s="764"/>
      <c r="BB448" s="764"/>
      <c r="BC448" s="764"/>
      <c r="BD448" s="764"/>
      <c r="BE448" s="764"/>
      <c r="BF448" s="764"/>
      <c r="BG448" s="764"/>
      <c r="BH448" s="764"/>
      <c r="BI448" s="764"/>
      <c r="BJ448" s="765" t="s">
        <v>135</v>
      </c>
      <c r="BK448" s="764"/>
      <c r="BL448" s="764"/>
      <c r="BM448" s="764"/>
      <c r="BN448" s="764"/>
      <c r="BO448" s="764"/>
      <c r="BP448" s="764"/>
      <c r="BQ448" s="764"/>
      <c r="BR448" s="764"/>
      <c r="BS448" s="764"/>
      <c r="BT448" s="764"/>
      <c r="BU448" s="764"/>
      <c r="BV448" s="764"/>
      <c r="BW448" s="764"/>
      <c r="BX448" s="764"/>
      <c r="BY448" s="764"/>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5" t="s">
        <v>135</v>
      </c>
      <c r="CW448" s="764"/>
      <c r="CX448" s="764"/>
      <c r="CY448" s="764"/>
      <c r="CZ448" s="764"/>
      <c r="DA448" s="764"/>
      <c r="DB448" s="764"/>
      <c r="DC448" s="764"/>
      <c r="DD448" s="764"/>
      <c r="DE448" s="764"/>
      <c r="DF448" s="764"/>
    </row>
    <row r="449">
      <c r="A449" s="761" t="s">
        <v>210</v>
      </c>
      <c r="B449" s="762">
        <f t="shared" si="28"/>
        <v>1</v>
      </c>
      <c r="C449" s="762" t="s">
        <v>3614</v>
      </c>
      <c r="D449" s="517" t="s">
        <v>130</v>
      </c>
      <c r="E449" s="517" t="s">
        <v>130</v>
      </c>
      <c r="F449" s="517" t="s">
        <v>130</v>
      </c>
      <c r="G449" s="763" t="s">
        <v>4023</v>
      </c>
      <c r="H449" s="711"/>
      <c r="I449" s="764"/>
      <c r="J449" s="730"/>
      <c r="K449" s="730" t="s">
        <v>135</v>
      </c>
      <c r="L449" s="730"/>
      <c r="M449" s="765"/>
      <c r="N449" s="764"/>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5"/>
      <c r="AW449" s="764"/>
      <c r="AX449" s="764"/>
      <c r="AY449" s="764"/>
      <c r="AZ449" s="764"/>
      <c r="BA449" s="764"/>
      <c r="BB449" s="764"/>
      <c r="BC449" s="764"/>
      <c r="BD449" s="765"/>
      <c r="BE449" s="765"/>
      <c r="BF449" s="764"/>
      <c r="BG449" s="764"/>
      <c r="BH449" s="764"/>
      <c r="BI449" s="764"/>
      <c r="BJ449" s="764"/>
      <c r="BK449" s="764"/>
      <c r="BL449" s="764"/>
      <c r="BM449" s="764"/>
      <c r="BN449" s="764"/>
      <c r="BO449" s="764"/>
      <c r="BP449" s="764"/>
      <c r="BQ449" s="764"/>
      <c r="BR449" s="764"/>
      <c r="BS449" s="764"/>
      <c r="BT449" s="764"/>
      <c r="BU449" s="765"/>
      <c r="BV449" s="764"/>
      <c r="BW449" s="764"/>
      <c r="BX449" s="764"/>
      <c r="BY449" s="765"/>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5"/>
      <c r="CY449" s="765"/>
      <c r="CZ449" s="764"/>
      <c r="DA449" s="765"/>
      <c r="DB449" s="765"/>
      <c r="DC449" s="764"/>
      <c r="DD449" s="764"/>
      <c r="DE449" s="764"/>
      <c r="DF449" s="764"/>
    </row>
    <row r="450">
      <c r="A450" s="761" t="s">
        <v>271</v>
      </c>
      <c r="B450" s="762">
        <f t="shared" si="28"/>
        <v>9</v>
      </c>
      <c r="C450" s="762" t="s">
        <v>3614</v>
      </c>
      <c r="D450" s="517" t="s">
        <v>130</v>
      </c>
      <c r="E450" s="517" t="s">
        <v>130</v>
      </c>
      <c r="F450" s="517" t="s">
        <v>130</v>
      </c>
      <c r="G450" s="763" t="s">
        <v>4024</v>
      </c>
      <c r="H450" s="711"/>
      <c r="I450" s="764"/>
      <c r="J450" s="730"/>
      <c r="K450" s="730"/>
      <c r="L450" s="730"/>
      <c r="M450" s="765" t="s">
        <v>135</v>
      </c>
      <c r="N450" s="764"/>
      <c r="O450" s="764"/>
      <c r="P450" s="764"/>
      <c r="Q450" s="764"/>
      <c r="R450" s="764"/>
      <c r="S450" s="764"/>
      <c r="T450" s="764"/>
      <c r="U450" s="764"/>
      <c r="V450" s="764"/>
      <c r="W450" s="764"/>
      <c r="X450" s="764"/>
      <c r="Y450" s="764"/>
      <c r="Z450" s="764"/>
      <c r="AA450" s="764"/>
      <c r="AB450" s="764"/>
      <c r="AC450" s="764"/>
      <c r="AD450" s="765" t="s">
        <v>135</v>
      </c>
      <c r="AE450" s="764"/>
      <c r="AF450" s="764"/>
      <c r="AG450" s="764"/>
      <c r="AH450" s="764"/>
      <c r="AI450" s="764"/>
      <c r="AJ450" s="764"/>
      <c r="AK450" s="764"/>
      <c r="AL450" s="764"/>
      <c r="AM450" s="764"/>
      <c r="AN450" s="764"/>
      <c r="AO450" s="764"/>
      <c r="AP450" s="764"/>
      <c r="AQ450" s="764"/>
      <c r="AR450" s="764"/>
      <c r="AS450" s="764"/>
      <c r="AT450" s="764"/>
      <c r="AU450" s="764"/>
      <c r="AV450" s="765" t="s">
        <v>135</v>
      </c>
      <c r="AW450" s="764"/>
      <c r="AX450" s="764"/>
      <c r="AY450" s="764"/>
      <c r="AZ450" s="764"/>
      <c r="BA450" s="764"/>
      <c r="BB450" s="764"/>
      <c r="BC450" s="764"/>
      <c r="BD450" s="765"/>
      <c r="BE450" s="765" t="s">
        <v>135</v>
      </c>
      <c r="BF450" s="764"/>
      <c r="BG450" s="764"/>
      <c r="BH450" s="764"/>
      <c r="BI450" s="764"/>
      <c r="BJ450" s="764"/>
      <c r="BK450" s="764"/>
      <c r="BL450" s="764"/>
      <c r="BM450" s="764"/>
      <c r="BN450" s="764"/>
      <c r="BO450" s="764"/>
      <c r="BP450" s="764"/>
      <c r="BQ450" s="764"/>
      <c r="BR450" s="764"/>
      <c r="BS450" s="764"/>
      <c r="BT450" s="764"/>
      <c r="BU450" s="765" t="s">
        <v>135</v>
      </c>
      <c r="BV450" s="764"/>
      <c r="BW450" s="764"/>
      <c r="BX450" s="764"/>
      <c r="BY450" s="765" t="s">
        <v>135</v>
      </c>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5"/>
      <c r="CY450" s="765" t="s">
        <v>135</v>
      </c>
      <c r="CZ450" s="764"/>
      <c r="DA450" s="765" t="s">
        <v>135</v>
      </c>
      <c r="DB450" s="765" t="s">
        <v>135</v>
      </c>
      <c r="DC450" s="764"/>
      <c r="DD450" s="764"/>
      <c r="DE450" s="764"/>
      <c r="DF450" s="764"/>
    </row>
    <row r="451">
      <c r="A451" s="761" t="s">
        <v>751</v>
      </c>
      <c r="B451" s="762">
        <f t="shared" si="28"/>
        <v>3</v>
      </c>
      <c r="C451" s="762" t="s">
        <v>3614</v>
      </c>
      <c r="D451" s="517" t="s">
        <v>130</v>
      </c>
      <c r="E451" s="517" t="s">
        <v>130</v>
      </c>
      <c r="F451" s="517" t="s">
        <v>130</v>
      </c>
      <c r="G451" s="763" t="s">
        <v>4025</v>
      </c>
      <c r="H451" s="711"/>
      <c r="I451" s="764"/>
      <c r="J451" s="764"/>
      <c r="K451" s="764"/>
      <c r="L451" s="764"/>
      <c r="M451" s="764"/>
      <c r="N451" s="764"/>
      <c r="O451" s="764"/>
      <c r="P451" s="764"/>
      <c r="Q451" s="764"/>
      <c r="R451" s="764"/>
      <c r="S451" s="764"/>
      <c r="T451" s="764"/>
      <c r="U451" s="764"/>
      <c r="V451" s="764"/>
      <c r="W451" s="764"/>
      <c r="X451" s="764"/>
      <c r="Y451" s="764"/>
      <c r="Z451" s="764"/>
      <c r="AA451" s="765" t="s">
        <v>135</v>
      </c>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5" t="s">
        <v>135</v>
      </c>
      <c r="BN451" s="764"/>
      <c r="BO451" s="764"/>
      <c r="BP451" s="764"/>
      <c r="BQ451" s="764"/>
      <c r="BR451" s="764"/>
      <c r="BS451" s="764"/>
      <c r="BT451" s="764"/>
      <c r="BU451" s="764"/>
      <c r="BV451" s="764"/>
      <c r="BW451" s="764"/>
      <c r="BX451" s="765"/>
      <c r="BY451" s="764"/>
      <c r="BZ451" s="764"/>
      <c r="CA451" s="764"/>
      <c r="CB451" s="764"/>
      <c r="CC451" s="764"/>
      <c r="CD451" s="764"/>
      <c r="CE451" s="764"/>
      <c r="CF451" s="764"/>
      <c r="CG451" s="765" t="s">
        <v>135</v>
      </c>
      <c r="CH451" s="765"/>
      <c r="CI451" s="765"/>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678</v>
      </c>
      <c r="B452" s="762">
        <f t="shared" si="28"/>
        <v>2</v>
      </c>
      <c r="C452" s="762" t="s">
        <v>3614</v>
      </c>
      <c r="D452" s="517" t="s">
        <v>130</v>
      </c>
      <c r="E452" s="517" t="s">
        <v>130</v>
      </c>
      <c r="F452" s="517" t="s">
        <v>130</v>
      </c>
      <c r="G452" s="763" t="s">
        <v>4026</v>
      </c>
      <c r="H452" s="711"/>
      <c r="I452" s="764"/>
      <c r="J452" s="764"/>
      <c r="K452" s="764"/>
      <c r="L452" s="764"/>
      <c r="M452" s="764"/>
      <c r="N452" s="764"/>
      <c r="O452" s="764"/>
      <c r="P452" s="764"/>
      <c r="Q452" s="764"/>
      <c r="R452" s="764"/>
      <c r="S452" s="764"/>
      <c r="T452" s="764"/>
      <c r="U452" s="764"/>
      <c r="V452" s="764"/>
      <c r="W452" s="764"/>
      <c r="X452" s="765" t="s">
        <v>135</v>
      </c>
      <c r="Y452" s="764"/>
      <c r="Z452" s="764"/>
      <c r="AA452" s="764"/>
      <c r="AB452" s="764"/>
      <c r="AC452" s="764"/>
      <c r="AD452" s="764"/>
      <c r="AE452" s="764"/>
      <c r="AF452" s="764"/>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5" t="s">
        <v>135</v>
      </c>
      <c r="BM452" s="764"/>
      <c r="BN452" s="764"/>
      <c r="BO452" s="764"/>
      <c r="BP452" s="764"/>
      <c r="BQ452" s="764"/>
      <c r="BR452" s="764"/>
      <c r="BS452" s="764"/>
      <c r="BT452" s="764"/>
      <c r="BU452" s="764"/>
      <c r="BV452" s="764"/>
      <c r="BW452" s="764"/>
      <c r="BX452" s="765"/>
      <c r="BY452" s="764"/>
      <c r="BZ452" s="764"/>
      <c r="CA452" s="764"/>
      <c r="CB452" s="764"/>
      <c r="CC452" s="764"/>
      <c r="CD452" s="764"/>
      <c r="CE452" s="764"/>
      <c r="CF452" s="764"/>
      <c r="CG452" s="764"/>
      <c r="CH452" s="764"/>
      <c r="CI452" s="764"/>
      <c r="CJ452" s="764"/>
      <c r="CK452" s="764"/>
      <c r="CL452" s="764"/>
      <c r="CM452" s="764"/>
      <c r="CN452" s="764"/>
      <c r="CO452" s="764"/>
      <c r="CP452" s="764"/>
      <c r="CQ452" s="764"/>
      <c r="CR452" s="764"/>
      <c r="CS452" s="764"/>
      <c r="CT452" s="764"/>
      <c r="CU452" s="764"/>
      <c r="CV452" s="764"/>
      <c r="CW452" s="764"/>
      <c r="CX452" s="764"/>
      <c r="CY452" s="764"/>
      <c r="CZ452" s="764"/>
      <c r="DA452" s="764"/>
      <c r="DB452" s="764"/>
      <c r="DC452" s="764"/>
      <c r="DD452" s="764"/>
      <c r="DE452" s="764"/>
      <c r="DF452" s="764"/>
    </row>
    <row r="453">
      <c r="A453" s="761" t="s">
        <v>517</v>
      </c>
      <c r="B453" s="762">
        <f t="shared" si="28"/>
        <v>1</v>
      </c>
      <c r="C453" s="762" t="s">
        <v>3614</v>
      </c>
      <c r="D453" s="517" t="s">
        <v>130</v>
      </c>
      <c r="E453" s="517" t="s">
        <v>130</v>
      </c>
      <c r="F453" s="517" t="s">
        <v>130</v>
      </c>
      <c r="G453" s="763" t="s">
        <v>4027</v>
      </c>
      <c r="H453" s="711"/>
      <c r="I453" s="764"/>
      <c r="J453" s="764"/>
      <c r="K453" s="764"/>
      <c r="L453" s="764"/>
      <c r="M453" s="764"/>
      <c r="N453" s="764"/>
      <c r="O453" s="764"/>
      <c r="P453" s="765"/>
      <c r="Q453" s="765"/>
      <c r="R453" s="765" t="s">
        <v>135</v>
      </c>
      <c r="S453" s="764"/>
      <c r="T453" s="764"/>
      <c r="U453" s="764"/>
      <c r="V453" s="764"/>
      <c r="W453" s="764"/>
      <c r="X453" s="764"/>
      <c r="Y453" s="764"/>
      <c r="Z453" s="764"/>
      <c r="AA453" s="765"/>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4"/>
      <c r="BY453" s="764"/>
      <c r="BZ453" s="764"/>
      <c r="CA453" s="764"/>
      <c r="CB453" s="764"/>
      <c r="CC453" s="764"/>
      <c r="CD453" s="764"/>
      <c r="CE453" s="764"/>
      <c r="CF453" s="764"/>
      <c r="CG453" s="764"/>
      <c r="CH453" s="764"/>
      <c r="CI453" s="764"/>
      <c r="CJ453" s="764"/>
      <c r="CK453" s="764"/>
      <c r="CL453" s="764"/>
      <c r="CM453" s="764"/>
      <c r="CN453" s="764"/>
      <c r="CO453" s="764"/>
      <c r="CP453" s="764"/>
      <c r="CQ453" s="764"/>
      <c r="CR453" s="764"/>
      <c r="CS453" s="764"/>
      <c r="CT453" s="764"/>
      <c r="CU453" s="764"/>
      <c r="CV453" s="764"/>
      <c r="CW453" s="764"/>
      <c r="CX453" s="764"/>
      <c r="CY453" s="764"/>
      <c r="CZ453" s="764"/>
      <c r="DA453" s="764"/>
      <c r="DB453" s="764"/>
      <c r="DC453" s="764"/>
      <c r="DD453" s="764"/>
      <c r="DE453" s="764"/>
      <c r="DF453" s="764"/>
    </row>
    <row r="454">
      <c r="A454" s="761" t="s">
        <v>2202</v>
      </c>
      <c r="B454" s="762">
        <f t="shared" si="28"/>
        <v>0</v>
      </c>
      <c r="C454" s="762" t="s">
        <v>3614</v>
      </c>
      <c r="D454" s="517" t="s">
        <v>130</v>
      </c>
      <c r="E454" s="517" t="s">
        <v>130</v>
      </c>
      <c r="F454" s="517" t="s">
        <v>130</v>
      </c>
      <c r="G454" s="763" t="s">
        <v>4028</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5"/>
      <c r="AE454" s="764"/>
      <c r="AF454" s="765"/>
      <c r="AG454" s="764"/>
      <c r="AH454" s="764"/>
      <c r="AI454" s="764"/>
      <c r="AJ454" s="764"/>
      <c r="AK454" s="764"/>
      <c r="AL454" s="764"/>
      <c r="AM454" s="764"/>
      <c r="AN454" s="764"/>
      <c r="AO454" s="764"/>
      <c r="AP454" s="764"/>
      <c r="AQ454" s="764"/>
      <c r="AR454" s="764"/>
      <c r="AS454" s="764"/>
      <c r="AT454" s="764"/>
      <c r="AU454" s="764"/>
      <c r="AV454" s="764"/>
      <c r="AW454" s="764"/>
      <c r="AX454" s="764"/>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5"/>
      <c r="BX454" s="764"/>
      <c r="BY454" s="764"/>
      <c r="BZ454" s="764"/>
      <c r="CA454" s="764"/>
      <c r="CB454" s="764"/>
      <c r="CC454" s="764"/>
      <c r="CD454" s="764"/>
      <c r="CE454" s="764"/>
      <c r="CF454" s="764"/>
      <c r="CG454" s="764"/>
      <c r="CH454" s="764"/>
      <c r="CI454" s="764"/>
      <c r="CJ454" s="764"/>
      <c r="CK454" s="764"/>
      <c r="CL454" s="764"/>
      <c r="CM454" s="764"/>
      <c r="CN454" s="764"/>
      <c r="CO454" s="765"/>
      <c r="CP454" s="765"/>
      <c r="CQ454" s="765"/>
      <c r="CR454" s="764"/>
      <c r="CS454" s="764"/>
      <c r="CT454" s="764"/>
      <c r="CU454" s="764"/>
      <c r="CV454" s="764"/>
      <c r="CW454" s="764"/>
      <c r="CX454" s="764"/>
      <c r="CY454" s="764"/>
      <c r="CZ454" s="764"/>
      <c r="DA454" s="764"/>
      <c r="DB454" s="764"/>
      <c r="DC454" s="764"/>
      <c r="DD454" s="764"/>
      <c r="DE454" s="764"/>
      <c r="DF454" s="764"/>
    </row>
    <row r="455">
      <c r="A455" s="761" t="s">
        <v>843</v>
      </c>
      <c r="B455" s="762">
        <f t="shared" si="28"/>
        <v>4</v>
      </c>
      <c r="C455" s="762" t="s">
        <v>3614</v>
      </c>
      <c r="D455" s="517" t="s">
        <v>130</v>
      </c>
      <c r="E455" s="517" t="s">
        <v>130</v>
      </c>
      <c r="F455" s="517" t="s">
        <v>130</v>
      </c>
      <c r="G455" s="763" t="s">
        <v>4029</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5" t="s">
        <v>135</v>
      </c>
      <c r="AE455" s="764"/>
      <c r="AF455" s="765" t="s">
        <v>135</v>
      </c>
      <c r="AG455" s="764"/>
      <c r="AH455" s="764"/>
      <c r="AI455" s="764"/>
      <c r="AJ455" s="764"/>
      <c r="AK455" s="764"/>
      <c r="AL455" s="764"/>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5" t="s">
        <v>135</v>
      </c>
      <c r="BX455" s="764"/>
      <c r="BY455" s="764"/>
      <c r="BZ455" s="764"/>
      <c r="CA455" s="764"/>
      <c r="CB455" s="764"/>
      <c r="CC455" s="764"/>
      <c r="CD455" s="764"/>
      <c r="CE455" s="764"/>
      <c r="CF455" s="764"/>
      <c r="CG455" s="764"/>
      <c r="CH455" s="764"/>
      <c r="CI455" s="764"/>
      <c r="CJ455" s="764"/>
      <c r="CK455" s="764"/>
      <c r="CL455" s="764"/>
      <c r="CM455" s="764"/>
      <c r="CN455" s="764"/>
      <c r="CO455" s="765"/>
      <c r="CP455" s="765" t="s">
        <v>135</v>
      </c>
      <c r="CQ455" s="765"/>
      <c r="CR455" s="764"/>
      <c r="CS455" s="764"/>
      <c r="CT455" s="764"/>
      <c r="CU455" s="764"/>
      <c r="CV455" s="764"/>
      <c r="CW455" s="764"/>
      <c r="CX455" s="764"/>
      <c r="CY455" s="764"/>
      <c r="CZ455" s="764"/>
      <c r="DA455" s="764"/>
      <c r="DB455" s="764"/>
      <c r="DC455" s="764"/>
      <c r="DD455" s="764"/>
      <c r="DE455" s="764"/>
      <c r="DF455" s="764"/>
    </row>
    <row r="456">
      <c r="A456" s="761" t="s">
        <v>801</v>
      </c>
      <c r="B456" s="762">
        <f t="shared" si="28"/>
        <v>3</v>
      </c>
      <c r="C456" s="762" t="s">
        <v>3577</v>
      </c>
      <c r="D456" s="517" t="s">
        <v>130</v>
      </c>
      <c r="E456" s="517" t="s">
        <v>130</v>
      </c>
      <c r="F456" s="517" t="s">
        <v>130</v>
      </c>
      <c r="G456" s="763" t="s">
        <v>4030</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4"/>
      <c r="AP456" s="764"/>
      <c r="AQ456" s="764"/>
      <c r="AR456" s="764"/>
      <c r="AS456" s="764"/>
      <c r="AT456" s="764"/>
      <c r="AU456" s="764"/>
      <c r="AV456" s="765" t="s">
        <v>135</v>
      </c>
      <c r="AW456" s="764"/>
      <c r="AX456" s="765"/>
      <c r="AY456" s="765" t="s">
        <v>135</v>
      </c>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4"/>
      <c r="BU456" s="764"/>
      <c r="BV456" s="764"/>
      <c r="BW456" s="764"/>
      <c r="BX456" s="764"/>
      <c r="BY456" s="765" t="s">
        <v>135</v>
      </c>
      <c r="BZ456" s="764"/>
      <c r="CA456" s="764"/>
      <c r="CB456" s="764"/>
      <c r="CC456" s="764"/>
      <c r="CD456" s="764"/>
      <c r="CE456" s="764"/>
      <c r="CF456" s="764"/>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1152</v>
      </c>
      <c r="B457" s="762">
        <f t="shared" si="28"/>
        <v>2</v>
      </c>
      <c r="C457" s="762" t="s">
        <v>3577</v>
      </c>
      <c r="D457" s="517" t="s">
        <v>130</v>
      </c>
      <c r="E457" s="517" t="s">
        <v>130</v>
      </c>
      <c r="F457" s="517" t="s">
        <v>130</v>
      </c>
      <c r="G457" s="763" t="s">
        <v>4031</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5" t="s">
        <v>135</v>
      </c>
      <c r="AN457" s="764"/>
      <c r="AO457" s="764"/>
      <c r="AP457" s="764"/>
      <c r="AQ457" s="764"/>
      <c r="AR457" s="764"/>
      <c r="AS457" s="764"/>
      <c r="AT457" s="764"/>
      <c r="AU457" s="764"/>
      <c r="AV457" s="764"/>
      <c r="AW457" s="764"/>
      <c r="AX457" s="764"/>
      <c r="AY457" s="764"/>
      <c r="AZ457" s="764"/>
      <c r="BA457" s="764"/>
      <c r="BB457" s="764"/>
      <c r="BC457" s="764"/>
      <c r="BD457" s="764"/>
      <c r="BE457" s="764"/>
      <c r="BF457" s="764"/>
      <c r="BG457" s="765"/>
      <c r="BH457" s="765" t="s">
        <v>135</v>
      </c>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177</v>
      </c>
      <c r="B458" s="762">
        <f t="shared" si="28"/>
        <v>6</v>
      </c>
      <c r="C458" s="762" t="s">
        <v>3614</v>
      </c>
      <c r="D458" s="517" t="s">
        <v>130</v>
      </c>
      <c r="E458" s="517" t="s">
        <v>130</v>
      </c>
      <c r="F458" s="517" t="s">
        <v>130</v>
      </c>
      <c r="G458" s="763" t="s">
        <v>4032</v>
      </c>
      <c r="H458" s="711"/>
      <c r="I458" s="764"/>
      <c r="J458" s="710" t="s">
        <v>135</v>
      </c>
      <c r="K458" s="764"/>
      <c r="L458" s="764"/>
      <c r="M458" s="764"/>
      <c r="N458" s="764"/>
      <c r="O458" s="764"/>
      <c r="P458" s="764"/>
      <c r="Q458" s="764"/>
      <c r="R458" s="764"/>
      <c r="S458" s="764"/>
      <c r="T458" s="764"/>
      <c r="U458" s="764"/>
      <c r="V458" s="764"/>
      <c r="W458" s="764"/>
      <c r="X458" s="764"/>
      <c r="Y458" s="764"/>
      <c r="Z458" s="764"/>
      <c r="AA458" s="764"/>
      <c r="AB458" s="765" t="s">
        <v>135</v>
      </c>
      <c r="AC458" s="765"/>
      <c r="AD458" s="764"/>
      <c r="AE458" s="764"/>
      <c r="AF458" s="764"/>
      <c r="AG458" s="764"/>
      <c r="AH458" s="764"/>
      <c r="AI458" s="764"/>
      <c r="AJ458" s="765" t="s">
        <v>135</v>
      </c>
      <c r="AK458" s="765"/>
      <c r="AL458" s="764"/>
      <c r="AM458" s="764"/>
      <c r="AN458" s="764"/>
      <c r="AO458" s="764"/>
      <c r="AP458" s="764"/>
      <c r="AQ458" s="764"/>
      <c r="AR458" s="764"/>
      <c r="AS458" s="764"/>
      <c r="AT458" s="764"/>
      <c r="AU458" s="764"/>
      <c r="AV458" s="765"/>
      <c r="AW458" s="765" t="s">
        <v>135</v>
      </c>
      <c r="AX458" s="764"/>
      <c r="AY458" s="764"/>
      <c r="AZ458" s="764"/>
      <c r="BA458" s="764"/>
      <c r="BB458" s="764"/>
      <c r="BC458" s="764"/>
      <c r="BD458" s="764"/>
      <c r="BE458" s="764"/>
      <c r="BF458" s="764"/>
      <c r="BG458" s="764"/>
      <c r="BH458" s="764"/>
      <c r="BI458" s="764"/>
      <c r="BJ458" s="764"/>
      <c r="BK458" s="764"/>
      <c r="BL458" s="764"/>
      <c r="BM458" s="764"/>
      <c r="BN458" s="764"/>
      <c r="BO458" s="764"/>
      <c r="BP458" s="764"/>
      <c r="BQ458" s="764"/>
      <c r="BR458" s="764"/>
      <c r="BS458" s="764"/>
      <c r="BT458" s="765" t="s">
        <v>135</v>
      </c>
      <c r="BU458" s="765"/>
      <c r="BV458" s="764"/>
      <c r="BW458" s="764"/>
      <c r="BX458" s="764"/>
      <c r="BY458" s="764"/>
      <c r="BZ458" s="764"/>
      <c r="CA458" s="764"/>
      <c r="CB458" s="764"/>
      <c r="CC458" s="764"/>
      <c r="CD458" s="764"/>
      <c r="CE458" s="764"/>
      <c r="CF458" s="765" t="s">
        <v>135</v>
      </c>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335</v>
      </c>
      <c r="B459" s="762">
        <f t="shared" si="28"/>
        <v>3</v>
      </c>
      <c r="C459" s="762" t="s">
        <v>3614</v>
      </c>
      <c r="D459" s="517" t="s">
        <v>130</v>
      </c>
      <c r="E459" s="517" t="s">
        <v>130</v>
      </c>
      <c r="F459" s="517" t="s">
        <v>130</v>
      </c>
      <c r="G459" s="763" t="s">
        <v>4033</v>
      </c>
      <c r="H459" s="711"/>
      <c r="I459" s="764"/>
      <c r="J459" s="765"/>
      <c r="K459" s="765"/>
      <c r="L459" s="765"/>
      <c r="M459" s="765"/>
      <c r="N459" s="765" t="s">
        <v>135</v>
      </c>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t="s">
        <v>135</v>
      </c>
      <c r="AP459" s="764"/>
      <c r="AQ459" s="764"/>
      <c r="AR459" s="764"/>
      <c r="AS459" s="764"/>
      <c r="AT459" s="764"/>
      <c r="AU459" s="764"/>
      <c r="AV459" s="764"/>
      <c r="AW459" s="764"/>
      <c r="AX459" s="764"/>
      <c r="AY459" s="764"/>
      <c r="AZ459" s="764"/>
      <c r="BA459" s="764"/>
      <c r="BB459" s="764"/>
      <c r="BC459" s="764"/>
      <c r="BD459" s="764"/>
      <c r="BE459" s="764"/>
      <c r="BF459" s="764"/>
      <c r="BG459" s="764"/>
      <c r="BH459" s="764"/>
      <c r="BI459" s="764"/>
      <c r="BJ459" s="764"/>
      <c r="BK459" s="764"/>
      <c r="BL459" s="764"/>
      <c r="BM459" s="764"/>
      <c r="BN459" s="764"/>
      <c r="BO459" s="764"/>
      <c r="BP459" s="764"/>
      <c r="BQ459" s="764"/>
      <c r="BR459" s="765" t="s">
        <v>135</v>
      </c>
      <c r="BS459" s="765"/>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2481</v>
      </c>
      <c r="B460" s="762">
        <f t="shared" si="28"/>
        <v>0</v>
      </c>
      <c r="C460" s="762" t="s">
        <v>3577</v>
      </c>
      <c r="D460" s="517" t="s">
        <v>130</v>
      </c>
      <c r="E460" s="517" t="s">
        <v>130</v>
      </c>
      <c r="F460" s="517" t="s">
        <v>130</v>
      </c>
      <c r="G460" s="763" t="s">
        <v>4034</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4"/>
      <c r="AN460" s="764"/>
      <c r="AO460" s="764"/>
      <c r="AP460" s="764"/>
      <c r="AQ460" s="764"/>
      <c r="AR460" s="764"/>
      <c r="AS460" s="764"/>
      <c r="AT460" s="764"/>
      <c r="AU460" s="764"/>
      <c r="AV460" s="764"/>
      <c r="AW460" s="764"/>
      <c r="AX460" s="764"/>
      <c r="AY460" s="764"/>
      <c r="AZ460" s="764"/>
      <c r="BA460" s="764"/>
      <c r="BB460" s="765"/>
      <c r="BC460" s="765"/>
      <c r="BD460" s="764"/>
      <c r="BE460" s="764"/>
      <c r="BF460" s="764"/>
      <c r="BG460" s="764"/>
      <c r="BH460" s="764"/>
      <c r="BI460" s="764"/>
      <c r="BJ460" s="764"/>
      <c r="BK460" s="765"/>
      <c r="BL460" s="764"/>
      <c r="BM460" s="764"/>
      <c r="BN460" s="764"/>
      <c r="BO460" s="764"/>
      <c r="BP460" s="764"/>
      <c r="BQ460" s="764"/>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4"/>
      <c r="CY460" s="764"/>
      <c r="CZ460" s="764"/>
      <c r="DA460" s="764"/>
      <c r="DB460" s="764"/>
      <c r="DC460" s="764"/>
      <c r="DD460" s="764"/>
      <c r="DE460" s="764"/>
      <c r="DF460" s="764"/>
    </row>
    <row r="461">
      <c r="A461" s="761" t="s">
        <v>1643</v>
      </c>
      <c r="B461" s="762">
        <f t="shared" si="28"/>
        <v>2</v>
      </c>
      <c r="C461" s="762" t="s">
        <v>3614</v>
      </c>
      <c r="D461" s="517" t="s">
        <v>130</v>
      </c>
      <c r="E461" s="517" t="s">
        <v>130</v>
      </c>
      <c r="F461" s="517" t="s">
        <v>130</v>
      </c>
      <c r="G461" s="763" t="s">
        <v>4035</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4"/>
      <c r="AY461" s="764"/>
      <c r="AZ461" s="764"/>
      <c r="BA461" s="764"/>
      <c r="BB461" s="765" t="s">
        <v>135</v>
      </c>
      <c r="BC461" s="765"/>
      <c r="BD461" s="764"/>
      <c r="BE461" s="764"/>
      <c r="BF461" s="764"/>
      <c r="BG461" s="764"/>
      <c r="BH461" s="764"/>
      <c r="BI461" s="764"/>
      <c r="BJ461" s="764"/>
      <c r="BK461" s="765" t="s">
        <v>135</v>
      </c>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730</v>
      </c>
      <c r="B462" s="762">
        <f t="shared" si="28"/>
        <v>11</v>
      </c>
      <c r="C462" s="762" t="s">
        <v>3614</v>
      </c>
      <c r="D462" s="517" t="s">
        <v>130</v>
      </c>
      <c r="E462" s="517" t="s">
        <v>130</v>
      </c>
      <c r="F462" s="517" t="s">
        <v>130</v>
      </c>
      <c r="G462" s="763" t="s">
        <v>4036</v>
      </c>
      <c r="H462" s="711"/>
      <c r="I462" s="764"/>
      <c r="J462" s="764"/>
      <c r="K462" s="764"/>
      <c r="L462" s="764"/>
      <c r="M462" s="764"/>
      <c r="N462" s="764"/>
      <c r="O462" s="764"/>
      <c r="P462" s="764"/>
      <c r="Q462" s="764"/>
      <c r="R462" s="764"/>
      <c r="S462" s="764"/>
      <c r="T462" s="764"/>
      <c r="U462" s="764"/>
      <c r="V462" s="764"/>
      <c r="W462" s="764"/>
      <c r="X462" s="764"/>
      <c r="Y462" s="764"/>
      <c r="Z462" s="765" t="s">
        <v>135</v>
      </c>
      <c r="AA462" s="764"/>
      <c r="AB462" s="764"/>
      <c r="AC462" s="764"/>
      <c r="AD462" s="765"/>
      <c r="AE462" s="765" t="s">
        <v>135</v>
      </c>
      <c r="AF462" s="764"/>
      <c r="AG462" s="764"/>
      <c r="AH462" s="764"/>
      <c r="AI462" s="765" t="s">
        <v>135</v>
      </c>
      <c r="AJ462" s="765"/>
      <c r="AK462" s="765"/>
      <c r="AL462" s="765"/>
      <c r="AM462" s="764"/>
      <c r="AN462" s="764"/>
      <c r="AO462" s="765" t="s">
        <v>135</v>
      </c>
      <c r="AP462" s="764"/>
      <c r="AQ462" s="764"/>
      <c r="AR462" s="764"/>
      <c r="AS462" s="764"/>
      <c r="AT462" s="764"/>
      <c r="AU462" s="764"/>
      <c r="AV462" s="764"/>
      <c r="AW462" s="764"/>
      <c r="AX462" s="764"/>
      <c r="AY462" s="764"/>
      <c r="AZ462" s="764"/>
      <c r="BA462" s="764"/>
      <c r="BB462" s="764"/>
      <c r="BC462" s="764"/>
      <c r="BD462" s="764"/>
      <c r="BE462" s="764"/>
      <c r="BF462" s="764"/>
      <c r="BG462" s="764"/>
      <c r="BH462" s="764"/>
      <c r="BI462" s="764"/>
      <c r="BJ462" s="765" t="s">
        <v>135</v>
      </c>
      <c r="BK462" s="764"/>
      <c r="BL462" s="764"/>
      <c r="BM462" s="764"/>
      <c r="BN462" s="765"/>
      <c r="BO462" s="765" t="s">
        <v>135</v>
      </c>
      <c r="BP462" s="765" t="s">
        <v>135</v>
      </c>
      <c r="BQ462" s="764"/>
      <c r="BR462" s="764"/>
      <c r="BS462" s="764"/>
      <c r="BT462" s="764"/>
      <c r="BU462" s="764"/>
      <c r="BV462" s="765" t="s">
        <v>135</v>
      </c>
      <c r="BW462" s="765"/>
      <c r="BX462" s="765" t="str">
        <f>image("https://i.imgur.com/Le4Ot7B.png",4,15,15)</f>
        <v/>
      </c>
      <c r="BY462" s="764"/>
      <c r="BZ462" s="765"/>
      <c r="CA462" s="765" t="s">
        <v>135</v>
      </c>
      <c r="CB462" s="764"/>
      <c r="CC462" s="764"/>
      <c r="CD462" s="764"/>
      <c r="CE462" s="764"/>
      <c r="CF462" s="764"/>
      <c r="CG462" s="764"/>
      <c r="CH462" s="764"/>
      <c r="CI462" s="764"/>
      <c r="CJ462" s="764"/>
      <c r="CK462" s="764"/>
      <c r="CL462" s="764"/>
      <c r="CM462" s="765"/>
      <c r="CN462" s="765" t="s">
        <v>135</v>
      </c>
      <c r="CO462" s="765"/>
      <c r="CP462" s="765"/>
      <c r="CQ462" s="765"/>
      <c r="CR462" s="764"/>
      <c r="CS462" s="764"/>
      <c r="CT462" s="764"/>
      <c r="CU462" s="764"/>
      <c r="CV462" s="764"/>
      <c r="CW462" s="764"/>
      <c r="CX462" s="764"/>
      <c r="CY462" s="764"/>
      <c r="CZ462" s="764"/>
      <c r="DA462" s="764"/>
      <c r="DB462" s="764"/>
      <c r="DC462" s="764"/>
      <c r="DD462" s="764"/>
      <c r="DE462" s="764"/>
      <c r="DF462" s="764"/>
    </row>
    <row r="463">
      <c r="A463" s="761" t="s">
        <v>457</v>
      </c>
      <c r="B463" s="762">
        <f t="shared" si="28"/>
        <v>1</v>
      </c>
      <c r="C463" s="762" t="s">
        <v>3614</v>
      </c>
      <c r="D463" s="517" t="s">
        <v>130</v>
      </c>
      <c r="E463" s="517" t="s">
        <v>130</v>
      </c>
      <c r="F463" s="517" t="s">
        <v>130</v>
      </c>
      <c r="G463" s="763" t="s">
        <v>4037</v>
      </c>
      <c r="H463" s="711"/>
      <c r="I463" s="764"/>
      <c r="J463" s="764"/>
      <c r="K463" s="764"/>
      <c r="L463" s="764"/>
      <c r="M463" s="764"/>
      <c r="N463" s="764"/>
      <c r="O463" s="764"/>
      <c r="P463" s="766" t="s">
        <v>135</v>
      </c>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4"/>
      <c r="AT463" s="764"/>
      <c r="AU463" s="764"/>
      <c r="AV463" s="764"/>
      <c r="AW463" s="764"/>
      <c r="AX463" s="765"/>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5"/>
      <c r="BY463" s="764"/>
      <c r="BZ463" s="764"/>
      <c r="CA463" s="764"/>
      <c r="CB463" s="764"/>
      <c r="CC463" s="764"/>
      <c r="CD463" s="764"/>
      <c r="CE463" s="764"/>
      <c r="CF463" s="765"/>
      <c r="CG463" s="765"/>
      <c r="CH463" s="765"/>
      <c r="CI463" s="765"/>
      <c r="CJ463" s="765"/>
      <c r="CK463" s="765"/>
      <c r="CL463" s="765"/>
      <c r="CM463" s="764"/>
      <c r="CN463" s="764"/>
      <c r="CO463" s="764"/>
      <c r="CP463" s="764"/>
      <c r="CQ463" s="764"/>
      <c r="CR463" s="764"/>
      <c r="CS463" s="764"/>
      <c r="CT463" s="765"/>
      <c r="CU463" s="764"/>
      <c r="CV463" s="764"/>
      <c r="CW463" s="764"/>
      <c r="CX463" s="764"/>
      <c r="CY463" s="764"/>
      <c r="CZ463" s="764"/>
      <c r="DA463" s="764"/>
      <c r="DB463" s="764"/>
      <c r="DC463" s="764"/>
      <c r="DD463" s="764"/>
      <c r="DE463" s="764"/>
      <c r="DF463" s="764"/>
    </row>
    <row r="464">
      <c r="A464" s="761" t="s">
        <v>1509</v>
      </c>
      <c r="B464" s="762">
        <f t="shared" si="28"/>
        <v>5</v>
      </c>
      <c r="C464" s="762" t="s">
        <v>3614</v>
      </c>
      <c r="D464" s="517" t="s">
        <v>130</v>
      </c>
      <c r="E464" s="517" t="s">
        <v>130</v>
      </c>
      <c r="F464" s="517" t="s">
        <v>130</v>
      </c>
      <c r="G464" s="763" t="s">
        <v>4038</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4"/>
      <c r="AP464" s="764"/>
      <c r="AQ464" s="764"/>
      <c r="AR464" s="764"/>
      <c r="AS464" s="764"/>
      <c r="AT464" s="764"/>
      <c r="AU464" s="764"/>
      <c r="AV464" s="764"/>
      <c r="AW464" s="764"/>
      <c r="AX464" s="765" t="s">
        <v>135</v>
      </c>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5" t="str">
        <f>image("https://i.imgur.com/O6u431F.png",4,15,15)</f>
        <v/>
      </c>
      <c r="BY464" s="764"/>
      <c r="BZ464" s="765"/>
      <c r="CA464" s="765" t="s">
        <v>135</v>
      </c>
      <c r="CB464" s="764"/>
      <c r="CC464" s="764"/>
      <c r="CD464" s="764"/>
      <c r="CE464" s="764"/>
      <c r="CF464" s="765"/>
      <c r="CG464" s="765"/>
      <c r="CH464" s="765"/>
      <c r="CI464" s="765"/>
      <c r="CJ464" s="765"/>
      <c r="CK464" s="765" t="s">
        <v>135</v>
      </c>
      <c r="CL464" s="765"/>
      <c r="CM464" s="764"/>
      <c r="CN464" s="764"/>
      <c r="CO464" s="764"/>
      <c r="CP464" s="764"/>
      <c r="CQ464" s="764"/>
      <c r="CR464" s="764"/>
      <c r="CS464" s="764"/>
      <c r="CT464" s="765" t="s">
        <v>135</v>
      </c>
      <c r="CU464" s="764"/>
      <c r="CV464" s="764"/>
      <c r="CW464" s="764"/>
      <c r="CX464" s="764"/>
      <c r="CY464" s="764"/>
      <c r="CZ464" s="764"/>
      <c r="DA464" s="764"/>
      <c r="DB464" s="764"/>
      <c r="DC464" s="764"/>
      <c r="DD464" s="764"/>
      <c r="DE464" s="764"/>
      <c r="DF464" s="764"/>
    </row>
    <row r="465">
      <c r="A465" s="761" t="s">
        <v>375</v>
      </c>
      <c r="B465" s="762">
        <f t="shared" si="28"/>
        <v>3</v>
      </c>
      <c r="C465" s="762" t="s">
        <v>3614</v>
      </c>
      <c r="D465" s="517" t="s">
        <v>130</v>
      </c>
      <c r="E465" s="517" t="s">
        <v>130</v>
      </c>
      <c r="F465" s="517" t="s">
        <v>130</v>
      </c>
      <c r="G465" s="763" t="s">
        <v>4039</v>
      </c>
      <c r="H465" s="711"/>
      <c r="I465" s="764"/>
      <c r="J465" s="764"/>
      <c r="K465" s="764"/>
      <c r="L465" s="764"/>
      <c r="M465" s="764"/>
      <c r="N465" s="764"/>
      <c r="O465" s="765" t="s">
        <v>135</v>
      </c>
      <c r="P465" s="765"/>
      <c r="Q465" s="765"/>
      <c r="R465" s="765"/>
      <c r="S465" s="764"/>
      <c r="T465" s="765"/>
      <c r="U465" s="764"/>
      <c r="V465" s="765"/>
      <c r="W465" s="765" t="s">
        <v>135</v>
      </c>
      <c r="X465" s="764"/>
      <c r="Y465" s="764"/>
      <c r="Z465" s="764"/>
      <c r="AA465" s="764"/>
      <c r="AB465" s="764"/>
      <c r="AC465" s="764"/>
      <c r="AD465" s="764"/>
      <c r="AE465" s="764"/>
      <c r="AF465" s="764"/>
      <c r="AG465" s="764"/>
      <c r="AH465" s="764"/>
      <c r="AI465" s="765" t="s">
        <v>135</v>
      </c>
      <c r="AJ465" s="765"/>
      <c r="AK465" s="765"/>
      <c r="AL465" s="765"/>
      <c r="AM465" s="764"/>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4"/>
      <c r="CP465" s="764"/>
      <c r="CQ465" s="764"/>
      <c r="CR465" s="764"/>
      <c r="CS465" s="764"/>
      <c r="CT465" s="764"/>
      <c r="CU465" s="764"/>
      <c r="CV465" s="764"/>
      <c r="CW465" s="764"/>
      <c r="CX465" s="764"/>
      <c r="CY465" s="764"/>
      <c r="CZ465" s="764"/>
      <c r="DA465" s="764"/>
      <c r="DB465" s="764"/>
      <c r="DC465" s="764"/>
      <c r="DD465" s="764"/>
      <c r="DE465" s="764"/>
      <c r="DF465" s="764"/>
    </row>
    <row r="466">
      <c r="A466" s="761" t="s">
        <v>4040</v>
      </c>
      <c r="B466" s="762">
        <f t="shared" si="28"/>
        <v>0</v>
      </c>
      <c r="C466" s="762" t="s">
        <v>3614</v>
      </c>
      <c r="D466" s="517" t="s">
        <v>130</v>
      </c>
      <c r="E466" s="517" t="s">
        <v>130</v>
      </c>
      <c r="F466" s="517" t="s">
        <v>130</v>
      </c>
      <c r="G466" s="763" t="s">
        <v>4041</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c r="AR466" s="764"/>
      <c r="AS466" s="764"/>
      <c r="AT466" s="764"/>
      <c r="AU466" s="764"/>
      <c r="AV466" s="764"/>
      <c r="AW466" s="764"/>
      <c r="AX466" s="765"/>
      <c r="AY466" s="765"/>
      <c r="AZ466" s="764"/>
      <c r="BA466" s="764"/>
      <c r="BB466" s="764"/>
      <c r="BC466" s="764"/>
      <c r="BD466" s="765"/>
      <c r="BE466" s="765"/>
      <c r="BF466" s="765"/>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c r="CD466" s="764"/>
      <c r="CE466" s="764"/>
      <c r="CF466" s="764"/>
      <c r="CG466" s="764"/>
      <c r="CH466" s="764"/>
      <c r="CI466" s="764"/>
      <c r="CJ466" s="764"/>
      <c r="CK466" s="764"/>
      <c r="CL466" s="764"/>
      <c r="CM466" s="764"/>
      <c r="CN466" s="764"/>
      <c r="CO466" s="764"/>
      <c r="CP466" s="764"/>
      <c r="CQ466" s="764"/>
      <c r="CR466" s="764"/>
      <c r="CS466" s="764"/>
      <c r="CT466" s="764"/>
      <c r="CU466" s="764"/>
      <c r="CV466" s="765"/>
      <c r="CW466" s="764"/>
      <c r="CX466" s="765"/>
      <c r="CY466" s="764"/>
      <c r="CZ466" s="764"/>
      <c r="DA466" s="765"/>
      <c r="DB466" s="764"/>
      <c r="DC466" s="764"/>
      <c r="DD466" s="764"/>
      <c r="DE466" s="764"/>
      <c r="DF466" s="764"/>
    </row>
    <row r="467">
      <c r="A467" s="761" t="s">
        <v>2166</v>
      </c>
      <c r="B467" s="762">
        <f t="shared" si="28"/>
        <v>0</v>
      </c>
      <c r="C467" s="762" t="s">
        <v>3614</v>
      </c>
      <c r="D467" s="517" t="s">
        <v>130</v>
      </c>
      <c r="E467" s="517" t="s">
        <v>130</v>
      </c>
      <c r="F467" s="517" t="s">
        <v>130</v>
      </c>
      <c r="G467" s="763" t="s">
        <v>4042</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5"/>
      <c r="CY467" s="764"/>
      <c r="CZ467" s="764"/>
      <c r="DA467" s="765"/>
      <c r="DB467" s="764"/>
      <c r="DC467" s="764"/>
      <c r="DD467" s="764"/>
      <c r="DE467" s="764"/>
      <c r="DF467" s="764"/>
    </row>
    <row r="468">
      <c r="A468" s="761" t="s">
        <v>434</v>
      </c>
      <c r="B468" s="762">
        <f t="shared" si="28"/>
        <v>7</v>
      </c>
      <c r="C468" s="762" t="s">
        <v>3614</v>
      </c>
      <c r="D468" s="517" t="s">
        <v>130</v>
      </c>
      <c r="E468" s="517" t="s">
        <v>130</v>
      </c>
      <c r="F468" s="517" t="s">
        <v>130</v>
      </c>
      <c r="G468" s="763" t="s">
        <v>4043</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4"/>
      <c r="AN468" s="764"/>
      <c r="AO468" s="765"/>
      <c r="AP468" s="765"/>
      <c r="AQ468" s="765" t="s">
        <v>135</v>
      </c>
      <c r="AR468" s="764"/>
      <c r="AS468" s="764"/>
      <c r="AT468" s="764"/>
      <c r="AU468" s="764"/>
      <c r="AV468" s="764"/>
      <c r="AW468" s="764"/>
      <c r="AX468" s="765"/>
      <c r="AY468" s="765" t="s">
        <v>135</v>
      </c>
      <c r="AZ468" s="764"/>
      <c r="BA468" s="764"/>
      <c r="BB468" s="764"/>
      <c r="BC468" s="764"/>
      <c r="BD468" s="765"/>
      <c r="BE468" s="765"/>
      <c r="BF468" s="765" t="s">
        <v>135</v>
      </c>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5" t="s">
        <v>135</v>
      </c>
      <c r="CD468" s="764"/>
      <c r="CE468" s="764"/>
      <c r="CF468" s="764"/>
      <c r="CG468" s="764"/>
      <c r="CH468" s="764"/>
      <c r="CI468" s="764"/>
      <c r="CJ468" s="764"/>
      <c r="CK468" s="764"/>
      <c r="CL468" s="764"/>
      <c r="CM468" s="764"/>
      <c r="CN468" s="764"/>
      <c r="CO468" s="764"/>
      <c r="CP468" s="764"/>
      <c r="CQ468" s="764"/>
      <c r="CR468" s="764"/>
      <c r="CS468" s="764"/>
      <c r="CT468" s="764"/>
      <c r="CU468" s="764"/>
      <c r="CV468" s="765" t="s">
        <v>135</v>
      </c>
      <c r="CW468" s="764"/>
      <c r="CX468" s="765" t="s">
        <v>135</v>
      </c>
      <c r="CY468" s="764"/>
      <c r="CZ468" s="764"/>
      <c r="DA468" s="765" t="s">
        <v>135</v>
      </c>
      <c r="DB468" s="764"/>
      <c r="DC468" s="764"/>
      <c r="DD468" s="764"/>
      <c r="DE468" s="764"/>
      <c r="DF468" s="764"/>
    </row>
    <row r="469">
      <c r="A469" s="761" t="s">
        <v>1269</v>
      </c>
      <c r="B469" s="762">
        <f t="shared" si="28"/>
        <v>1</v>
      </c>
      <c r="C469" s="762" t="s">
        <v>3614</v>
      </c>
      <c r="D469" s="517" t="s">
        <v>130</v>
      </c>
      <c r="E469" s="517" t="s">
        <v>130</v>
      </c>
      <c r="F469" s="517" t="s">
        <v>130</v>
      </c>
      <c r="G469" s="763" t="s">
        <v>4044</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5"/>
      <c r="AP469" s="765"/>
      <c r="AQ469" s="765" t="s">
        <v>135</v>
      </c>
      <c r="AR469" s="764"/>
      <c r="AS469" s="764"/>
      <c r="AT469" s="764"/>
      <c r="AU469" s="764"/>
      <c r="AV469" s="764"/>
      <c r="AW469" s="764"/>
      <c r="AX469" s="765"/>
      <c r="AY469" s="765"/>
      <c r="AZ469" s="764"/>
      <c r="BA469" s="764"/>
      <c r="BB469" s="764"/>
      <c r="BC469" s="764"/>
      <c r="BD469" s="765"/>
      <c r="BE469" s="765"/>
      <c r="BF469" s="765"/>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5"/>
      <c r="CD469" s="764"/>
      <c r="CE469" s="764"/>
      <c r="CF469" s="764"/>
      <c r="CG469" s="764"/>
      <c r="CH469" s="764"/>
      <c r="CI469" s="764"/>
      <c r="CJ469" s="764"/>
      <c r="CK469" s="764"/>
      <c r="CL469" s="764"/>
      <c r="CM469" s="764"/>
      <c r="CN469" s="764"/>
      <c r="CO469" s="764"/>
      <c r="CP469" s="764"/>
      <c r="CQ469" s="764"/>
      <c r="CR469" s="764"/>
      <c r="CS469" s="764"/>
      <c r="CT469" s="764"/>
      <c r="CU469" s="764"/>
      <c r="CV469" s="765"/>
      <c r="CW469" s="764"/>
      <c r="CX469" s="764"/>
      <c r="CY469" s="764"/>
      <c r="CZ469" s="764"/>
      <c r="DA469" s="764"/>
      <c r="DB469" s="764"/>
      <c r="DC469" s="764"/>
      <c r="DD469" s="764"/>
      <c r="DE469" s="764"/>
      <c r="DF469" s="764"/>
    </row>
    <row r="470">
      <c r="A470" s="761" t="s">
        <v>1194</v>
      </c>
      <c r="B470" s="762">
        <f t="shared" si="28"/>
        <v>3</v>
      </c>
      <c r="C470" s="762" t="s">
        <v>3614</v>
      </c>
      <c r="D470" s="517" t="s">
        <v>130</v>
      </c>
      <c r="E470" s="517" t="s">
        <v>130</v>
      </c>
      <c r="F470" s="517" t="s">
        <v>130</v>
      </c>
      <c r="G470" s="763" t="s">
        <v>4045</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5"/>
      <c r="AN470" s="765" t="s">
        <v>135</v>
      </c>
      <c r="AO470" s="764"/>
      <c r="AP470" s="764"/>
      <c r="AQ470" s="764"/>
      <c r="AR470" s="764"/>
      <c r="AS470" s="764"/>
      <c r="AT470" s="764"/>
      <c r="AU470" s="764"/>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5" t="s">
        <v>135</v>
      </c>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5"/>
      <c r="CY470" s="765" t="s">
        <v>135</v>
      </c>
      <c r="CZ470" s="764"/>
      <c r="DA470" s="764"/>
      <c r="DB470" s="764"/>
      <c r="DC470" s="764"/>
      <c r="DD470" s="764"/>
      <c r="DE470" s="764"/>
      <c r="DF470" s="764"/>
    </row>
    <row r="471">
      <c r="A471" s="761" t="s">
        <v>2381</v>
      </c>
      <c r="B471" s="762">
        <f t="shared" si="28"/>
        <v>0</v>
      </c>
      <c r="C471" s="762" t="s">
        <v>3614</v>
      </c>
      <c r="D471" s="517" t="s">
        <v>130</v>
      </c>
      <c r="E471" s="517" t="s">
        <v>130</v>
      </c>
      <c r="F471" s="517" t="s">
        <v>130</v>
      </c>
      <c r="G471" s="763" t="s">
        <v>4046</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372</v>
      </c>
      <c r="B472" s="762">
        <f t="shared" si="28"/>
        <v>0</v>
      </c>
      <c r="C472" s="762" t="s">
        <v>3614</v>
      </c>
      <c r="D472" s="517" t="s">
        <v>130</v>
      </c>
      <c r="E472" s="517" t="s">
        <v>130</v>
      </c>
      <c r="F472" s="517" t="s">
        <v>130</v>
      </c>
      <c r="G472" s="763" t="s">
        <v>4047</v>
      </c>
      <c r="H472" s="711"/>
      <c r="I472" s="764"/>
      <c r="J472" s="764"/>
      <c r="K472" s="764"/>
      <c r="L472" s="764"/>
      <c r="M472" s="764"/>
      <c r="N472" s="764"/>
      <c r="O472" s="764"/>
      <c r="P472" s="764"/>
      <c r="Q472" s="764"/>
      <c r="R472" s="764"/>
      <c r="S472" s="764"/>
      <c r="T472" s="764"/>
      <c r="U472" s="764"/>
      <c r="V472" s="764"/>
      <c r="W472" s="764"/>
      <c r="X472" s="764"/>
      <c r="Y472" s="764"/>
      <c r="Z472" s="764"/>
      <c r="AA472" s="764"/>
      <c r="AB472" s="764"/>
      <c r="AC472" s="764"/>
      <c r="AD472" s="764"/>
      <c r="AE472" s="764"/>
      <c r="AF472" s="764"/>
      <c r="AG472" s="764"/>
      <c r="AH472" s="764"/>
      <c r="AI472" s="764"/>
      <c r="AJ472" s="764"/>
      <c r="AK472" s="764"/>
      <c r="AL472" s="764"/>
      <c r="AM472" s="764"/>
      <c r="AN472" s="764"/>
      <c r="AO472" s="764"/>
      <c r="AP472" s="764"/>
      <c r="AQ472" s="764"/>
      <c r="AR472" s="764"/>
      <c r="AS472" s="765"/>
      <c r="AT472" s="765"/>
      <c r="AU472" s="765"/>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1422</v>
      </c>
      <c r="B473" s="762">
        <f t="shared" si="28"/>
        <v>1</v>
      </c>
      <c r="C473" s="762" t="s">
        <v>3577</v>
      </c>
      <c r="D473" s="517" t="s">
        <v>130</v>
      </c>
      <c r="E473" s="517" t="s">
        <v>130</v>
      </c>
      <c r="F473" s="517" t="s">
        <v>130</v>
      </c>
      <c r="G473" s="763" t="s">
        <v>4048</v>
      </c>
      <c r="H473" s="711"/>
      <c r="I473" s="764"/>
      <c r="J473" s="764"/>
      <c r="K473" s="764"/>
      <c r="L473" s="764"/>
      <c r="M473" s="764"/>
      <c r="N473" s="764"/>
      <c r="O473" s="764"/>
      <c r="P473" s="764"/>
      <c r="Q473" s="764"/>
      <c r="R473" s="764"/>
      <c r="S473" s="764"/>
      <c r="T473" s="764"/>
      <c r="U473" s="764"/>
      <c r="V473" s="764"/>
      <c r="W473" s="764"/>
      <c r="X473" s="764"/>
      <c r="Y473" s="764"/>
      <c r="Z473" s="764"/>
      <c r="AA473" s="764"/>
      <c r="AB473" s="764"/>
      <c r="AC473" s="764"/>
      <c r="AD473" s="764"/>
      <c r="AE473" s="764"/>
      <c r="AF473" s="764"/>
      <c r="AG473" s="764"/>
      <c r="AH473" s="764"/>
      <c r="AI473" s="764"/>
      <c r="AJ473" s="764"/>
      <c r="AK473" s="764"/>
      <c r="AL473" s="764"/>
      <c r="AM473" s="764"/>
      <c r="AN473" s="764"/>
      <c r="AO473" s="764"/>
      <c r="AP473" s="764"/>
      <c r="AQ473" s="764"/>
      <c r="AR473" s="764"/>
      <c r="AS473" s="765"/>
      <c r="AT473" s="765"/>
      <c r="AU473" s="765" t="s">
        <v>135</v>
      </c>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4"/>
      <c r="CP473" s="764"/>
      <c r="CQ473" s="764"/>
      <c r="CR473" s="764"/>
      <c r="CS473" s="764"/>
      <c r="CT473" s="764"/>
      <c r="CU473" s="764"/>
      <c r="CV473" s="764"/>
      <c r="CW473" s="764"/>
      <c r="CX473" s="764"/>
      <c r="CY473" s="764"/>
      <c r="CZ473" s="764"/>
      <c r="DA473" s="764"/>
      <c r="DB473" s="764"/>
      <c r="DC473" s="764"/>
      <c r="DD473" s="764"/>
      <c r="DE473" s="764"/>
      <c r="DF473" s="764"/>
    </row>
    <row r="474">
      <c r="A474" s="761" t="s">
        <v>144</v>
      </c>
      <c r="B474" s="762">
        <f t="shared" si="28"/>
        <v>9</v>
      </c>
      <c r="C474" s="762" t="s">
        <v>3614</v>
      </c>
      <c r="D474" s="517" t="s">
        <v>130</v>
      </c>
      <c r="E474" s="517" t="s">
        <v>130</v>
      </c>
      <c r="F474" s="517" t="s">
        <v>130</v>
      </c>
      <c r="G474" s="763" t="s">
        <v>4049</v>
      </c>
      <c r="H474" s="759"/>
      <c r="I474" s="765" t="s">
        <v>135</v>
      </c>
      <c r="J474" s="764"/>
      <c r="K474" s="764"/>
      <c r="L474" s="764"/>
      <c r="M474" s="764"/>
      <c r="N474" s="764"/>
      <c r="O474" s="765" t="s">
        <v>135</v>
      </c>
      <c r="P474" s="765"/>
      <c r="Q474" s="765"/>
      <c r="R474" s="765"/>
      <c r="S474" s="764"/>
      <c r="T474" s="765" t="s">
        <v>135</v>
      </c>
      <c r="U474" s="764"/>
      <c r="V474" s="765" t="s">
        <v>135</v>
      </c>
      <c r="W474" s="764"/>
      <c r="X474" s="764"/>
      <c r="Y474" s="764"/>
      <c r="Z474" s="764"/>
      <c r="AA474" s="765" t="s">
        <v>135</v>
      </c>
      <c r="AB474" s="764"/>
      <c r="AC474" s="764"/>
      <c r="AD474" s="764"/>
      <c r="AE474" s="764"/>
      <c r="AF474" s="764"/>
      <c r="AG474" s="765" t="s">
        <v>135</v>
      </c>
      <c r="AH474" s="764"/>
      <c r="AI474" s="764"/>
      <c r="AJ474" s="764"/>
      <c r="AK474" s="764"/>
      <c r="AL474" s="764"/>
      <c r="AM474" s="765" t="s">
        <v>135</v>
      </c>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t="s">
        <v>135</v>
      </c>
      <c r="CQ474" s="765"/>
      <c r="CR474" s="764"/>
      <c r="CS474" s="764"/>
      <c r="CT474" s="764"/>
      <c r="CU474" s="764"/>
      <c r="CV474" s="764"/>
      <c r="CW474" s="764"/>
      <c r="CX474" s="764"/>
      <c r="CY474" s="764"/>
      <c r="CZ474" s="765" t="s">
        <v>135</v>
      </c>
      <c r="DA474" s="765"/>
      <c r="DB474" s="765"/>
      <c r="DC474" s="765"/>
      <c r="DD474" s="765"/>
      <c r="DE474" s="765"/>
      <c r="DF474" s="765"/>
    </row>
    <row r="475">
      <c r="A475" s="761" t="s">
        <v>821</v>
      </c>
      <c r="B475" s="762">
        <f t="shared" si="28"/>
        <v>1</v>
      </c>
      <c r="C475" s="762" t="s">
        <v>3614</v>
      </c>
      <c r="D475" s="517" t="s">
        <v>130</v>
      </c>
      <c r="E475" s="517" t="s">
        <v>130</v>
      </c>
      <c r="F475" s="517" t="s">
        <v>130</v>
      </c>
      <c r="G475" s="763" t="s">
        <v>4050</v>
      </c>
      <c r="H475" s="759"/>
      <c r="I475" s="765"/>
      <c r="J475" s="764"/>
      <c r="K475" s="764"/>
      <c r="L475" s="764"/>
      <c r="M475" s="764"/>
      <c r="N475" s="764"/>
      <c r="O475" s="765"/>
      <c r="P475" s="765"/>
      <c r="Q475" s="765"/>
      <c r="R475" s="765"/>
      <c r="S475" s="764"/>
      <c r="T475" s="765"/>
      <c r="U475" s="764"/>
      <c r="V475" s="764"/>
      <c r="W475" s="764"/>
      <c r="X475" s="764"/>
      <c r="Y475" s="764"/>
      <c r="Z475" s="764"/>
      <c r="AA475" s="765"/>
      <c r="AB475" s="764"/>
      <c r="AC475" s="765" t="s">
        <v>135</v>
      </c>
      <c r="AD475" s="764"/>
      <c r="AE475" s="764"/>
      <c r="AF475" s="764"/>
      <c r="AG475" s="765"/>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4"/>
      <c r="CH475" s="764"/>
      <c r="CI475" s="764"/>
      <c r="CJ475" s="764"/>
      <c r="CK475" s="764"/>
      <c r="CL475" s="764"/>
      <c r="CM475" s="764"/>
      <c r="CN475" s="764"/>
      <c r="CO475" s="765"/>
      <c r="CP475" s="765"/>
      <c r="CQ475" s="765"/>
      <c r="CR475" s="764"/>
      <c r="CS475" s="764"/>
      <c r="CT475" s="764"/>
      <c r="CU475" s="764"/>
      <c r="CV475" s="764"/>
      <c r="CW475" s="764"/>
      <c r="CX475" s="764"/>
      <c r="CY475" s="764"/>
      <c r="CZ475" s="765"/>
      <c r="DA475" s="765"/>
      <c r="DB475" s="765"/>
      <c r="DC475" s="765"/>
      <c r="DD475" s="765"/>
      <c r="DE475" s="765"/>
      <c r="DF475" s="765"/>
    </row>
    <row r="476">
      <c r="A476" s="761" t="s">
        <v>560</v>
      </c>
      <c r="B476" s="762">
        <f t="shared" si="28"/>
        <v>1</v>
      </c>
      <c r="C476" s="762" t="s">
        <v>3614</v>
      </c>
      <c r="D476" s="517" t="s">
        <v>130</v>
      </c>
      <c r="E476" s="517" t="s">
        <v>130</v>
      </c>
      <c r="F476" s="517" t="s">
        <v>130</v>
      </c>
      <c r="G476" s="763" t="s">
        <v>4051</v>
      </c>
      <c r="H476" s="759"/>
      <c r="I476" s="765"/>
      <c r="J476" s="764"/>
      <c r="K476" s="764"/>
      <c r="L476" s="764"/>
      <c r="M476" s="764"/>
      <c r="N476" s="764"/>
      <c r="O476" s="765"/>
      <c r="P476" s="765"/>
      <c r="Q476" s="765"/>
      <c r="R476" s="765"/>
      <c r="S476" s="764"/>
      <c r="T476" s="765" t="s">
        <v>135</v>
      </c>
      <c r="U476" s="764"/>
      <c r="V476" s="764"/>
      <c r="W476" s="764"/>
      <c r="X476" s="764"/>
      <c r="Y476" s="764"/>
      <c r="Z476" s="764"/>
      <c r="AA476" s="765"/>
      <c r="AB476" s="764"/>
      <c r="AC476" s="765"/>
      <c r="AD476" s="764"/>
      <c r="AE476" s="764"/>
      <c r="AF476" s="764"/>
      <c r="AG476" s="765"/>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5"/>
      <c r="CP476" s="765"/>
      <c r="CQ476" s="765"/>
      <c r="CR476" s="764"/>
      <c r="CS476" s="764"/>
      <c r="CT476" s="764"/>
      <c r="CU476" s="764"/>
      <c r="CV476" s="764"/>
      <c r="CW476" s="764"/>
      <c r="CX476" s="764"/>
      <c r="CY476" s="764"/>
      <c r="CZ476" s="765"/>
      <c r="DA476" s="765"/>
      <c r="DB476" s="765"/>
      <c r="DC476" s="765"/>
      <c r="DD476" s="765"/>
      <c r="DE476" s="765"/>
      <c r="DF476" s="765"/>
    </row>
    <row r="477">
      <c r="A477" s="761" t="s">
        <v>461</v>
      </c>
      <c r="B477" s="762">
        <f t="shared" si="28"/>
        <v>4</v>
      </c>
      <c r="C477" s="762" t="s">
        <v>3614</v>
      </c>
      <c r="D477" s="517" t="s">
        <v>130</v>
      </c>
      <c r="E477" s="517" t="s">
        <v>130</v>
      </c>
      <c r="F477" s="517" t="s">
        <v>130</v>
      </c>
      <c r="G477" s="763" t="s">
        <v>4052</v>
      </c>
      <c r="H477" s="711"/>
      <c r="I477" s="764"/>
      <c r="J477" s="764"/>
      <c r="K477" s="764"/>
      <c r="L477" s="764"/>
      <c r="M477" s="764"/>
      <c r="N477" s="764"/>
      <c r="O477" s="764"/>
      <c r="P477" s="765" t="s">
        <v>135</v>
      </c>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7" t="str">
        <f>image("https://i.imgur.com/1QvNsgz.png",4,15,15)</f>
        <v/>
      </c>
      <c r="BY477" s="765" t="s">
        <v>135</v>
      </c>
      <c r="BZ477" s="764"/>
      <c r="CA477" s="764"/>
      <c r="CB477" s="764"/>
      <c r="CC477" s="764"/>
      <c r="CD477" s="764"/>
      <c r="CE477" s="764"/>
      <c r="CF477" s="764"/>
      <c r="CG477" s="764"/>
      <c r="CH477" s="764"/>
      <c r="CI477" s="764"/>
      <c r="CJ477" s="764"/>
      <c r="CK477" s="764"/>
      <c r="CL477" s="764"/>
      <c r="CM477" s="764"/>
      <c r="CN477" s="764"/>
      <c r="CO477" s="764"/>
      <c r="CP477" s="764"/>
      <c r="CQ477" s="764"/>
      <c r="CR477" s="765" t="s">
        <v>135</v>
      </c>
      <c r="CS477" s="764"/>
      <c r="CT477" s="764"/>
      <c r="CU477" s="764"/>
      <c r="CV477" s="764"/>
      <c r="CW477" s="764"/>
      <c r="CX477" s="764"/>
      <c r="CY477" s="764"/>
      <c r="CZ477" s="764"/>
      <c r="DA477" s="764"/>
      <c r="DB477" s="764"/>
      <c r="DC477" s="764"/>
      <c r="DD477" s="764"/>
      <c r="DE477" s="764"/>
      <c r="DF477" s="764"/>
    </row>
    <row r="478">
      <c r="A478" s="761" t="s">
        <v>653</v>
      </c>
      <c r="B478" s="762">
        <f t="shared" si="28"/>
        <v>1</v>
      </c>
      <c r="C478" s="762" t="s">
        <v>3614</v>
      </c>
      <c r="D478" s="517" t="s">
        <v>130</v>
      </c>
      <c r="E478" s="517" t="s">
        <v>130</v>
      </c>
      <c r="F478" s="517" t="s">
        <v>130</v>
      </c>
      <c r="G478" s="763" t="s">
        <v>4053</v>
      </c>
      <c r="H478" s="711"/>
      <c r="I478" s="764"/>
      <c r="J478" s="764"/>
      <c r="K478" s="764"/>
      <c r="L478" s="764"/>
      <c r="M478" s="764"/>
      <c r="N478" s="764"/>
      <c r="O478" s="764"/>
      <c r="P478" s="764"/>
      <c r="Q478" s="764"/>
      <c r="R478" s="764"/>
      <c r="S478" s="764"/>
      <c r="T478" s="764"/>
      <c r="U478" s="764"/>
      <c r="V478" s="765"/>
      <c r="W478" s="765" t="s">
        <v>135</v>
      </c>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1507</v>
      </c>
      <c r="B479" s="762">
        <f t="shared" si="28"/>
        <v>3</v>
      </c>
      <c r="C479" s="762" t="s">
        <v>3577</v>
      </c>
      <c r="D479" s="517" t="s">
        <v>130</v>
      </c>
      <c r="E479" s="517" t="s">
        <v>130</v>
      </c>
      <c r="F479" s="517" t="s">
        <v>130</v>
      </c>
      <c r="G479" s="763" t="s">
        <v>4054</v>
      </c>
      <c r="H479" s="711"/>
      <c r="I479" s="764"/>
      <c r="J479" s="764"/>
      <c r="K479" s="764"/>
      <c r="L479" s="764"/>
      <c r="M479" s="764"/>
      <c r="N479" s="764"/>
      <c r="O479" s="764"/>
      <c r="P479" s="764"/>
      <c r="Q479" s="764"/>
      <c r="R479" s="764"/>
      <c r="S479" s="764"/>
      <c r="T479" s="764"/>
      <c r="U479" s="764"/>
      <c r="V479" s="764"/>
      <c r="W479" s="764"/>
      <c r="X479" s="764"/>
      <c r="Y479" s="764"/>
      <c r="Z479" s="764"/>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5" t="s">
        <v>135</v>
      </c>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4"/>
      <c r="CA479" s="764"/>
      <c r="CB479" s="764"/>
      <c r="CC479" s="764"/>
      <c r="CD479" s="764"/>
      <c r="CE479" s="764"/>
      <c r="CF479" s="764"/>
      <c r="CG479" s="765" t="s">
        <v>135</v>
      </c>
      <c r="CH479" s="765"/>
      <c r="CI479" s="765"/>
      <c r="CJ479" s="764"/>
      <c r="CK479" s="764"/>
      <c r="CL479" s="764"/>
      <c r="CM479" s="764"/>
      <c r="CN479" s="764"/>
      <c r="CO479" s="764"/>
      <c r="CP479" s="764"/>
      <c r="CQ479" s="764"/>
      <c r="CR479" s="765"/>
      <c r="CS479" s="765" t="s">
        <v>135</v>
      </c>
      <c r="CT479" s="764"/>
      <c r="CU479" s="764"/>
      <c r="CV479" s="764"/>
      <c r="CW479" s="764"/>
      <c r="CX479" s="764"/>
      <c r="CY479" s="764"/>
      <c r="CZ479" s="764"/>
      <c r="DA479" s="764"/>
      <c r="DB479" s="764"/>
      <c r="DC479" s="764"/>
      <c r="DD479" s="764"/>
      <c r="DE479" s="764"/>
      <c r="DF479" s="764"/>
    </row>
    <row r="480">
      <c r="A480" s="761" t="s">
        <v>1530</v>
      </c>
      <c r="B480" s="762">
        <f t="shared" si="28"/>
        <v>1</v>
      </c>
      <c r="C480" s="762" t="s">
        <v>3614</v>
      </c>
      <c r="D480" s="517" t="s">
        <v>130</v>
      </c>
      <c r="E480" s="517" t="s">
        <v>130</v>
      </c>
      <c r="F480" s="517" t="s">
        <v>130</v>
      </c>
      <c r="G480" s="763" t="s">
        <v>4055</v>
      </c>
      <c r="H480" s="711"/>
      <c r="I480" s="764"/>
      <c r="J480" s="764"/>
      <c r="K480" s="764"/>
      <c r="L480" s="764"/>
      <c r="M480" s="764"/>
      <c r="N480" s="764"/>
      <c r="O480" s="764"/>
      <c r="P480" s="764"/>
      <c r="Q480" s="764"/>
      <c r="R480" s="764"/>
      <c r="S480" s="764"/>
      <c r="T480" s="764"/>
      <c r="U480" s="764"/>
      <c r="V480" s="764"/>
      <c r="W480" s="764"/>
      <c r="X480" s="764"/>
      <c r="Y480" s="764"/>
      <c r="Z480" s="764"/>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5"/>
      <c r="AY480" s="765" t="s">
        <v>135</v>
      </c>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5"/>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703</v>
      </c>
      <c r="B481" s="762">
        <f t="shared" si="28"/>
        <v>2</v>
      </c>
      <c r="C481" s="762" t="s">
        <v>3614</v>
      </c>
      <c r="D481" s="517" t="s">
        <v>130</v>
      </c>
      <c r="E481" s="517" t="s">
        <v>130</v>
      </c>
      <c r="F481" s="517" t="s">
        <v>130</v>
      </c>
      <c r="G481" s="763" t="s">
        <v>4056</v>
      </c>
      <c r="H481" s="711"/>
      <c r="I481" s="764"/>
      <c r="J481" s="764"/>
      <c r="K481" s="764"/>
      <c r="L481" s="764"/>
      <c r="M481" s="764"/>
      <c r="N481" s="764"/>
      <c r="O481" s="764"/>
      <c r="P481" s="764"/>
      <c r="Q481" s="764"/>
      <c r="R481" s="764"/>
      <c r="S481" s="764"/>
      <c r="T481" s="764"/>
      <c r="U481" s="764"/>
      <c r="V481" s="764"/>
      <c r="W481" s="764"/>
      <c r="X481" s="765"/>
      <c r="Y481" s="765" t="s">
        <v>135</v>
      </c>
      <c r="Z481" s="765"/>
      <c r="AA481" s="764"/>
      <c r="AB481" s="764"/>
      <c r="AC481" s="764"/>
      <c r="AD481" s="764"/>
      <c r="AE481" s="764"/>
      <c r="AF481" s="764"/>
      <c r="AG481" s="764"/>
      <c r="AH481" s="764"/>
      <c r="AI481" s="764"/>
      <c r="AJ481" s="764"/>
      <c r="AK481" s="764"/>
      <c r="AL481" s="764"/>
      <c r="AM481" s="764"/>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5" t="s">
        <v>135</v>
      </c>
      <c r="BV481" s="764"/>
      <c r="BW481" s="764"/>
      <c r="BX481" s="764"/>
      <c r="BY481" s="764"/>
      <c r="BZ481" s="764"/>
      <c r="CA481" s="764"/>
      <c r="CB481" s="764"/>
      <c r="CC481" s="764"/>
      <c r="CD481" s="764"/>
      <c r="CE481" s="764"/>
      <c r="CF481" s="764"/>
      <c r="CG481" s="764"/>
      <c r="CH481" s="764"/>
      <c r="CI481" s="764"/>
      <c r="CJ481" s="764"/>
      <c r="CK481" s="764"/>
      <c r="CL481" s="764"/>
      <c r="CM481" s="764"/>
      <c r="CN481" s="764"/>
      <c r="CO481" s="764"/>
      <c r="CP481" s="764"/>
      <c r="CQ481" s="764"/>
      <c r="CR481" s="764"/>
      <c r="CS481" s="764"/>
      <c r="CT481" s="764"/>
      <c r="CU481" s="764"/>
      <c r="CV481" s="764"/>
      <c r="CW481" s="764"/>
      <c r="CX481" s="764"/>
      <c r="CY481" s="764"/>
      <c r="CZ481" s="764"/>
      <c r="DA481" s="764"/>
      <c r="DB481" s="764"/>
      <c r="DC481" s="764"/>
      <c r="DD481" s="764"/>
      <c r="DE481" s="764"/>
      <c r="DF481" s="764"/>
    </row>
    <row r="482">
      <c r="A482" s="761" t="s">
        <v>3357</v>
      </c>
      <c r="B482" s="762">
        <f t="shared" si="28"/>
        <v>0</v>
      </c>
      <c r="C482" s="762" t="s">
        <v>3614</v>
      </c>
      <c r="D482" s="517" t="s">
        <v>130</v>
      </c>
      <c r="E482" s="517" t="s">
        <v>130</v>
      </c>
      <c r="F482" s="517" t="s">
        <v>130</v>
      </c>
      <c r="G482" s="763" t="s">
        <v>4057</v>
      </c>
      <c r="H482" s="711"/>
      <c r="I482" s="764"/>
      <c r="J482" s="764"/>
      <c r="K482" s="764"/>
      <c r="L482" s="764"/>
      <c r="M482" s="764"/>
      <c r="N482" s="764"/>
      <c r="O482" s="764"/>
      <c r="P482" s="764"/>
      <c r="Q482" s="764"/>
      <c r="R482" s="764"/>
      <c r="S482" s="764"/>
      <c r="T482" s="764"/>
      <c r="U482" s="764"/>
      <c r="V482" s="764"/>
      <c r="W482" s="764"/>
      <c r="X482" s="765"/>
      <c r="Y482" s="765"/>
      <c r="Z482" s="765"/>
      <c r="AA482" s="764"/>
      <c r="AB482" s="764"/>
      <c r="AC482" s="764"/>
      <c r="AD482" s="764"/>
      <c r="AE482" s="764"/>
      <c r="AF482" s="764"/>
      <c r="AG482" s="764"/>
      <c r="AH482" s="764"/>
      <c r="AI482" s="764"/>
      <c r="AJ482" s="764"/>
      <c r="AK482" s="764"/>
      <c r="AL482" s="764"/>
      <c r="AM482" s="764"/>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5"/>
      <c r="BV482" s="764"/>
      <c r="BW482" s="764"/>
      <c r="BX482" s="764"/>
      <c r="BY482" s="764"/>
      <c r="BZ482" s="764"/>
      <c r="CA482" s="764"/>
      <c r="CB482" s="764"/>
      <c r="CC482" s="764"/>
      <c r="CD482" s="764"/>
      <c r="CE482" s="764"/>
      <c r="CF482" s="764"/>
      <c r="CG482" s="764"/>
      <c r="CH482" s="764"/>
      <c r="CI482" s="764"/>
      <c r="CJ482" s="764"/>
      <c r="CK482" s="764"/>
      <c r="CL482" s="764"/>
      <c r="CM482" s="764"/>
      <c r="CN482" s="764"/>
      <c r="CO482" s="764"/>
      <c r="CP482" s="764"/>
      <c r="CQ482" s="764"/>
      <c r="CR482" s="764"/>
      <c r="CS482" s="764"/>
      <c r="CT482" s="764"/>
      <c r="CU482" s="764"/>
      <c r="CV482" s="764"/>
      <c r="CW482" s="764"/>
      <c r="CX482" s="764"/>
      <c r="CY482" s="764"/>
      <c r="CZ482" s="764"/>
      <c r="DA482" s="764"/>
      <c r="DB482" s="764"/>
      <c r="DC482" s="764"/>
      <c r="DD482" s="764"/>
      <c r="DE482" s="764"/>
      <c r="DF482" s="764"/>
    </row>
    <row r="483">
      <c r="A483" s="761" t="s">
        <v>3387</v>
      </c>
      <c r="B483" s="762">
        <f t="shared" si="28"/>
        <v>0</v>
      </c>
      <c r="C483" s="762" t="s">
        <v>3614</v>
      </c>
      <c r="D483" s="517" t="s">
        <v>130</v>
      </c>
      <c r="E483" s="517" t="s">
        <v>130</v>
      </c>
      <c r="F483" s="517" t="s">
        <v>130</v>
      </c>
      <c r="G483" s="763" t="s">
        <v>4058</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1077</v>
      </c>
      <c r="B484" s="762">
        <f t="shared" si="28"/>
        <v>0</v>
      </c>
      <c r="C484" s="762" t="s">
        <v>3614</v>
      </c>
      <c r="D484" s="517" t="s">
        <v>130</v>
      </c>
      <c r="E484" s="517"/>
      <c r="F484" s="517" t="s">
        <v>130</v>
      </c>
      <c r="G484" s="763" t="s">
        <v>4059</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2027</v>
      </c>
      <c r="B485" s="762">
        <f t="shared" si="28"/>
        <v>0</v>
      </c>
      <c r="C485" s="762" t="s">
        <v>3614</v>
      </c>
      <c r="D485" s="517" t="s">
        <v>130</v>
      </c>
      <c r="E485" s="517" t="s">
        <v>130</v>
      </c>
      <c r="F485" s="517" t="s">
        <v>130</v>
      </c>
      <c r="G485" s="763" t="s">
        <v>4060</v>
      </c>
      <c r="H485" s="711"/>
      <c r="I485" s="764"/>
      <c r="J485" s="764"/>
      <c r="K485" s="764"/>
      <c r="L485" s="764"/>
      <c r="M485" s="764"/>
      <c r="N485" s="764"/>
      <c r="O485" s="764"/>
      <c r="P485" s="765"/>
      <c r="Q485" s="764"/>
      <c r="R485" s="764"/>
      <c r="S485" s="764"/>
      <c r="T485" s="764"/>
      <c r="U485" s="764"/>
      <c r="V485" s="764"/>
      <c r="W485" s="764"/>
      <c r="X485" s="765"/>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c r="DB485" s="765"/>
      <c r="DC485" s="765"/>
      <c r="DD485" s="765"/>
      <c r="DE485" s="765"/>
      <c r="DF485" s="765"/>
    </row>
    <row r="486">
      <c r="A486" s="761" t="s">
        <v>3081</v>
      </c>
      <c r="B486" s="762">
        <f t="shared" si="28"/>
        <v>0</v>
      </c>
      <c r="C486" s="762" t="s">
        <v>3577</v>
      </c>
      <c r="D486" s="517" t="s">
        <v>130</v>
      </c>
      <c r="E486" s="517" t="s">
        <v>130</v>
      </c>
      <c r="F486" s="517" t="s">
        <v>130</v>
      </c>
      <c r="G486" s="763" t="s">
        <v>4061</v>
      </c>
      <c r="H486" s="711"/>
      <c r="I486" s="764"/>
      <c r="J486" s="764"/>
      <c r="K486" s="764"/>
      <c r="L486" s="764"/>
      <c r="M486" s="764"/>
      <c r="N486" s="764"/>
      <c r="O486" s="764"/>
      <c r="P486" s="765"/>
      <c r="Q486" s="764"/>
      <c r="R486" s="764"/>
      <c r="S486" s="764"/>
      <c r="T486" s="764"/>
      <c r="U486" s="764"/>
      <c r="V486" s="764"/>
      <c r="W486" s="764"/>
      <c r="X486" s="765"/>
      <c r="Y486" s="764"/>
      <c r="Z486" s="764"/>
      <c r="AA486" s="764"/>
      <c r="AB486" s="764"/>
      <c r="AC486" s="765"/>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682</v>
      </c>
      <c r="B487" s="762">
        <f t="shared" si="28"/>
        <v>2</v>
      </c>
      <c r="C487" s="762" t="s">
        <v>3614</v>
      </c>
      <c r="D487" s="517" t="s">
        <v>130</v>
      </c>
      <c r="E487" s="517" t="s">
        <v>130</v>
      </c>
      <c r="F487" s="517" t="s">
        <v>130</v>
      </c>
      <c r="G487" s="763" t="s">
        <v>4062</v>
      </c>
      <c r="H487" s="711"/>
      <c r="I487" s="764"/>
      <c r="J487" s="764"/>
      <c r="K487" s="764"/>
      <c r="L487" s="764"/>
      <c r="M487" s="764"/>
      <c r="N487" s="764"/>
      <c r="O487" s="764"/>
      <c r="P487" s="765"/>
      <c r="Q487" s="764"/>
      <c r="R487" s="764"/>
      <c r="S487" s="764"/>
      <c r="T487" s="764"/>
      <c r="U487" s="764"/>
      <c r="V487" s="764"/>
      <c r="W487" s="764"/>
      <c r="X487" s="765" t="s">
        <v>135</v>
      </c>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t="s">
        <v>135</v>
      </c>
      <c r="DB487" s="765"/>
      <c r="DC487" s="765"/>
      <c r="DD487" s="765"/>
      <c r="DE487" s="765"/>
      <c r="DF487" s="765"/>
    </row>
    <row r="488">
      <c r="A488" s="761" t="s">
        <v>463</v>
      </c>
      <c r="B488" s="762">
        <f t="shared" si="28"/>
        <v>3</v>
      </c>
      <c r="C488" s="762" t="s">
        <v>3577</v>
      </c>
      <c r="D488" s="517" t="s">
        <v>130</v>
      </c>
      <c r="E488" s="517" t="s">
        <v>130</v>
      </c>
      <c r="F488" s="517" t="s">
        <v>130</v>
      </c>
      <c r="G488" s="763" t="s">
        <v>4063</v>
      </c>
      <c r="H488" s="711"/>
      <c r="I488" s="764"/>
      <c r="J488" s="764"/>
      <c r="K488" s="764"/>
      <c r="L488" s="764"/>
      <c r="M488" s="764"/>
      <c r="N488" s="764"/>
      <c r="O488" s="764"/>
      <c r="P488" s="765" t="s">
        <v>135</v>
      </c>
      <c r="Q488" s="764"/>
      <c r="R488" s="764"/>
      <c r="S488" s="764"/>
      <c r="T488" s="764"/>
      <c r="U488" s="764"/>
      <c r="V488" s="764"/>
      <c r="W488" s="764"/>
      <c r="X488" s="764"/>
      <c r="Y488" s="764"/>
      <c r="Z488" s="764"/>
      <c r="AA488" s="764"/>
      <c r="AB488" s="764"/>
      <c r="AC488" s="765" t="s">
        <v>135</v>
      </c>
      <c r="AD488" s="764"/>
      <c r="AE488" s="764"/>
      <c r="AF488" s="764"/>
      <c r="AG488" s="764"/>
      <c r="AH488" s="764"/>
      <c r="AI488" s="764"/>
      <c r="AJ488" s="764"/>
      <c r="AK488" s="764"/>
      <c r="AL488" s="764"/>
      <c r="AM488" s="765"/>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4"/>
      <c r="CA488" s="764"/>
      <c r="CB488" s="764"/>
      <c r="CC488" s="764"/>
      <c r="CD488" s="764"/>
      <c r="CE488" s="764"/>
      <c r="CF488" s="764"/>
      <c r="CG488" s="765" t="s">
        <v>135</v>
      </c>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4064</v>
      </c>
      <c r="B489" s="762">
        <f t="shared" si="28"/>
        <v>0</v>
      </c>
      <c r="C489" s="762" t="s">
        <v>3614</v>
      </c>
      <c r="D489" s="517" t="s">
        <v>130</v>
      </c>
      <c r="E489" s="517" t="s">
        <v>130</v>
      </c>
      <c r="F489" s="517" t="s">
        <v>130</v>
      </c>
      <c r="G489" s="763" t="s">
        <v>4065</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681</v>
      </c>
      <c r="B490" s="762">
        <f t="shared" si="28"/>
        <v>3</v>
      </c>
      <c r="C490" s="762" t="s">
        <v>3577</v>
      </c>
      <c r="D490" s="517" t="s">
        <v>130</v>
      </c>
      <c r="E490" s="517" t="s">
        <v>130</v>
      </c>
      <c r="F490" s="517" t="s">
        <v>130</v>
      </c>
      <c r="G490" s="763" t="s">
        <v>4066</v>
      </c>
      <c r="H490" s="711"/>
      <c r="I490" s="764"/>
      <c r="J490" s="764"/>
      <c r="K490" s="764"/>
      <c r="L490" s="764"/>
      <c r="M490" s="764"/>
      <c r="N490" s="764"/>
      <c r="O490" s="764"/>
      <c r="P490" s="765"/>
      <c r="Q490" s="764"/>
      <c r="R490" s="764"/>
      <c r="S490" s="764"/>
      <c r="T490" s="764"/>
      <c r="U490" s="764"/>
      <c r="V490" s="764"/>
      <c r="W490" s="764"/>
      <c r="X490" s="765" t="s">
        <v>135</v>
      </c>
      <c r="Y490" s="764"/>
      <c r="Z490" s="764"/>
      <c r="AA490" s="764"/>
      <c r="AB490" s="764"/>
      <c r="AC490" s="765"/>
      <c r="AD490" s="764"/>
      <c r="AE490" s="764"/>
      <c r="AF490" s="764"/>
      <c r="AG490" s="764"/>
      <c r="AH490" s="764"/>
      <c r="AI490" s="764"/>
      <c r="AJ490" s="764"/>
      <c r="AK490" s="764"/>
      <c r="AL490" s="764"/>
      <c r="AM490" s="765"/>
      <c r="AN490" s="764"/>
      <c r="AO490" s="764"/>
      <c r="AP490" s="764"/>
      <c r="AQ490" s="764"/>
      <c r="AR490" s="764"/>
      <c r="AS490" s="764"/>
      <c r="AT490" s="765" t="s">
        <v>135</v>
      </c>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5"/>
      <c r="CA490" s="765" t="s">
        <v>135</v>
      </c>
      <c r="CB490" s="764"/>
      <c r="CC490" s="764"/>
      <c r="CD490" s="764"/>
      <c r="CE490" s="764"/>
      <c r="CF490" s="764"/>
      <c r="CG490" s="765"/>
      <c r="CH490" s="765"/>
      <c r="CI490" s="765"/>
      <c r="CJ490" s="764"/>
      <c r="CK490" s="764"/>
      <c r="CL490" s="764"/>
      <c r="CM490" s="764"/>
      <c r="CN490" s="764"/>
      <c r="CO490" s="764"/>
      <c r="CP490" s="764"/>
      <c r="CQ490" s="764"/>
      <c r="CR490" s="765"/>
      <c r="CS490" s="765"/>
      <c r="CT490" s="764"/>
      <c r="CU490" s="764"/>
      <c r="CV490" s="764"/>
      <c r="CW490" s="764"/>
      <c r="CX490" s="764"/>
      <c r="CY490" s="764"/>
      <c r="CZ490" s="764"/>
      <c r="DA490" s="765"/>
      <c r="DB490" s="765"/>
      <c r="DC490" s="765"/>
      <c r="DD490" s="765"/>
      <c r="DE490" s="765"/>
      <c r="DF490" s="765"/>
    </row>
    <row r="491">
      <c r="A491" s="761" t="s">
        <v>2777</v>
      </c>
      <c r="B491" s="762"/>
      <c r="C491" s="762" t="s">
        <v>3614</v>
      </c>
      <c r="D491" s="517" t="s">
        <v>130</v>
      </c>
      <c r="E491" s="517" t="s">
        <v>130</v>
      </c>
      <c r="F491" s="517" t="s">
        <v>130</v>
      </c>
      <c r="G491" s="763" t="s">
        <v>4067</v>
      </c>
      <c r="H491" s="711"/>
      <c r="I491" s="764"/>
      <c r="J491" s="764"/>
      <c r="K491" s="764"/>
      <c r="L491" s="764"/>
      <c r="M491" s="764"/>
      <c r="N491" s="764"/>
      <c r="O491" s="764"/>
      <c r="P491" s="765"/>
      <c r="Q491" s="764"/>
      <c r="R491" s="764"/>
      <c r="S491" s="764"/>
      <c r="T491" s="764"/>
      <c r="U491" s="764"/>
      <c r="V491" s="764"/>
      <c r="W491" s="764"/>
      <c r="X491" s="765"/>
      <c r="Y491" s="764"/>
      <c r="Z491" s="764"/>
      <c r="AA491" s="764"/>
      <c r="AB491" s="764"/>
      <c r="AC491" s="765"/>
      <c r="AD491" s="764"/>
      <c r="AE491" s="764"/>
      <c r="AF491" s="764"/>
      <c r="AG491" s="764"/>
      <c r="AH491" s="764"/>
      <c r="AI491" s="764"/>
      <c r="AJ491" s="764"/>
      <c r="AK491" s="764"/>
      <c r="AL491" s="764"/>
      <c r="AM491" s="765"/>
      <c r="AN491" s="764"/>
      <c r="AO491" s="764"/>
      <c r="AP491" s="764"/>
      <c r="AQ491" s="764"/>
      <c r="AR491" s="764"/>
      <c r="AS491" s="764"/>
      <c r="AT491" s="765"/>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5"/>
      <c r="CA491" s="765"/>
      <c r="CB491" s="764"/>
      <c r="CC491" s="764"/>
      <c r="CD491" s="764"/>
      <c r="CE491" s="764"/>
      <c r="CF491" s="764"/>
      <c r="CG491" s="765"/>
      <c r="CH491" s="765"/>
      <c r="CI491" s="765"/>
      <c r="CJ491" s="764"/>
      <c r="CK491" s="764"/>
      <c r="CL491" s="764"/>
      <c r="CM491" s="764"/>
      <c r="CN491" s="764"/>
      <c r="CO491" s="764"/>
      <c r="CP491" s="764"/>
      <c r="CQ491" s="764"/>
      <c r="CR491" s="765"/>
      <c r="CS491" s="765"/>
      <c r="CT491" s="764"/>
      <c r="CU491" s="764"/>
      <c r="CV491" s="764"/>
      <c r="CW491" s="764"/>
      <c r="CX491" s="764"/>
      <c r="CY491" s="764"/>
      <c r="CZ491" s="764"/>
      <c r="DA491" s="765"/>
      <c r="DB491" s="765"/>
      <c r="DC491" s="765"/>
      <c r="DD491" s="765"/>
      <c r="DE491" s="765"/>
      <c r="DF491" s="765"/>
    </row>
    <row r="492">
      <c r="A492" s="761" t="s">
        <v>1146</v>
      </c>
      <c r="B492" s="762">
        <f t="shared" ref="B492:B510" si="29">counta($I492:$DF492)</f>
        <v>4</v>
      </c>
      <c r="C492" s="762" t="s">
        <v>3614</v>
      </c>
      <c r="D492" s="517" t="s">
        <v>130</v>
      </c>
      <c r="E492" s="517" t="s">
        <v>130</v>
      </c>
      <c r="F492" s="517" t="s">
        <v>130</v>
      </c>
      <c r="G492" s="763" t="s">
        <v>4068</v>
      </c>
      <c r="H492" s="711"/>
      <c r="I492" s="764"/>
      <c r="J492" s="764"/>
      <c r="K492" s="764"/>
      <c r="L492" s="764"/>
      <c r="M492" s="764"/>
      <c r="N492" s="764"/>
      <c r="O492" s="764"/>
      <c r="P492" s="764"/>
      <c r="Q492" s="764"/>
      <c r="R492" s="764"/>
      <c r="S492" s="764"/>
      <c r="T492" s="764"/>
      <c r="U492" s="764"/>
      <c r="V492" s="764"/>
      <c r="W492" s="764"/>
      <c r="X492" s="764"/>
      <c r="Y492" s="764"/>
      <c r="Z492" s="764"/>
      <c r="AA492" s="764"/>
      <c r="AB492" s="764"/>
      <c r="AC492" s="764"/>
      <c r="AD492" s="764"/>
      <c r="AE492" s="764"/>
      <c r="AF492" s="764"/>
      <c r="AG492" s="764"/>
      <c r="AH492" s="764"/>
      <c r="AI492" s="764"/>
      <c r="AJ492" s="764"/>
      <c r="AK492" s="764"/>
      <c r="AL492" s="764"/>
      <c r="AM492" s="765" t="s">
        <v>135</v>
      </c>
      <c r="AN492" s="764"/>
      <c r="AO492" s="764"/>
      <c r="AP492" s="764"/>
      <c r="AQ492" s="764"/>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5" t="s">
        <v>135</v>
      </c>
      <c r="CH492" s="765"/>
      <c r="CI492" s="765"/>
      <c r="CJ492" s="764"/>
      <c r="CK492" s="764"/>
      <c r="CL492" s="764"/>
      <c r="CM492" s="764"/>
      <c r="CN492" s="764"/>
      <c r="CO492" s="764"/>
      <c r="CP492" s="764"/>
      <c r="CQ492" s="764"/>
      <c r="CR492" s="765"/>
      <c r="CS492" s="765" t="s">
        <v>135</v>
      </c>
      <c r="CT492" s="764"/>
      <c r="CU492" s="764"/>
      <c r="CV492" s="764"/>
      <c r="CW492" s="764"/>
      <c r="CX492" s="764"/>
      <c r="CY492" s="764"/>
      <c r="CZ492" s="764"/>
      <c r="DA492" s="765"/>
      <c r="DB492" s="765"/>
      <c r="DC492" s="765"/>
      <c r="DD492" s="765"/>
      <c r="DE492" s="765"/>
      <c r="DF492" s="765" t="s">
        <v>135</v>
      </c>
    </row>
    <row r="493">
      <c r="A493" s="761" t="s">
        <v>756</v>
      </c>
      <c r="B493" s="762">
        <f t="shared" si="29"/>
        <v>5</v>
      </c>
      <c r="C493" s="762" t="s">
        <v>3614</v>
      </c>
      <c r="D493" s="517" t="s">
        <v>130</v>
      </c>
      <c r="E493" s="517" t="s">
        <v>130</v>
      </c>
      <c r="F493" s="517" t="s">
        <v>130</v>
      </c>
      <c r="G493" s="763" t="s">
        <v>4069</v>
      </c>
      <c r="H493" s="711"/>
      <c r="I493" s="764"/>
      <c r="J493" s="764"/>
      <c r="K493" s="764"/>
      <c r="L493" s="764"/>
      <c r="M493" s="764"/>
      <c r="N493" s="764"/>
      <c r="O493" s="764"/>
      <c r="P493" s="764"/>
      <c r="Q493" s="764"/>
      <c r="R493" s="764"/>
      <c r="S493" s="764"/>
      <c r="T493" s="764"/>
      <c r="U493" s="764"/>
      <c r="V493" s="764"/>
      <c r="W493" s="764"/>
      <c r="X493" s="764"/>
      <c r="Y493" s="764"/>
      <c r="Z493" s="764"/>
      <c r="AA493" s="765" t="s">
        <v>135</v>
      </c>
      <c r="AB493" s="764"/>
      <c r="AC493" s="764"/>
      <c r="AD493" s="764"/>
      <c r="AE493" s="764"/>
      <c r="AF493" s="764"/>
      <c r="AG493" s="764"/>
      <c r="AH493" s="764"/>
      <c r="AI493" s="764"/>
      <c r="AJ493" s="764"/>
      <c r="AK493" s="764"/>
      <c r="AL493" s="764"/>
      <c r="AM493" s="765" t="s">
        <v>135</v>
      </c>
      <c r="AN493" s="764"/>
      <c r="AO493" s="764"/>
      <c r="AP493" s="764"/>
      <c r="AQ493" s="764"/>
      <c r="AR493" s="764"/>
      <c r="AS493" s="764"/>
      <c r="AT493" s="764"/>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5" t="s">
        <v>135</v>
      </c>
      <c r="CD493" s="764"/>
      <c r="CE493" s="764"/>
      <c r="CF493" s="765"/>
      <c r="CG493" s="765"/>
      <c r="CH493" s="765"/>
      <c r="CI493" s="765"/>
      <c r="CJ493" s="765"/>
      <c r="CK493" s="765" t="s">
        <v>135</v>
      </c>
      <c r="CL493" s="765"/>
      <c r="CM493" s="764"/>
      <c r="CN493" s="764"/>
      <c r="CO493" s="764"/>
      <c r="CP493" s="764"/>
      <c r="CQ493" s="764"/>
      <c r="CR493" s="764"/>
      <c r="CS493" s="764"/>
      <c r="CT493" s="764"/>
      <c r="CU493" s="764"/>
      <c r="CV493" s="764"/>
      <c r="CW493" s="764"/>
      <c r="CX493" s="764"/>
      <c r="CY493" s="764"/>
      <c r="CZ493" s="764"/>
      <c r="DA493" s="765"/>
      <c r="DB493" s="765"/>
      <c r="DC493" s="765"/>
      <c r="DD493" s="765"/>
      <c r="DE493" s="765"/>
      <c r="DF493" s="765" t="s">
        <v>135</v>
      </c>
    </row>
    <row r="494">
      <c r="A494" s="761" t="s">
        <v>304</v>
      </c>
      <c r="B494" s="762">
        <f t="shared" si="29"/>
        <v>8</v>
      </c>
      <c r="C494" s="762" t="s">
        <v>3614</v>
      </c>
      <c r="D494" s="517" t="s">
        <v>130</v>
      </c>
      <c r="E494" s="517" t="s">
        <v>130</v>
      </c>
      <c r="F494" s="517" t="s">
        <v>130</v>
      </c>
      <c r="G494" s="763" t="s">
        <v>4070</v>
      </c>
      <c r="H494" s="711"/>
      <c r="I494" s="764"/>
      <c r="J494" s="764"/>
      <c r="K494" s="764"/>
      <c r="L494" s="764"/>
      <c r="M494" s="764"/>
      <c r="N494" s="764"/>
      <c r="O494" s="764"/>
      <c r="P494" s="764"/>
      <c r="Q494" s="764"/>
      <c r="R494" s="764"/>
      <c r="S494" s="764"/>
      <c r="T494" s="764"/>
      <c r="U494" s="764"/>
      <c r="V494" s="764"/>
      <c r="W494" s="764"/>
      <c r="X494" s="764"/>
      <c r="Y494" s="764"/>
      <c r="Z494" s="765" t="s">
        <v>135</v>
      </c>
      <c r="AA494" s="765" t="s">
        <v>135</v>
      </c>
      <c r="AB494" s="764"/>
      <c r="AC494" s="764"/>
      <c r="AD494" s="765"/>
      <c r="AE494" s="765"/>
      <c r="AF494" s="764"/>
      <c r="AG494" s="764"/>
      <c r="AH494" s="764"/>
      <c r="AI494" s="764"/>
      <c r="AJ494" s="764"/>
      <c r="AK494" s="764"/>
      <c r="AL494" s="764"/>
      <c r="AM494" s="764"/>
      <c r="AN494" s="764"/>
      <c r="AO494" s="764"/>
      <c r="AP494" s="764"/>
      <c r="AQ494" s="764"/>
      <c r="AR494" s="764"/>
      <c r="AS494" s="765" t="s">
        <v>135</v>
      </c>
      <c r="AT494" s="764"/>
      <c r="AU494" s="764"/>
      <c r="AV494" s="764"/>
      <c r="AW494" s="764"/>
      <c r="AX494" s="765" t="s">
        <v>135</v>
      </c>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5" t="s">
        <v>135</v>
      </c>
      <c r="BX494" s="765" t="str">
        <f>image("https://i.imgur.com/O6u431F.png",4,15,15)</f>
        <v/>
      </c>
      <c r="BY494" s="764"/>
      <c r="BZ494" s="765"/>
      <c r="CA494" s="765" t="s">
        <v>135</v>
      </c>
      <c r="CB494" s="764"/>
      <c r="CC494" s="764"/>
      <c r="CD494" s="764"/>
      <c r="CE494" s="764"/>
      <c r="CF494" s="764"/>
      <c r="CG494" s="764"/>
      <c r="CH494" s="764"/>
      <c r="CI494" s="764"/>
      <c r="CJ494" s="764"/>
      <c r="CK494" s="764"/>
      <c r="CL494" s="764"/>
      <c r="CM494" s="764"/>
      <c r="CN494" s="764"/>
      <c r="CO494" s="764"/>
      <c r="CP494" s="764"/>
      <c r="CQ494" s="764"/>
      <c r="CR494" s="765" t="s">
        <v>135</v>
      </c>
      <c r="CS494" s="765"/>
      <c r="CT494" s="764"/>
      <c r="CU494" s="764"/>
      <c r="CV494" s="764"/>
      <c r="CW494" s="764"/>
      <c r="CX494" s="764"/>
      <c r="CY494" s="764"/>
      <c r="CZ494" s="764"/>
      <c r="DA494" s="764"/>
      <c r="DB494" s="764"/>
      <c r="DC494" s="764"/>
      <c r="DD494" s="764"/>
      <c r="DE494" s="764"/>
      <c r="DF494" s="764"/>
    </row>
    <row r="495">
      <c r="A495" s="761" t="s">
        <v>912</v>
      </c>
      <c r="B495" s="762">
        <f t="shared" si="29"/>
        <v>3</v>
      </c>
      <c r="C495" s="762" t="s">
        <v>3614</v>
      </c>
      <c r="D495" s="517" t="s">
        <v>130</v>
      </c>
      <c r="E495" s="517" t="s">
        <v>130</v>
      </c>
      <c r="F495" s="517" t="s">
        <v>130</v>
      </c>
      <c r="G495" s="763" t="s">
        <v>4071</v>
      </c>
      <c r="H495" s="711"/>
      <c r="I495" s="764"/>
      <c r="J495" s="764"/>
      <c r="K495" s="764"/>
      <c r="L495" s="764"/>
      <c r="M495" s="764"/>
      <c r="N495" s="764"/>
      <c r="O495" s="764"/>
      <c r="P495" s="764"/>
      <c r="Q495" s="764"/>
      <c r="R495" s="764"/>
      <c r="S495" s="764"/>
      <c r="T495" s="764"/>
      <c r="U495" s="764"/>
      <c r="V495" s="764"/>
      <c r="W495" s="764"/>
      <c r="X495" s="764"/>
      <c r="Y495" s="764"/>
      <c r="Z495" s="764"/>
      <c r="AA495" s="764"/>
      <c r="AB495" s="764"/>
      <c r="AC495" s="764"/>
      <c r="AD495" s="765"/>
      <c r="AE495" s="765" t="s">
        <v>135</v>
      </c>
      <c r="AF495" s="764"/>
      <c r="AG495" s="764"/>
      <c r="AH495" s="764"/>
      <c r="AI495" s="764"/>
      <c r="AJ495" s="764"/>
      <c r="AK495" s="764"/>
      <c r="AL495" s="764"/>
      <c r="AM495" s="764"/>
      <c r="AN495" s="764"/>
      <c r="AO495" s="764"/>
      <c r="AP495" s="764"/>
      <c r="AQ495" s="764"/>
      <c r="AR495" s="764"/>
      <c r="AS495" s="764"/>
      <c r="AT495" s="764"/>
      <c r="AU495" s="764"/>
      <c r="AV495" s="764"/>
      <c r="AW495" s="764"/>
      <c r="AX495" s="764"/>
      <c r="AY495" s="764"/>
      <c r="AZ495" s="764"/>
      <c r="BA495" s="764"/>
      <c r="BB495" s="765" t="s">
        <v>135</v>
      </c>
      <c r="BC495" s="765"/>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5"/>
      <c r="CS495" s="765" t="s">
        <v>135</v>
      </c>
      <c r="CT495" s="764"/>
      <c r="CU495" s="764"/>
      <c r="CV495" s="764"/>
      <c r="CW495" s="764"/>
      <c r="CX495" s="764"/>
      <c r="CY495" s="764"/>
      <c r="CZ495" s="764"/>
      <c r="DA495" s="764"/>
      <c r="DB495" s="764"/>
      <c r="DC495" s="764"/>
      <c r="DD495" s="764"/>
      <c r="DE495" s="764"/>
      <c r="DF495" s="764"/>
    </row>
    <row r="496">
      <c r="A496" s="761" t="s">
        <v>680</v>
      </c>
      <c r="B496" s="762">
        <f t="shared" si="29"/>
        <v>3</v>
      </c>
      <c r="C496" s="762" t="s">
        <v>3614</v>
      </c>
      <c r="D496" s="517" t="s">
        <v>130</v>
      </c>
      <c r="E496" s="517" t="s">
        <v>130</v>
      </c>
      <c r="F496" s="517" t="s">
        <v>130</v>
      </c>
      <c r="G496" s="763" t="s">
        <v>4072</v>
      </c>
      <c r="H496" s="711"/>
      <c r="I496" s="764"/>
      <c r="J496" s="764"/>
      <c r="K496" s="764"/>
      <c r="L496" s="764"/>
      <c r="M496" s="764"/>
      <c r="N496" s="764"/>
      <c r="O496" s="764"/>
      <c r="P496" s="764"/>
      <c r="Q496" s="764"/>
      <c r="R496" s="764"/>
      <c r="S496" s="764"/>
      <c r="T496" s="764"/>
      <c r="U496" s="764"/>
      <c r="V496" s="764"/>
      <c r="W496" s="764"/>
      <c r="X496" s="765" t="s">
        <v>135</v>
      </c>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5"/>
      <c r="BC496" s="765"/>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5" t="s">
        <v>135</v>
      </c>
      <c r="CP496" s="764"/>
      <c r="CQ496" s="764"/>
      <c r="CR496" s="765"/>
      <c r="CS496" s="765"/>
      <c r="CT496" s="764"/>
      <c r="CU496" s="764"/>
      <c r="CV496" s="764"/>
      <c r="CW496" s="764"/>
      <c r="CX496" s="764"/>
      <c r="CY496" s="764"/>
      <c r="CZ496" s="764"/>
      <c r="DA496" s="764"/>
      <c r="DB496" s="764"/>
      <c r="DC496" s="764"/>
      <c r="DD496" s="764"/>
      <c r="DE496" s="765" t="s">
        <v>135</v>
      </c>
      <c r="DF496" s="764"/>
    </row>
    <row r="497">
      <c r="A497" s="761" t="s">
        <v>1102</v>
      </c>
      <c r="B497" s="762">
        <f t="shared" si="29"/>
        <v>1</v>
      </c>
      <c r="C497" s="762" t="s">
        <v>3614</v>
      </c>
      <c r="D497" s="517" t="s">
        <v>130</v>
      </c>
      <c r="E497" s="517" t="s">
        <v>130</v>
      </c>
      <c r="F497" s="517" t="s">
        <v>130</v>
      </c>
      <c r="G497" s="763" t="s">
        <v>4073</v>
      </c>
      <c r="H497" s="711"/>
      <c r="I497" s="764"/>
      <c r="J497" s="764"/>
      <c r="K497" s="764"/>
      <c r="L497" s="764"/>
      <c r="M497" s="764"/>
      <c r="N497" s="764"/>
      <c r="O497" s="764"/>
      <c r="P497" s="764"/>
      <c r="Q497" s="764"/>
      <c r="R497" s="764"/>
      <c r="S497" s="765"/>
      <c r="T497" s="764"/>
      <c r="U497" s="765"/>
      <c r="V497" s="764"/>
      <c r="W497" s="764"/>
      <c r="X497" s="764"/>
      <c r="Y497" s="764"/>
      <c r="Z497" s="764"/>
      <c r="AA497" s="764"/>
      <c r="AB497" s="765"/>
      <c r="AC497" s="765"/>
      <c r="AD497" s="764"/>
      <c r="AE497" s="764"/>
      <c r="AF497" s="764"/>
      <c r="AG497" s="764"/>
      <c r="AH497" s="764"/>
      <c r="AI497" s="764"/>
      <c r="AJ497" s="764"/>
      <c r="AK497" s="764"/>
      <c r="AL497" s="765" t="s">
        <v>135</v>
      </c>
      <c r="AM497" s="764"/>
      <c r="AN497" s="764"/>
      <c r="AO497" s="764"/>
      <c r="AP497" s="764"/>
      <c r="AQ497" s="764"/>
      <c r="AR497" s="765"/>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5"/>
      <c r="CV497" s="764"/>
      <c r="CW497" s="764"/>
      <c r="CX497" s="764"/>
      <c r="CY497" s="764"/>
      <c r="CZ497" s="764"/>
      <c r="DA497" s="764"/>
      <c r="DB497" s="764"/>
      <c r="DC497" s="764"/>
      <c r="DD497" s="764"/>
      <c r="DE497" s="764"/>
      <c r="DF497" s="764"/>
    </row>
    <row r="498">
      <c r="A498" s="761" t="s">
        <v>1560</v>
      </c>
      <c r="B498" s="762">
        <f t="shared" si="29"/>
        <v>0</v>
      </c>
      <c r="C498" s="762" t="s">
        <v>3614</v>
      </c>
      <c r="D498" s="517" t="s">
        <v>130</v>
      </c>
      <c r="E498" s="517" t="s">
        <v>130</v>
      </c>
      <c r="F498" s="517" t="s">
        <v>130</v>
      </c>
      <c r="G498" s="763" t="s">
        <v>4074</v>
      </c>
      <c r="H498" s="711"/>
      <c r="I498" s="764"/>
      <c r="J498" s="764"/>
      <c r="K498" s="764"/>
      <c r="L498" s="764"/>
      <c r="M498" s="764"/>
      <c r="N498" s="764"/>
      <c r="O498" s="764"/>
      <c r="P498" s="764"/>
      <c r="Q498" s="764"/>
      <c r="R498" s="764"/>
      <c r="S498" s="764"/>
      <c r="T498" s="765"/>
      <c r="U498" s="764"/>
      <c r="V498" s="765"/>
      <c r="W498" s="765"/>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c r="BY498" s="764"/>
      <c r="BZ498" s="764"/>
      <c r="CA498" s="764"/>
      <c r="CB498" s="764"/>
      <c r="CC498" s="764"/>
      <c r="CD498" s="764"/>
      <c r="CE498" s="764"/>
      <c r="CF498" s="764"/>
      <c r="CG498" s="764"/>
      <c r="CH498" s="764"/>
      <c r="CI498" s="764"/>
      <c r="CJ498" s="764"/>
      <c r="CK498" s="764"/>
      <c r="CL498" s="764"/>
      <c r="CM498" s="765"/>
      <c r="CN498" s="764"/>
      <c r="CO498" s="764"/>
      <c r="CP498" s="764"/>
      <c r="CQ498" s="764"/>
      <c r="CR498" s="764"/>
      <c r="CS498" s="764"/>
      <c r="CT498" s="764"/>
      <c r="CU498" s="764"/>
      <c r="CV498" s="764"/>
      <c r="CW498" s="764"/>
      <c r="CX498" s="764"/>
      <c r="CY498" s="764"/>
      <c r="CZ498" s="764"/>
      <c r="DA498" s="764"/>
      <c r="DB498" s="764"/>
      <c r="DC498" s="765"/>
      <c r="DD498" s="765"/>
      <c r="DE498" s="765"/>
      <c r="DF498" s="764"/>
    </row>
    <row r="499">
      <c r="A499" s="761" t="s">
        <v>2289</v>
      </c>
      <c r="B499" s="762">
        <f t="shared" si="29"/>
        <v>0</v>
      </c>
      <c r="C499" s="762" t="s">
        <v>3614</v>
      </c>
      <c r="D499" s="517" t="s">
        <v>130</v>
      </c>
      <c r="E499" s="517" t="s">
        <v>130</v>
      </c>
      <c r="F499" s="517" t="s">
        <v>130</v>
      </c>
      <c r="G499" s="763" t="s">
        <v>4075</v>
      </c>
      <c r="H499" s="711"/>
      <c r="I499" s="764"/>
      <c r="J499" s="764"/>
      <c r="K499" s="764"/>
      <c r="L499" s="764"/>
      <c r="M499" s="764"/>
      <c r="N499" s="764"/>
      <c r="O499" s="764"/>
      <c r="P499" s="764"/>
      <c r="Q499" s="764"/>
      <c r="R499" s="764"/>
      <c r="S499" s="764"/>
      <c r="T499" s="765"/>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4"/>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559</v>
      </c>
      <c r="B500" s="762">
        <f t="shared" si="29"/>
        <v>5</v>
      </c>
      <c r="C500" s="762" t="s">
        <v>3614</v>
      </c>
      <c r="D500" s="517" t="s">
        <v>130</v>
      </c>
      <c r="E500" s="517" t="s">
        <v>130</v>
      </c>
      <c r="F500" s="517" t="s">
        <v>130</v>
      </c>
      <c r="G500" s="763" t="s">
        <v>4076</v>
      </c>
      <c r="H500" s="711"/>
      <c r="I500" s="764"/>
      <c r="J500" s="764"/>
      <c r="K500" s="764"/>
      <c r="L500" s="764"/>
      <c r="M500" s="764"/>
      <c r="N500" s="764"/>
      <c r="O500" s="764"/>
      <c r="P500" s="764"/>
      <c r="Q500" s="764"/>
      <c r="R500" s="764"/>
      <c r="S500" s="764"/>
      <c r="T500" s="765" t="s">
        <v>135</v>
      </c>
      <c r="U500" s="764"/>
      <c r="V500" s="765"/>
      <c r="W500" s="765" t="s">
        <v>135</v>
      </c>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5" t="s">
        <v>135</v>
      </c>
      <c r="BY500" s="764"/>
      <c r="BZ500" s="764"/>
      <c r="CA500" s="764"/>
      <c r="CB500" s="764"/>
      <c r="CC500" s="764"/>
      <c r="CD500" s="764"/>
      <c r="CE500" s="764"/>
      <c r="CF500" s="764"/>
      <c r="CG500" s="764"/>
      <c r="CH500" s="764"/>
      <c r="CI500" s="764"/>
      <c r="CJ500" s="764"/>
      <c r="CK500" s="764"/>
      <c r="CL500" s="764"/>
      <c r="CM500" s="765" t="s">
        <v>135</v>
      </c>
      <c r="CN500" s="764"/>
      <c r="CO500" s="764"/>
      <c r="CP500" s="764"/>
      <c r="CQ500" s="764"/>
      <c r="CR500" s="764"/>
      <c r="CS500" s="764"/>
      <c r="CT500" s="764"/>
      <c r="CU500" s="764"/>
      <c r="CV500" s="764"/>
      <c r="CW500" s="764"/>
      <c r="CX500" s="764"/>
      <c r="CY500" s="764"/>
      <c r="CZ500" s="764"/>
      <c r="DA500" s="764"/>
      <c r="DB500" s="764"/>
      <c r="DC500" s="765"/>
      <c r="DD500" s="765" t="s">
        <v>135</v>
      </c>
      <c r="DE500" s="765"/>
      <c r="DF500" s="764"/>
    </row>
    <row r="501">
      <c r="A501" s="761" t="s">
        <v>2258</v>
      </c>
      <c r="B501" s="762">
        <f t="shared" si="29"/>
        <v>1</v>
      </c>
      <c r="C501" s="762" t="s">
        <v>3614</v>
      </c>
      <c r="D501" s="517" t="s">
        <v>130</v>
      </c>
      <c r="E501" s="517" t="s">
        <v>130</v>
      </c>
      <c r="F501" s="517" t="s">
        <v>130</v>
      </c>
      <c r="G501" s="763" t="s">
        <v>4077</v>
      </c>
      <c r="H501" s="711"/>
      <c r="I501" s="764"/>
      <c r="J501" s="764"/>
      <c r="K501" s="764"/>
      <c r="L501" s="764"/>
      <c r="M501" s="764"/>
      <c r="N501" s="764"/>
      <c r="O501" s="764"/>
      <c r="P501" s="764"/>
      <c r="Q501" s="764"/>
      <c r="R501" s="764"/>
      <c r="S501" s="764"/>
      <c r="T501" s="764"/>
      <c r="U501" s="764"/>
      <c r="V501" s="765"/>
      <c r="W501" s="765"/>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5"/>
      <c r="BY501" s="764"/>
      <c r="BZ501" s="764"/>
      <c r="CA501" s="764"/>
      <c r="CB501" s="764"/>
      <c r="CC501" s="765" t="s">
        <v>135</v>
      </c>
      <c r="CD501" s="764"/>
      <c r="CE501" s="764"/>
      <c r="CF501" s="764"/>
      <c r="CG501" s="764"/>
      <c r="CH501" s="764"/>
      <c r="CI501" s="764"/>
      <c r="CJ501" s="764"/>
      <c r="CK501" s="764"/>
      <c r="CL501" s="764"/>
      <c r="CM501" s="765"/>
      <c r="CN501" s="764"/>
      <c r="CO501" s="764"/>
      <c r="CP501" s="764"/>
      <c r="CQ501" s="764"/>
      <c r="CR501" s="764"/>
      <c r="CS501" s="764"/>
      <c r="CT501" s="764"/>
      <c r="CU501" s="764"/>
      <c r="CV501" s="764"/>
      <c r="CW501" s="764"/>
      <c r="CX501" s="764"/>
      <c r="CY501" s="764"/>
      <c r="CZ501" s="764"/>
      <c r="DA501" s="764"/>
      <c r="DB501" s="764"/>
      <c r="DC501" s="765"/>
      <c r="DD501" s="765"/>
      <c r="DE501" s="765"/>
      <c r="DF501" s="764"/>
    </row>
    <row r="502">
      <c r="A502" s="761" t="s">
        <v>272</v>
      </c>
      <c r="B502" s="762">
        <f t="shared" si="29"/>
        <v>2</v>
      </c>
      <c r="C502" s="762" t="s">
        <v>3614</v>
      </c>
      <c r="D502" s="517" t="s">
        <v>130</v>
      </c>
      <c r="E502" s="517" t="s">
        <v>130</v>
      </c>
      <c r="F502" s="517" t="s">
        <v>130</v>
      </c>
      <c r="G502" s="763" t="s">
        <v>4078</v>
      </c>
      <c r="H502" s="759"/>
      <c r="I502" s="765"/>
      <c r="J502" s="730"/>
      <c r="K502" s="730"/>
      <c r="L502" s="730"/>
      <c r="M502" s="765" t="s">
        <v>135</v>
      </c>
      <c r="N502" s="764"/>
      <c r="O502" s="764"/>
      <c r="P502" s="764"/>
      <c r="Q502" s="764"/>
      <c r="R502" s="764"/>
      <c r="S502" s="764"/>
      <c r="T502" s="764"/>
      <c r="U502" s="764"/>
      <c r="V502" s="764"/>
      <c r="W502" s="764"/>
      <c r="X502" s="765" t="s">
        <v>135</v>
      </c>
      <c r="Y502" s="764"/>
      <c r="Z502" s="764"/>
      <c r="AA502" s="764"/>
      <c r="AB502" s="764"/>
      <c r="AC502" s="764"/>
      <c r="AD502" s="764"/>
      <c r="AE502" s="764"/>
      <c r="AF502" s="764"/>
      <c r="AG502" s="764"/>
      <c r="AH502" s="764"/>
      <c r="AI502" s="764"/>
      <c r="AJ502" s="764"/>
      <c r="AK502" s="764"/>
      <c r="AL502" s="764"/>
      <c r="AM502" s="765"/>
      <c r="AN502" s="765"/>
      <c r="AO502" s="765"/>
      <c r="AP502" s="765"/>
      <c r="AQ502" s="765"/>
      <c r="AR502" s="764"/>
      <c r="AS502" s="764"/>
      <c r="AT502" s="764"/>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626</v>
      </c>
      <c r="B503" s="762">
        <f t="shared" si="29"/>
        <v>0</v>
      </c>
      <c r="C503" s="762" t="s">
        <v>3614</v>
      </c>
      <c r="D503" s="517" t="s">
        <v>130</v>
      </c>
      <c r="E503" s="517" t="s">
        <v>130</v>
      </c>
      <c r="F503" s="517" t="s">
        <v>130</v>
      </c>
      <c r="G503" s="763" t="s">
        <v>4079</v>
      </c>
      <c r="H503" s="759"/>
      <c r="I503" s="765"/>
      <c r="J503" s="764"/>
      <c r="K503" s="764"/>
      <c r="L503" s="696"/>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4"/>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138</v>
      </c>
      <c r="B504" s="762">
        <f t="shared" si="29"/>
        <v>4</v>
      </c>
      <c r="C504" s="762" t="s">
        <v>3614</v>
      </c>
      <c r="D504" s="517" t="s">
        <v>130</v>
      </c>
      <c r="E504" s="517" t="s">
        <v>130</v>
      </c>
      <c r="F504" s="517" t="s">
        <v>130</v>
      </c>
      <c r="G504" s="763" t="s">
        <v>4080</v>
      </c>
      <c r="H504" s="759"/>
      <c r="I504" s="765" t="s">
        <v>135</v>
      </c>
      <c r="J504" s="764"/>
      <c r="K504" s="764"/>
      <c r="L504" s="696" t="s">
        <v>135</v>
      </c>
      <c r="M504" s="764"/>
      <c r="N504" s="764"/>
      <c r="O504" s="764"/>
      <c r="P504" s="764"/>
      <c r="Q504" s="764"/>
      <c r="R504" s="764"/>
      <c r="S504" s="764"/>
      <c r="T504" s="764"/>
      <c r="U504" s="764"/>
      <c r="V504" s="764"/>
      <c r="W504" s="764"/>
      <c r="X504" s="764"/>
      <c r="Y504" s="764"/>
      <c r="Z504" s="764"/>
      <c r="AA504" s="764"/>
      <c r="AB504" s="764"/>
      <c r="AC504" s="764"/>
      <c r="AD504" s="764"/>
      <c r="AE504" s="764"/>
      <c r="AF504" s="764"/>
      <c r="AG504" s="764"/>
      <c r="AH504" s="764"/>
      <c r="AI504" s="764"/>
      <c r="AJ504" s="764"/>
      <c r="AK504" s="764"/>
      <c r="AL504" s="764"/>
      <c r="AM504" s="765"/>
      <c r="AN504" s="765" t="s">
        <v>135</v>
      </c>
      <c r="AO504" s="765"/>
      <c r="AP504" s="765"/>
      <c r="AQ504" s="765"/>
      <c r="AR504" s="764"/>
      <c r="AS504" s="764"/>
      <c r="AT504" s="765" t="s">
        <v>135</v>
      </c>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2060</v>
      </c>
      <c r="B505" s="762">
        <f t="shared" si="29"/>
        <v>1</v>
      </c>
      <c r="C505" s="762" t="s">
        <v>3614</v>
      </c>
      <c r="D505" s="517" t="s">
        <v>130</v>
      </c>
      <c r="E505" s="517" t="s">
        <v>130</v>
      </c>
      <c r="F505" s="517" t="s">
        <v>130</v>
      </c>
      <c r="G505" s="763" t="s">
        <v>4081</v>
      </c>
      <c r="H505" s="759"/>
      <c r="I505" s="765"/>
      <c r="J505" s="764"/>
      <c r="K505" s="764"/>
      <c r="L505" s="764"/>
      <c r="M505" s="764"/>
      <c r="N505" s="764"/>
      <c r="O505" s="764"/>
      <c r="P505" s="764"/>
      <c r="Q505" s="764"/>
      <c r="R505" s="764"/>
      <c r="S505" s="764"/>
      <c r="T505" s="764"/>
      <c r="U505" s="764"/>
      <c r="V505" s="764"/>
      <c r="W505" s="764"/>
      <c r="X505" s="764"/>
      <c r="Y505" s="764"/>
      <c r="Z505" s="764"/>
      <c r="AA505" s="764"/>
      <c r="AB505" s="764"/>
      <c r="AC505" s="764"/>
      <c r="AD505" s="764"/>
      <c r="AE505" s="764"/>
      <c r="AF505" s="764"/>
      <c r="AG505" s="764"/>
      <c r="AH505" s="764"/>
      <c r="AI505" s="764"/>
      <c r="AJ505" s="764"/>
      <c r="AK505" s="764"/>
      <c r="AL505" s="764"/>
      <c r="AM505" s="765"/>
      <c r="AN505" s="765"/>
      <c r="AO505" s="765"/>
      <c r="AP505" s="765"/>
      <c r="AQ505" s="765"/>
      <c r="AR505" s="764"/>
      <c r="AS505" s="764"/>
      <c r="AT505" s="765"/>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5" t="s">
        <v>135</v>
      </c>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2938</v>
      </c>
      <c r="B506" s="762">
        <f t="shared" si="29"/>
        <v>0</v>
      </c>
      <c r="C506" s="762" t="s">
        <v>3614</v>
      </c>
      <c r="D506" s="517" t="s">
        <v>130</v>
      </c>
      <c r="E506" s="517" t="s">
        <v>130</v>
      </c>
      <c r="F506" s="517" t="s">
        <v>130</v>
      </c>
      <c r="G506" s="763" t="s">
        <v>4082</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5"/>
      <c r="AE506" s="765"/>
      <c r="AF506" s="764"/>
      <c r="AG506" s="764"/>
      <c r="AH506" s="764"/>
      <c r="AI506" s="764"/>
      <c r="AJ506" s="764"/>
      <c r="AK506" s="764"/>
      <c r="AL506" s="764"/>
      <c r="AM506" s="764"/>
      <c r="AN506" s="764"/>
      <c r="AO506" s="764"/>
      <c r="AP506" s="764"/>
      <c r="AQ506" s="764"/>
      <c r="AR506" s="764"/>
      <c r="AS506" s="764"/>
      <c r="AT506" s="764"/>
      <c r="AU506" s="764"/>
      <c r="AV506" s="764"/>
      <c r="AW506" s="764"/>
      <c r="AX506" s="764"/>
      <c r="AY506" s="764"/>
      <c r="AZ506" s="764"/>
      <c r="BA506" s="764"/>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4"/>
      <c r="BW506" s="764"/>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4"/>
      <c r="CW506" s="764"/>
      <c r="CX506" s="764"/>
      <c r="CY506" s="764"/>
      <c r="CZ506" s="764"/>
      <c r="DA506" s="764"/>
      <c r="DB506" s="764"/>
      <c r="DC506" s="764"/>
      <c r="DD506" s="764"/>
      <c r="DE506" s="764"/>
      <c r="DF506" s="764"/>
    </row>
    <row r="507">
      <c r="A507" s="761" t="s">
        <v>915</v>
      </c>
      <c r="B507" s="762">
        <f t="shared" si="29"/>
        <v>1</v>
      </c>
      <c r="C507" s="762" t="s">
        <v>3577</v>
      </c>
      <c r="D507" s="517" t="s">
        <v>130</v>
      </c>
      <c r="E507" s="517" t="s">
        <v>130</v>
      </c>
      <c r="F507" s="517" t="s">
        <v>130</v>
      </c>
      <c r="G507" s="763" t="s">
        <v>4083</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5"/>
      <c r="AE507" s="765" t="s">
        <v>135</v>
      </c>
      <c r="AF507" s="764"/>
      <c r="AG507" s="764"/>
      <c r="AH507" s="764"/>
      <c r="AI507" s="764"/>
      <c r="AJ507" s="764"/>
      <c r="AK507" s="764"/>
      <c r="AL507" s="764"/>
      <c r="AM507" s="764"/>
      <c r="AN507" s="764"/>
      <c r="AO507" s="764"/>
      <c r="AP507" s="764"/>
      <c r="AQ507" s="764"/>
      <c r="AR507" s="764"/>
      <c r="AS507" s="764"/>
      <c r="AT507" s="764"/>
      <c r="AU507" s="764"/>
      <c r="AV507" s="764"/>
      <c r="AW507" s="764"/>
      <c r="AX507" s="764"/>
      <c r="AY507" s="764"/>
      <c r="AZ507" s="764"/>
      <c r="BA507" s="764"/>
      <c r="BB507" s="764"/>
      <c r="BC507" s="764"/>
      <c r="BD507" s="764"/>
      <c r="BE507" s="764"/>
      <c r="BF507" s="764"/>
      <c r="BG507" s="764"/>
      <c r="BH507" s="764"/>
      <c r="BI507" s="764"/>
      <c r="BJ507" s="764"/>
      <c r="BK507" s="764"/>
      <c r="BL507" s="764"/>
      <c r="BM507" s="764"/>
      <c r="BN507" s="764"/>
      <c r="BO507" s="764"/>
      <c r="BP507" s="764"/>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4"/>
      <c r="CW507" s="764"/>
      <c r="CX507" s="764"/>
      <c r="CY507" s="764"/>
      <c r="CZ507" s="764"/>
      <c r="DA507" s="764"/>
      <c r="DB507" s="764"/>
      <c r="DC507" s="764"/>
      <c r="DD507" s="764"/>
      <c r="DE507" s="764"/>
      <c r="DF507" s="764"/>
    </row>
    <row r="508">
      <c r="A508" s="761" t="s">
        <v>1597</v>
      </c>
      <c r="B508" s="762">
        <f t="shared" si="29"/>
        <v>3</v>
      </c>
      <c r="C508" s="762" t="s">
        <v>3614</v>
      </c>
      <c r="D508" s="517" t="s">
        <v>130</v>
      </c>
      <c r="E508" s="517" t="s">
        <v>130</v>
      </c>
      <c r="F508" s="517" t="s">
        <v>130</v>
      </c>
      <c r="G508" s="763" t="s">
        <v>4084</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t="s">
        <v>135</v>
      </c>
      <c r="BB508" s="764"/>
      <c r="BC508" s="764"/>
      <c r="BD508" s="764"/>
      <c r="BE508" s="764"/>
      <c r="BF508" s="764"/>
      <c r="BG508" s="764"/>
      <c r="BH508" s="764"/>
      <c r="BI508" s="764"/>
      <c r="BJ508" s="764"/>
      <c r="BK508" s="764"/>
      <c r="BL508" s="764"/>
      <c r="BM508" s="764"/>
      <c r="BN508" s="764"/>
      <c r="BO508" s="764"/>
      <c r="BP508" s="764"/>
      <c r="BQ508" s="764"/>
      <c r="BR508" s="764"/>
      <c r="BS508" s="764"/>
      <c r="BT508" s="764"/>
      <c r="BU508" s="764"/>
      <c r="BV508" s="765" t="s">
        <v>135</v>
      </c>
      <c r="BW508" s="765"/>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5" t="s">
        <v>135</v>
      </c>
      <c r="DA508" s="765"/>
      <c r="DB508" s="765"/>
      <c r="DC508" s="765"/>
      <c r="DD508" s="765"/>
      <c r="DE508" s="765"/>
      <c r="DF508" s="765"/>
    </row>
    <row r="509">
      <c r="A509" s="761" t="s">
        <v>1598</v>
      </c>
      <c r="B509" s="762">
        <f t="shared" si="29"/>
        <v>3</v>
      </c>
      <c r="C509" s="762" t="s">
        <v>3614</v>
      </c>
      <c r="D509" s="517" t="s">
        <v>130</v>
      </c>
      <c r="E509" s="517" t="s">
        <v>130</v>
      </c>
      <c r="F509" s="517" t="s">
        <v>130</v>
      </c>
      <c r="G509" s="763" t="s">
        <v>4085</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t="s">
        <v>135</v>
      </c>
      <c r="BB509" s="764"/>
      <c r="BC509" s="764"/>
      <c r="BD509" s="764"/>
      <c r="BE509" s="764"/>
      <c r="BF509" s="764"/>
      <c r="BG509" s="764"/>
      <c r="BH509" s="764"/>
      <c r="BI509" s="765" t="s">
        <v>135</v>
      </c>
      <c r="BJ509" s="765"/>
      <c r="BK509" s="765"/>
      <c r="BL509" s="764"/>
      <c r="BM509" s="764"/>
      <c r="BN509" s="764"/>
      <c r="BO509" s="764"/>
      <c r="BP509" s="765" t="s">
        <v>135</v>
      </c>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row r="510">
      <c r="A510" s="761" t="s">
        <v>1174</v>
      </c>
      <c r="B510" s="762">
        <f t="shared" si="29"/>
        <v>0</v>
      </c>
      <c r="C510" s="762" t="s">
        <v>3614</v>
      </c>
      <c r="D510" s="517" t="s">
        <v>130</v>
      </c>
      <c r="E510" s="517" t="s">
        <v>130</v>
      </c>
      <c r="F510" s="517" t="s">
        <v>130</v>
      </c>
      <c r="G510" s="763" t="s">
        <v>4086</v>
      </c>
      <c r="H510" s="711"/>
      <c r="I510" s="764"/>
      <c r="J510" s="764"/>
      <c r="K510" s="764"/>
      <c r="L510" s="764"/>
      <c r="M510" s="764"/>
      <c r="N510" s="764"/>
      <c r="O510" s="764"/>
      <c r="P510" s="764"/>
      <c r="Q510" s="764"/>
      <c r="R510" s="764"/>
      <c r="S510" s="764"/>
      <c r="T510" s="764"/>
      <c r="U510" s="764"/>
      <c r="V510" s="764"/>
      <c r="W510" s="764"/>
      <c r="X510" s="764"/>
      <c r="Y510" s="764"/>
      <c r="Z510" s="764"/>
      <c r="AA510" s="764"/>
      <c r="AB510" s="764"/>
      <c r="AC510" s="764"/>
      <c r="AD510" s="764"/>
      <c r="AE510" s="764"/>
      <c r="AF510" s="764"/>
      <c r="AG510" s="764"/>
      <c r="AH510" s="764"/>
      <c r="AI510" s="764"/>
      <c r="AJ510" s="764"/>
      <c r="AK510" s="764"/>
      <c r="AL510" s="764"/>
      <c r="AM510" s="764"/>
      <c r="AN510" s="764"/>
      <c r="AO510" s="764"/>
      <c r="AP510" s="764"/>
      <c r="AQ510" s="764"/>
      <c r="AR510" s="764"/>
      <c r="AS510" s="764"/>
      <c r="AT510" s="764"/>
      <c r="AU510" s="764"/>
      <c r="AV510" s="764"/>
      <c r="AW510" s="764"/>
      <c r="AX510" s="765"/>
      <c r="AY510" s="765"/>
      <c r="AZ510" s="765"/>
      <c r="BA510" s="765"/>
      <c r="BB510" s="764"/>
      <c r="BC510" s="764"/>
      <c r="BD510" s="764"/>
      <c r="BE510" s="764"/>
      <c r="BF510" s="764"/>
      <c r="BG510" s="764"/>
      <c r="BH510" s="764"/>
      <c r="BI510" s="765"/>
      <c r="BJ510" s="765"/>
      <c r="BK510" s="765"/>
      <c r="BL510" s="764"/>
      <c r="BM510" s="764"/>
      <c r="BN510" s="764"/>
      <c r="BO510" s="764"/>
      <c r="BP510" s="765"/>
      <c r="BQ510" s="764"/>
      <c r="BR510" s="764"/>
      <c r="BS510" s="764"/>
      <c r="BT510" s="764"/>
      <c r="BU510" s="764"/>
      <c r="BV510" s="764"/>
      <c r="BW510" s="764"/>
      <c r="BX510" s="764"/>
      <c r="BY510" s="764"/>
      <c r="BZ510" s="764"/>
      <c r="CA510" s="764"/>
      <c r="CB510" s="764"/>
      <c r="CC510" s="764"/>
      <c r="CD510" s="764"/>
      <c r="CE510" s="764"/>
      <c r="CF510" s="764"/>
      <c r="CG510" s="764"/>
      <c r="CH510" s="764"/>
      <c r="CI510" s="764"/>
      <c r="CJ510" s="764"/>
      <c r="CK510" s="764"/>
      <c r="CL510" s="764"/>
      <c r="CM510" s="764"/>
      <c r="CN510" s="764"/>
      <c r="CO510" s="764"/>
      <c r="CP510" s="764"/>
      <c r="CQ510" s="764"/>
      <c r="CR510" s="764"/>
      <c r="CS510" s="764"/>
      <c r="CT510" s="764"/>
      <c r="CU510" s="764"/>
      <c r="CV510" s="765"/>
      <c r="CW510" s="764"/>
      <c r="CX510" s="764"/>
      <c r="CY510" s="764"/>
      <c r="CZ510" s="764"/>
      <c r="DA510" s="764"/>
      <c r="DB510" s="764"/>
      <c r="DC510" s="764"/>
      <c r="DD510" s="764"/>
      <c r="DE510" s="764"/>
      <c r="DF510" s="764"/>
    </row>
    <row r="511">
      <c r="A511" s="761" t="s">
        <v>871</v>
      </c>
      <c r="B511" s="762"/>
      <c r="C511" s="762" t="s">
        <v>3614</v>
      </c>
      <c r="D511" s="517" t="s">
        <v>130</v>
      </c>
      <c r="E511" s="517" t="s">
        <v>130</v>
      </c>
      <c r="F511" s="517" t="s">
        <v>130</v>
      </c>
      <c r="G511" s="763" t="s">
        <v>4087</v>
      </c>
      <c r="H511" s="711"/>
      <c r="I511" s="764"/>
      <c r="J511" s="764"/>
      <c r="K511" s="764"/>
      <c r="L511" s="764"/>
      <c r="M511" s="764"/>
      <c r="N511" s="764"/>
      <c r="O511" s="764"/>
      <c r="P511" s="764"/>
      <c r="Q511" s="764"/>
      <c r="R511" s="764"/>
      <c r="S511" s="764"/>
      <c r="T511" s="764"/>
      <c r="U511" s="764"/>
      <c r="V511" s="764"/>
      <c r="W511" s="764"/>
      <c r="X511" s="764"/>
      <c r="Y511" s="764"/>
      <c r="Z511" s="764"/>
      <c r="AA511" s="764"/>
      <c r="AB511" s="764"/>
      <c r="AC511" s="764"/>
      <c r="AD511" s="764"/>
      <c r="AE511" s="764"/>
      <c r="AF511" s="764"/>
      <c r="AG511" s="764"/>
      <c r="AH511" s="764"/>
      <c r="AI511" s="764"/>
      <c r="AJ511" s="764"/>
      <c r="AK511" s="764"/>
      <c r="AL511" s="764"/>
      <c r="AM511" s="764"/>
      <c r="AN511" s="764"/>
      <c r="AO511" s="764"/>
      <c r="AP511" s="764"/>
      <c r="AQ511" s="764"/>
      <c r="AR511" s="764"/>
      <c r="AS511" s="764"/>
      <c r="AT511" s="764"/>
      <c r="AU511" s="764"/>
      <c r="AV511" s="764"/>
      <c r="AW511" s="764"/>
      <c r="AX511" s="765"/>
      <c r="AY511" s="765"/>
      <c r="AZ511" s="765"/>
      <c r="BA511" s="765"/>
      <c r="BB511" s="764"/>
      <c r="BC511" s="764"/>
      <c r="BD511" s="764"/>
      <c r="BE511" s="764"/>
      <c r="BF511" s="764"/>
      <c r="BG511" s="764"/>
      <c r="BH511" s="764"/>
      <c r="BI511" s="765"/>
      <c r="BJ511" s="765"/>
      <c r="BK511" s="765"/>
      <c r="BL511" s="764"/>
      <c r="BM511" s="764"/>
      <c r="BN511" s="764"/>
      <c r="BO511" s="764"/>
      <c r="BP511" s="765"/>
      <c r="BQ511" s="764"/>
      <c r="BR511" s="764"/>
      <c r="BS511" s="764"/>
      <c r="BT511" s="764"/>
      <c r="BU511" s="764"/>
      <c r="BV511" s="764"/>
      <c r="BW511" s="764"/>
      <c r="BX511" s="764"/>
      <c r="BY511" s="764"/>
      <c r="BZ511" s="764"/>
      <c r="CA511" s="764"/>
      <c r="CB511" s="764"/>
      <c r="CC511" s="764"/>
      <c r="CD511" s="764"/>
      <c r="CE511" s="764"/>
      <c r="CF511" s="764"/>
      <c r="CG511" s="764"/>
      <c r="CH511" s="764"/>
      <c r="CI511" s="764"/>
      <c r="CJ511" s="764"/>
      <c r="CK511" s="764"/>
      <c r="CL511" s="764"/>
      <c r="CM511" s="764"/>
      <c r="CN511" s="764"/>
      <c r="CO511" s="764"/>
      <c r="CP511" s="764"/>
      <c r="CQ511" s="764"/>
      <c r="CR511" s="764"/>
      <c r="CS511" s="764"/>
      <c r="CT511" s="764"/>
      <c r="CU511" s="764"/>
      <c r="CV511" s="765"/>
      <c r="CW511" s="764"/>
      <c r="CX511" s="764"/>
      <c r="CY511" s="764"/>
      <c r="CZ511" s="764"/>
      <c r="DA511" s="764"/>
      <c r="DB511" s="764"/>
      <c r="DC511" s="764"/>
      <c r="DD511" s="764"/>
      <c r="DE511" s="764"/>
      <c r="DF51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6:DF386">
    <cfRule type="containsBlanks" dxfId="14" priority="1">
      <formula>LEN(TRIM(A5))=0</formula>
    </cfRule>
  </conditionalFormatting>
  <conditionalFormatting sqref="I387:DF511">
    <cfRule type="expression" dxfId="44" priority="2">
      <formula>iseven(column())</formula>
    </cfRule>
  </conditionalFormatting>
  <conditionalFormatting sqref="I269:DF331">
    <cfRule type="expression" dxfId="45" priority="3">
      <formula>iseven(column())</formula>
    </cfRule>
  </conditionalFormatting>
  <conditionalFormatting sqref="I173:DF256 J270 J406:J408 J458">
    <cfRule type="expression" dxfId="47" priority="4">
      <formula>iseven(column())</formula>
    </cfRule>
  </conditionalFormatting>
  <conditionalFormatting sqref="I36:DF171 L392 L398:L399 L401:L402 L503:L504">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5">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3474</v>
      </c>
      <c r="C1" s="39" t="s">
        <v>122</v>
      </c>
      <c r="D1" s="769" t="s">
        <v>4088</v>
      </c>
      <c r="E1" s="39" t="s">
        <v>124</v>
      </c>
      <c r="F1" s="39" t="s">
        <v>3476</v>
      </c>
      <c r="G1" s="770" t="s">
        <v>4089</v>
      </c>
      <c r="H1" s="22" t="s">
        <v>4090</v>
      </c>
      <c r="I1" s="771" t="s">
        <v>4091</v>
      </c>
      <c r="J1" s="771" t="s">
        <v>4092</v>
      </c>
      <c r="K1" s="771" t="s">
        <v>4093</v>
      </c>
      <c r="L1" s="772" t="s">
        <v>4094</v>
      </c>
      <c r="M1" s="771" t="s">
        <v>4095</v>
      </c>
      <c r="N1" s="771" t="s">
        <v>4096</v>
      </c>
      <c r="O1" s="771" t="s">
        <v>4097</v>
      </c>
      <c r="P1" s="772" t="s">
        <v>4098</v>
      </c>
      <c r="Q1" s="772" t="s">
        <v>3477</v>
      </c>
      <c r="R1" s="772" t="s">
        <v>84</v>
      </c>
      <c r="S1" s="773">
        <f>max('Max Stats'!I:I)</f>
        <v>70</v>
      </c>
      <c r="T1" s="773">
        <v>80.0</v>
      </c>
    </row>
    <row r="2">
      <c r="A2" s="774" t="s">
        <v>4099</v>
      </c>
      <c r="B2" s="468">
        <v>1.0</v>
      </c>
      <c r="C2" s="468" t="str">
        <f t="array" ref="C2">index(Images!$A$1:$K$1, 1, 1)</f>
        <v/>
      </c>
      <c r="D2" s="468" t="s">
        <v>130</v>
      </c>
      <c r="E2" s="468">
        <v>1.0</v>
      </c>
      <c r="F2" s="468">
        <v>3.0</v>
      </c>
      <c r="G2" s="775" t="s">
        <v>4100</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3548</v>
      </c>
      <c r="R2" s="777"/>
      <c r="S2" s="777"/>
      <c r="T2" s="777"/>
    </row>
    <row r="3">
      <c r="A3" s="774" t="s">
        <v>4101</v>
      </c>
      <c r="B3" s="468">
        <v>2.0</v>
      </c>
      <c r="C3" s="468" t="str">
        <f t="array" ref="C3">index(Images!$A$1:$K$1, 1, 1)</f>
        <v/>
      </c>
      <c r="D3" s="468" t="s">
        <v>130</v>
      </c>
      <c r="E3" s="468">
        <v>1.0</v>
      </c>
      <c r="F3" s="468">
        <v>3.0</v>
      </c>
      <c r="G3" s="775" t="s">
        <v>4102</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3548</v>
      </c>
      <c r="R3" s="777"/>
      <c r="S3" s="777"/>
      <c r="T3" s="777"/>
    </row>
    <row r="4">
      <c r="A4" s="774" t="s">
        <v>4103</v>
      </c>
      <c r="B4" s="468">
        <v>2.0</v>
      </c>
      <c r="C4" s="468" t="str">
        <f t="array" ref="C4">index(Images!$A$1:$K$1, 1, 1)</f>
        <v/>
      </c>
      <c r="D4" s="468" t="s">
        <v>130</v>
      </c>
      <c r="E4" s="468">
        <v>1.0</v>
      </c>
      <c r="F4" s="468">
        <v>3.0</v>
      </c>
      <c r="G4" s="775" t="s">
        <v>4104</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3548</v>
      </c>
      <c r="R4" s="777"/>
      <c r="S4" s="777"/>
      <c r="T4" s="777"/>
    </row>
    <row r="5">
      <c r="A5" s="774" t="s">
        <v>4105</v>
      </c>
      <c r="B5" s="468">
        <v>2.0</v>
      </c>
      <c r="C5" s="468" t="str">
        <f t="array" ref="C5">index(Images!$A$1:$K$1, 1, 1)</f>
        <v/>
      </c>
      <c r="D5" s="468" t="s">
        <v>130</v>
      </c>
      <c r="E5" s="468">
        <v>1.0</v>
      </c>
      <c r="F5" s="468">
        <v>3.0</v>
      </c>
      <c r="G5" s="775" t="s">
        <v>4106</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3548</v>
      </c>
      <c r="R5" s="777"/>
      <c r="S5" s="777"/>
      <c r="T5" s="777"/>
    </row>
    <row r="6">
      <c r="A6" s="774" t="s">
        <v>369</v>
      </c>
      <c r="B6" s="468">
        <v>2.0</v>
      </c>
      <c r="C6" s="468" t="str">
        <f t="array" ref="C6">index(Images!$A$1:$K$1, 1, 1)</f>
        <v/>
      </c>
      <c r="D6" s="468" t="s">
        <v>130</v>
      </c>
      <c r="E6" s="468">
        <v>1.0</v>
      </c>
      <c r="F6" s="468">
        <v>3.0</v>
      </c>
      <c r="G6" s="775" t="s">
        <v>4107</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3548</v>
      </c>
      <c r="R6" s="777"/>
      <c r="S6" s="777"/>
      <c r="T6" s="777"/>
    </row>
    <row r="7">
      <c r="A7" s="778" t="s">
        <v>248</v>
      </c>
      <c r="B7" s="779">
        <v>3.0</v>
      </c>
      <c r="C7" s="779" t="str">
        <f t="array" ref="C7">index(Images!$A$1:$K$1, 1, 1)</f>
        <v/>
      </c>
      <c r="D7" s="779" t="s">
        <v>130</v>
      </c>
      <c r="E7" s="779">
        <v>1.0</v>
      </c>
      <c r="F7" s="779">
        <v>3.0</v>
      </c>
      <c r="G7" s="780" t="s">
        <v>4108</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3548</v>
      </c>
      <c r="R7" s="782"/>
      <c r="S7" s="782"/>
      <c r="T7" s="782"/>
    </row>
    <row r="8">
      <c r="A8" s="778" t="s">
        <v>275</v>
      </c>
      <c r="B8" s="779">
        <v>3.0</v>
      </c>
      <c r="C8" s="779" t="str">
        <f t="array" ref="C8">index(Images!$A$1:$K$1, 1, 1)</f>
        <v/>
      </c>
      <c r="D8" s="779" t="s">
        <v>130</v>
      </c>
      <c r="E8" s="779">
        <v>1.0</v>
      </c>
      <c r="F8" s="779">
        <v>3.0</v>
      </c>
      <c r="G8" s="780" t="s">
        <v>4109</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3548</v>
      </c>
      <c r="R8" s="782"/>
      <c r="S8" s="782"/>
      <c r="T8" s="782"/>
    </row>
    <row r="9">
      <c r="A9" s="778" t="s">
        <v>173</v>
      </c>
      <c r="B9" s="779">
        <v>3.0</v>
      </c>
      <c r="C9" s="779" t="str">
        <f t="array" ref="C9">index(Images!$A$1:$K$1, 1, 1)</f>
        <v/>
      </c>
      <c r="D9" s="779" t="s">
        <v>130</v>
      </c>
      <c r="E9" s="779">
        <v>1.0</v>
      </c>
      <c r="F9" s="779">
        <v>3.0</v>
      </c>
      <c r="G9" s="780" t="s">
        <v>4110</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3548</v>
      </c>
      <c r="R9" s="782"/>
      <c r="S9" s="782"/>
      <c r="T9" s="782"/>
    </row>
    <row r="10">
      <c r="A10" s="778" t="s">
        <v>4111</v>
      </c>
      <c r="B10" s="779">
        <v>3.0</v>
      </c>
      <c r="C10" s="779" t="str">
        <f t="array" ref="C10">index(Images!$A$1:$K$1, 1, 1)</f>
        <v/>
      </c>
      <c r="D10" s="779" t="s">
        <v>4112</v>
      </c>
      <c r="E10" s="779">
        <v>1.0</v>
      </c>
      <c r="F10" s="779">
        <v>3.0</v>
      </c>
      <c r="G10" s="780" t="s">
        <v>4113</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3548</v>
      </c>
      <c r="R10" s="782"/>
      <c r="S10" s="782"/>
      <c r="T10" s="782"/>
    </row>
    <row r="11">
      <c r="A11" s="778" t="s">
        <v>376</v>
      </c>
      <c r="B11" s="779">
        <v>3.0</v>
      </c>
      <c r="C11" s="779" t="str">
        <f t="array" ref="C11">index(Images!$A$1:$K$1, 1, 1)</f>
        <v/>
      </c>
      <c r="D11" s="779" t="s">
        <v>4112</v>
      </c>
      <c r="E11" s="779">
        <v>1.0</v>
      </c>
      <c r="F11" s="779">
        <v>3.0</v>
      </c>
      <c r="G11" s="780" t="s">
        <v>4114</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3548</v>
      </c>
      <c r="R11" s="782"/>
      <c r="S11" s="782"/>
      <c r="T11" s="782"/>
    </row>
    <row r="12">
      <c r="A12" s="778" t="s">
        <v>4115</v>
      </c>
      <c r="B12" s="779">
        <v>3.0</v>
      </c>
      <c r="C12" s="779" t="str">
        <f t="array" ref="C12">index(Images!$A$1:$K$1, 1, 1)</f>
        <v/>
      </c>
      <c r="D12" s="779" t="s">
        <v>4112</v>
      </c>
      <c r="E12" s="779">
        <v>1.0</v>
      </c>
      <c r="F12" s="779">
        <v>3.0</v>
      </c>
      <c r="G12" s="780" t="s">
        <v>4116</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3548</v>
      </c>
      <c r="R12" s="782"/>
      <c r="S12" s="782"/>
      <c r="T12" s="782"/>
    </row>
    <row r="13">
      <c r="A13" s="778" t="s">
        <v>4117</v>
      </c>
      <c r="B13" s="779">
        <v>3.0</v>
      </c>
      <c r="C13" s="779" t="str">
        <f t="array" ref="C13">index(Images!$A$1:$K$1, 1, 1)</f>
        <v/>
      </c>
      <c r="D13" s="779" t="s">
        <v>4112</v>
      </c>
      <c r="E13" s="779">
        <v>1.0</v>
      </c>
      <c r="F13" s="779">
        <v>3.0</v>
      </c>
      <c r="G13" s="780" t="s">
        <v>4118</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3548</v>
      </c>
      <c r="R13" s="782"/>
      <c r="S13" s="782"/>
      <c r="T13" s="782"/>
    </row>
    <row r="14">
      <c r="A14" s="778" t="s">
        <v>4119</v>
      </c>
      <c r="B14" s="779">
        <v>3.0</v>
      </c>
      <c r="C14" s="779" t="str">
        <f t="array" ref="C14">index(Images!$A$1:$K$1, 1, 1)</f>
        <v/>
      </c>
      <c r="D14" s="779" t="s">
        <v>4112</v>
      </c>
      <c r="E14" s="779">
        <v>1.0</v>
      </c>
      <c r="F14" s="779">
        <v>3.0</v>
      </c>
      <c r="G14" s="780" t="s">
        <v>4120</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3548</v>
      </c>
      <c r="R14" s="782"/>
      <c r="S14" s="782"/>
      <c r="T14" s="782"/>
    </row>
    <row r="15">
      <c r="A15" s="783" t="s">
        <v>4121</v>
      </c>
      <c r="B15" s="779">
        <v>3.0</v>
      </c>
      <c r="C15" s="779" t="str">
        <f t="array" ref="C15">index(Images!$A$1:$K$1, 1, 1)</f>
        <v/>
      </c>
      <c r="D15" s="779" t="s">
        <v>4112</v>
      </c>
      <c r="E15" s="779">
        <v>1.0</v>
      </c>
      <c r="F15" s="779">
        <v>3.0</v>
      </c>
      <c r="G15" s="780" t="s">
        <v>4122</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3548</v>
      </c>
      <c r="R15" s="782"/>
      <c r="S15" s="782"/>
      <c r="T15" s="782"/>
    </row>
    <row r="16">
      <c r="A16" s="778" t="s">
        <v>1403</v>
      </c>
      <c r="B16" s="779">
        <v>3.0</v>
      </c>
      <c r="C16" s="779" t="str">
        <f t="array" ref="C16">index(Images!$A$1:$K$1, 1, 1)</f>
        <v/>
      </c>
      <c r="D16" s="779" t="s">
        <v>4112</v>
      </c>
      <c r="E16" s="779">
        <v>1.0</v>
      </c>
      <c r="F16" s="779">
        <v>3.0</v>
      </c>
      <c r="G16" s="780" t="s">
        <v>4123</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3548</v>
      </c>
      <c r="R16" s="782"/>
      <c r="S16" s="782"/>
      <c r="T16" s="782"/>
    </row>
    <row r="17">
      <c r="A17" s="778" t="s">
        <v>565</v>
      </c>
      <c r="B17" s="779">
        <v>3.0</v>
      </c>
      <c r="C17" s="779" t="str">
        <f t="array" ref="C17">index(Images!$A$1:$K$1, 1, 1)</f>
        <v/>
      </c>
      <c r="D17" s="779" t="s">
        <v>4112</v>
      </c>
      <c r="E17" s="779">
        <v>1.0</v>
      </c>
      <c r="F17" s="779">
        <v>3.0</v>
      </c>
      <c r="G17" s="780" t="s">
        <v>4124</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3548</v>
      </c>
      <c r="R17" s="782"/>
      <c r="S17" s="782"/>
      <c r="T17" s="782"/>
    </row>
    <row r="18">
      <c r="A18" s="778" t="s">
        <v>3330</v>
      </c>
      <c r="B18" s="779">
        <v>3.0</v>
      </c>
      <c r="C18" s="779" t="str">
        <f t="array" ref="C18">index(Images!$A$1:$K$1, 1, 1)</f>
        <v/>
      </c>
      <c r="D18" s="779" t="s">
        <v>4112</v>
      </c>
      <c r="E18" s="779">
        <v>1.0</v>
      </c>
      <c r="F18" s="779">
        <v>3.0</v>
      </c>
      <c r="G18" s="780" t="s">
        <v>4125</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3548</v>
      </c>
      <c r="R18" s="782"/>
      <c r="S18" s="782"/>
      <c r="T18" s="782"/>
    </row>
    <row r="19">
      <c r="A19" s="784" t="s">
        <v>4126</v>
      </c>
      <c r="B19" s="486">
        <v>1.0</v>
      </c>
      <c r="C19" s="487" t="str">
        <f t="array" ref="C19">index(Images!$A$1:$K$1, 1, 2)</f>
        <v/>
      </c>
      <c r="D19" s="486" t="s">
        <v>130</v>
      </c>
      <c r="E19" s="486">
        <v>1.0</v>
      </c>
      <c r="F19" s="486">
        <v>3.0</v>
      </c>
      <c r="G19" s="785" t="s">
        <v>4127</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3548</v>
      </c>
      <c r="R19" s="787"/>
      <c r="S19" s="787"/>
      <c r="T19" s="787"/>
    </row>
    <row r="20">
      <c r="A20" s="784" t="s">
        <v>4128</v>
      </c>
      <c r="B20" s="486">
        <v>2.0</v>
      </c>
      <c r="C20" s="487" t="str">
        <f t="array" ref="C20">index(Images!$A$1:$K$1, 1, 2)</f>
        <v/>
      </c>
      <c r="D20" s="486" t="s">
        <v>130</v>
      </c>
      <c r="E20" s="486">
        <v>1.0</v>
      </c>
      <c r="F20" s="486">
        <v>3.0</v>
      </c>
      <c r="G20" s="785" t="s">
        <v>4106</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3548</v>
      </c>
      <c r="R20" s="787"/>
      <c r="S20" s="787"/>
      <c r="T20" s="787"/>
    </row>
    <row r="21">
      <c r="A21" s="784" t="s">
        <v>4129</v>
      </c>
      <c r="B21" s="486">
        <v>2.0</v>
      </c>
      <c r="C21" s="487" t="str">
        <f t="array" ref="C21">index(Images!$A$1:$K$1, 1, 2)</f>
        <v/>
      </c>
      <c r="D21" s="486" t="s">
        <v>130</v>
      </c>
      <c r="E21" s="486">
        <v>1.0</v>
      </c>
      <c r="F21" s="486">
        <v>3.0</v>
      </c>
      <c r="G21" s="785" t="s">
        <v>4130</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3548</v>
      </c>
      <c r="R21" s="787"/>
      <c r="S21" s="787"/>
      <c r="T21" s="787"/>
    </row>
    <row r="22">
      <c r="A22" s="784" t="s">
        <v>4131</v>
      </c>
      <c r="B22" s="486">
        <v>2.0</v>
      </c>
      <c r="C22" s="487" t="str">
        <f t="array" ref="C22">index(Images!$A$1:$K$1, 1, 2)</f>
        <v/>
      </c>
      <c r="D22" s="486" t="s">
        <v>130</v>
      </c>
      <c r="E22" s="486">
        <v>1.0</v>
      </c>
      <c r="F22" s="486">
        <v>3.0</v>
      </c>
      <c r="G22" s="785" t="s">
        <v>4132</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3548</v>
      </c>
      <c r="R22" s="787"/>
      <c r="S22" s="787"/>
      <c r="T22" s="787"/>
    </row>
    <row r="23">
      <c r="A23" s="788" t="s">
        <v>145</v>
      </c>
      <c r="B23" s="789">
        <v>3.0</v>
      </c>
      <c r="C23" s="739" t="str">
        <f t="array" ref="C23">index(Images!$A$1:$K$1, 1, 2)</f>
        <v/>
      </c>
      <c r="D23" s="789" t="s">
        <v>130</v>
      </c>
      <c r="E23" s="789">
        <v>1.0</v>
      </c>
      <c r="F23" s="789">
        <v>3.0</v>
      </c>
      <c r="G23" s="790" t="s">
        <v>4133</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3548</v>
      </c>
      <c r="R23" s="792"/>
      <c r="S23" s="792"/>
      <c r="T23" s="792"/>
    </row>
    <row r="24">
      <c r="A24" s="788" t="s">
        <v>206</v>
      </c>
      <c r="B24" s="789">
        <v>3.0</v>
      </c>
      <c r="C24" s="739" t="str">
        <f t="array" ref="C24">index(Images!$A$1:$K$1, 1, 2)</f>
        <v/>
      </c>
      <c r="D24" s="789" t="s">
        <v>130</v>
      </c>
      <c r="E24" s="789">
        <v>1.0</v>
      </c>
      <c r="F24" s="789">
        <v>3.0</v>
      </c>
      <c r="G24" s="790" t="s">
        <v>4134</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3548</v>
      </c>
      <c r="R24" s="792"/>
      <c r="S24" s="792"/>
      <c r="T24" s="792"/>
    </row>
    <row r="25">
      <c r="A25" s="788" t="s">
        <v>397</v>
      </c>
      <c r="B25" s="789">
        <v>3.0</v>
      </c>
      <c r="C25" s="739" t="str">
        <f t="array" ref="C25">index(Images!$A$1:$K$1, 1, 2)</f>
        <v/>
      </c>
      <c r="D25" s="789" t="s">
        <v>130</v>
      </c>
      <c r="E25" s="789">
        <v>1.0</v>
      </c>
      <c r="F25" s="789">
        <v>3.0</v>
      </c>
      <c r="G25" s="790" t="s">
        <v>4135</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3548</v>
      </c>
      <c r="R25" s="792"/>
      <c r="S25" s="792"/>
      <c r="T25" s="792"/>
    </row>
    <row r="26">
      <c r="A26" s="788" t="s">
        <v>590</v>
      </c>
      <c r="B26" s="789">
        <v>3.0</v>
      </c>
      <c r="C26" s="739" t="str">
        <f t="array" ref="C26">index(Images!$A$1:$K$1, 1, 2)</f>
        <v/>
      </c>
      <c r="D26" s="789" t="s">
        <v>4112</v>
      </c>
      <c r="E26" s="789">
        <v>1.0</v>
      </c>
      <c r="F26" s="789">
        <v>3.0</v>
      </c>
      <c r="G26" s="790" t="s">
        <v>4136</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3548</v>
      </c>
      <c r="R26" s="792"/>
      <c r="S26" s="792"/>
      <c r="T26" s="792"/>
    </row>
    <row r="27">
      <c r="A27" s="788" t="s">
        <v>4137</v>
      </c>
      <c r="B27" s="789">
        <v>3.0</v>
      </c>
      <c r="C27" s="739" t="str">
        <f t="array" ref="C27">index(Images!$A$1:$K$1, 1, 2)</f>
        <v/>
      </c>
      <c r="D27" s="789" t="s">
        <v>4112</v>
      </c>
      <c r="E27" s="789">
        <v>1.0</v>
      </c>
      <c r="F27" s="789">
        <v>3.0</v>
      </c>
      <c r="G27" s="790" t="s">
        <v>4138</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3548</v>
      </c>
      <c r="R27" s="792"/>
      <c r="S27" s="792"/>
      <c r="T27" s="792"/>
    </row>
    <row r="28">
      <c r="A28" s="788" t="s">
        <v>4139</v>
      </c>
      <c r="B28" s="789">
        <v>3.0</v>
      </c>
      <c r="C28" s="739" t="str">
        <f t="array" ref="C28">index(Images!$A$1:$K$1, 1, 2)</f>
        <v/>
      </c>
      <c r="D28" s="789" t="s">
        <v>4112</v>
      </c>
      <c r="E28" s="789">
        <v>1.0</v>
      </c>
      <c r="F28" s="789">
        <v>3.0</v>
      </c>
      <c r="G28" s="790" t="s">
        <v>4140</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3548</v>
      </c>
      <c r="R28" s="792"/>
      <c r="S28" s="792"/>
      <c r="T28" s="792"/>
    </row>
    <row r="29">
      <c r="A29" s="788" t="s">
        <v>495</v>
      </c>
      <c r="B29" s="789">
        <v>3.0</v>
      </c>
      <c r="C29" s="739" t="str">
        <f t="array" ref="C29">index(Images!$A$1:$K$1, 1, 2)</f>
        <v/>
      </c>
      <c r="D29" s="789" t="s">
        <v>4112</v>
      </c>
      <c r="E29" s="789">
        <v>1.0</v>
      </c>
      <c r="F29" s="789">
        <v>3.0</v>
      </c>
      <c r="G29" s="790" t="s">
        <v>4141</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3548</v>
      </c>
      <c r="R29" s="792"/>
      <c r="S29" s="792"/>
      <c r="T29" s="792"/>
    </row>
    <row r="30">
      <c r="A30" s="788" t="s">
        <v>4142</v>
      </c>
      <c r="B30" s="789">
        <v>3.0</v>
      </c>
      <c r="C30" s="739" t="str">
        <f t="array" ref="C30">index(Images!$A$1:$K$1, 1, 2)</f>
        <v/>
      </c>
      <c r="D30" s="789" t="s">
        <v>4112</v>
      </c>
      <c r="E30" s="789">
        <v>1.0</v>
      </c>
      <c r="F30" s="789">
        <v>3.0</v>
      </c>
      <c r="G30" s="790" t="s">
        <v>4143</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3548</v>
      </c>
      <c r="R30" s="792"/>
      <c r="S30" s="792"/>
      <c r="T30" s="792"/>
    </row>
    <row r="31">
      <c r="A31" s="788" t="s">
        <v>4144</v>
      </c>
      <c r="B31" s="789">
        <v>3.0</v>
      </c>
      <c r="C31" s="739" t="str">
        <f t="array" ref="C31">index(Images!$A$1:$K$1, 1, 2)</f>
        <v/>
      </c>
      <c r="D31" s="789" t="s">
        <v>4112</v>
      </c>
      <c r="E31" s="789">
        <v>1.0</v>
      </c>
      <c r="F31" s="789">
        <v>3.0</v>
      </c>
      <c r="G31" s="790" t="s">
        <v>4145</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3548</v>
      </c>
      <c r="R31" s="792"/>
      <c r="S31" s="792"/>
      <c r="T31" s="792"/>
    </row>
    <row r="32">
      <c r="A32" s="788" t="s">
        <v>4146</v>
      </c>
      <c r="B32" s="789">
        <v>3.0</v>
      </c>
      <c r="C32" s="739" t="str">
        <f t="array" ref="C32">index(Images!$A$1:$K$1, 1, 2)</f>
        <v/>
      </c>
      <c r="D32" s="789" t="s">
        <v>4112</v>
      </c>
      <c r="E32" s="789">
        <v>1.0</v>
      </c>
      <c r="F32" s="789">
        <v>3.0</v>
      </c>
      <c r="G32" s="790" t="s">
        <v>4147</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3548</v>
      </c>
      <c r="R32" s="792"/>
      <c r="S32" s="792"/>
      <c r="T32" s="792"/>
    </row>
    <row r="33">
      <c r="A33" s="788" t="s">
        <v>4148</v>
      </c>
      <c r="B33" s="789">
        <v>3.0</v>
      </c>
      <c r="C33" s="739" t="str">
        <f t="array" ref="C33">index(Images!$A$1:$K$1, 1, 2)</f>
        <v/>
      </c>
      <c r="D33" s="789" t="s">
        <v>4112</v>
      </c>
      <c r="E33" s="789">
        <v>1.0</v>
      </c>
      <c r="F33" s="789">
        <v>3.0</v>
      </c>
      <c r="G33" s="790" t="s">
        <v>4149</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3548</v>
      </c>
      <c r="R33" s="792"/>
      <c r="S33" s="792"/>
      <c r="T33" s="792"/>
    </row>
    <row r="34">
      <c r="A34" s="793" t="s">
        <v>4150</v>
      </c>
      <c r="B34" s="501">
        <v>1.0</v>
      </c>
      <c r="C34" s="502" t="str">
        <f t="array" ref="C34">index(Images!$A$1:$K$1, 1, 3)</f>
        <v/>
      </c>
      <c r="D34" s="501" t="s">
        <v>130</v>
      </c>
      <c r="E34" s="501">
        <v>1.0</v>
      </c>
      <c r="F34" s="501">
        <v>5.0</v>
      </c>
      <c r="G34" s="794" t="s">
        <v>4151</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3554</v>
      </c>
      <c r="R34" s="796"/>
      <c r="S34" s="796"/>
      <c r="T34" s="796"/>
    </row>
    <row r="35">
      <c r="A35" s="793" t="s">
        <v>4152</v>
      </c>
      <c r="B35" s="501">
        <v>1.0</v>
      </c>
      <c r="C35" s="502" t="str">
        <f t="array" ref="C35">index(Images!$A$1:$K$1, 1, 3)</f>
        <v/>
      </c>
      <c r="D35" s="501" t="s">
        <v>130</v>
      </c>
      <c r="E35" s="501">
        <v>1.0</v>
      </c>
      <c r="F35" s="501">
        <v>5.0</v>
      </c>
      <c r="G35" s="794" t="s">
        <v>4151</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3554</v>
      </c>
      <c r="R35" s="796"/>
      <c r="S35" s="796"/>
      <c r="T35" s="796"/>
    </row>
    <row r="36">
      <c r="A36" s="793" t="s">
        <v>4153</v>
      </c>
      <c r="B36" s="501">
        <v>2.0</v>
      </c>
      <c r="C36" s="502" t="str">
        <f t="array" ref="C36">index(Images!$A$1:$K$1, 1, 3)</f>
        <v/>
      </c>
      <c r="D36" s="501" t="s">
        <v>130</v>
      </c>
      <c r="E36" s="501">
        <v>1.0</v>
      </c>
      <c r="F36" s="501">
        <v>5.0</v>
      </c>
      <c r="G36" s="794" t="s">
        <v>4102</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3554</v>
      </c>
      <c r="R36" s="796"/>
      <c r="S36" s="796"/>
      <c r="T36" s="796"/>
    </row>
    <row r="37">
      <c r="A37" s="793" t="s">
        <v>4154</v>
      </c>
      <c r="B37" s="501">
        <v>2.0</v>
      </c>
      <c r="C37" s="502" t="str">
        <f t="array" ref="C37">index(Images!$A$1:$K$1, 1, 3)</f>
        <v/>
      </c>
      <c r="D37" s="501" t="s">
        <v>130</v>
      </c>
      <c r="E37" s="501">
        <v>1.0</v>
      </c>
      <c r="F37" s="501">
        <v>5.0</v>
      </c>
      <c r="G37" s="794" t="s">
        <v>4155</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3554</v>
      </c>
      <c r="R37" s="796"/>
      <c r="S37" s="796"/>
      <c r="T37" s="796"/>
    </row>
    <row r="38">
      <c r="A38" s="793" t="s">
        <v>1037</v>
      </c>
      <c r="B38" s="501">
        <v>2.0</v>
      </c>
      <c r="C38" s="502" t="str">
        <f t="array" ref="C38">index(Images!$A$1:$K$1, 1, 3)</f>
        <v/>
      </c>
      <c r="D38" s="501" t="s">
        <v>130</v>
      </c>
      <c r="E38" s="501">
        <v>1.0</v>
      </c>
      <c r="F38" s="501">
        <v>5.0</v>
      </c>
      <c r="G38" s="794" t="s">
        <v>4156</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3554</v>
      </c>
      <c r="R38" s="796"/>
      <c r="S38" s="796"/>
      <c r="T38" s="796"/>
    </row>
    <row r="39">
      <c r="A39" s="797" t="s">
        <v>211</v>
      </c>
      <c r="B39" s="798">
        <v>3.0</v>
      </c>
      <c r="C39" s="799" t="str">
        <f t="array" ref="C39">index(Images!$A$1:$K$1, 1, 3)</f>
        <v/>
      </c>
      <c r="D39" s="798" t="s">
        <v>130</v>
      </c>
      <c r="E39" s="798">
        <v>1.0</v>
      </c>
      <c r="F39" s="798">
        <v>5.0</v>
      </c>
      <c r="G39" s="800" t="s">
        <v>4110</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3554</v>
      </c>
      <c r="R39" s="802"/>
      <c r="S39" s="802"/>
      <c r="T39" s="802"/>
    </row>
    <row r="40">
      <c r="A40" s="797" t="s">
        <v>243</v>
      </c>
      <c r="B40" s="798">
        <v>3.0</v>
      </c>
      <c r="C40" s="799" t="str">
        <f t="array" ref="C40">index(Images!$A$1:$K$1, 1, 3)</f>
        <v/>
      </c>
      <c r="D40" s="798" t="s">
        <v>130</v>
      </c>
      <c r="E40" s="798">
        <v>1.0</v>
      </c>
      <c r="F40" s="798">
        <v>5.0</v>
      </c>
      <c r="G40" s="800" t="s">
        <v>4157</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3554</v>
      </c>
      <c r="R40" s="802"/>
      <c r="S40" s="802"/>
      <c r="T40" s="802"/>
    </row>
    <row r="41">
      <c r="A41" s="797" t="s">
        <v>147</v>
      </c>
      <c r="B41" s="798">
        <v>3.0</v>
      </c>
      <c r="C41" s="799" t="str">
        <f t="array" ref="C41">index(Images!$A$1:$K$1, 1, 3)</f>
        <v/>
      </c>
      <c r="D41" s="798" t="s">
        <v>130</v>
      </c>
      <c r="E41" s="798">
        <v>1.0</v>
      </c>
      <c r="F41" s="798">
        <v>5.0</v>
      </c>
      <c r="G41" s="800" t="s">
        <v>4158</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3554</v>
      </c>
      <c r="R41" s="802"/>
      <c r="S41" s="802"/>
      <c r="T41" s="802"/>
    </row>
    <row r="42">
      <c r="A42" s="797" t="s">
        <v>2221</v>
      </c>
      <c r="B42" s="798">
        <v>3.0</v>
      </c>
      <c r="C42" s="799" t="str">
        <f t="array" ref="C42">index(Images!$A$1:$K$1, 1, 3)</f>
        <v/>
      </c>
      <c r="D42" s="798" t="s">
        <v>4112</v>
      </c>
      <c r="E42" s="798">
        <v>1.0</v>
      </c>
      <c r="F42" s="798">
        <v>5.0</v>
      </c>
      <c r="G42" s="800" t="s">
        <v>4159</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3554</v>
      </c>
      <c r="R42" s="802"/>
      <c r="S42" s="802"/>
      <c r="T42" s="802"/>
    </row>
    <row r="43">
      <c r="A43" s="797" t="s">
        <v>1684</v>
      </c>
      <c r="B43" s="798">
        <v>3.0</v>
      </c>
      <c r="C43" s="799" t="str">
        <f t="array" ref="C43">index(Images!$A$1:$K$1, 1, 3)</f>
        <v/>
      </c>
      <c r="D43" s="798" t="s">
        <v>4112</v>
      </c>
      <c r="E43" s="798">
        <v>1.0</v>
      </c>
      <c r="F43" s="798">
        <v>5.0</v>
      </c>
      <c r="G43" s="800" t="s">
        <v>4160</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3554</v>
      </c>
      <c r="R43" s="802"/>
      <c r="S43" s="802"/>
      <c r="T43" s="802"/>
    </row>
    <row r="44">
      <c r="A44" s="797" t="s">
        <v>4161</v>
      </c>
      <c r="B44" s="798">
        <v>3.0</v>
      </c>
      <c r="C44" s="799" t="str">
        <f t="array" ref="C44">index(Images!$A$1:$K$1, 1, 3)</f>
        <v/>
      </c>
      <c r="D44" s="798" t="s">
        <v>4112</v>
      </c>
      <c r="E44" s="798">
        <v>1.0</v>
      </c>
      <c r="F44" s="798">
        <v>5.0</v>
      </c>
      <c r="G44" s="800" t="s">
        <v>4162</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3554</v>
      </c>
      <c r="R44" s="802"/>
      <c r="S44" s="802"/>
      <c r="T44" s="802"/>
    </row>
    <row r="45">
      <c r="A45" s="797" t="s">
        <v>2951</v>
      </c>
      <c r="B45" s="798">
        <v>3.0</v>
      </c>
      <c r="C45" s="799" t="str">
        <f t="array" ref="C45">index(Images!$A$1:$K$1, 1, 3)</f>
        <v/>
      </c>
      <c r="D45" s="798" t="s">
        <v>4112</v>
      </c>
      <c r="E45" s="798">
        <v>1.0</v>
      </c>
      <c r="F45" s="798">
        <v>5.0</v>
      </c>
      <c r="G45" s="800" t="s">
        <v>4163</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3554</v>
      </c>
      <c r="R45" s="802"/>
      <c r="S45" s="802"/>
      <c r="T45" s="802"/>
    </row>
    <row r="46">
      <c r="A46" s="797" t="s">
        <v>4164</v>
      </c>
      <c r="B46" s="798">
        <v>3.0</v>
      </c>
      <c r="C46" s="799" t="str">
        <f t="array" ref="C46">index(Images!$A$1:$K$1, 1, 3)</f>
        <v/>
      </c>
      <c r="D46" s="798" t="s">
        <v>4112</v>
      </c>
      <c r="E46" s="798">
        <v>1.0</v>
      </c>
      <c r="F46" s="798">
        <v>5.0</v>
      </c>
      <c r="G46" s="800" t="s">
        <v>4165</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3554</v>
      </c>
      <c r="R46" s="802"/>
      <c r="S46" s="802"/>
      <c r="T46" s="802"/>
    </row>
    <row r="47">
      <c r="A47" s="797" t="s">
        <v>4166</v>
      </c>
      <c r="B47" s="798">
        <v>3.0</v>
      </c>
      <c r="C47" s="799" t="str">
        <f t="array" ref="C47">index(Images!$A$1:$K$1, 1, 3)</f>
        <v/>
      </c>
      <c r="D47" s="798" t="s">
        <v>4112</v>
      </c>
      <c r="E47" s="798">
        <v>1.0</v>
      </c>
      <c r="F47" s="798">
        <v>5.0</v>
      </c>
      <c r="G47" s="800" t="s">
        <v>4167</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3548</v>
      </c>
      <c r="R47" s="802"/>
      <c r="S47" s="802"/>
      <c r="T47" s="802"/>
    </row>
    <row r="48">
      <c r="A48" s="797" t="s">
        <v>339</v>
      </c>
      <c r="B48" s="798">
        <v>3.0</v>
      </c>
      <c r="C48" s="799" t="str">
        <f t="array" ref="C48">index(Images!$A$1:$K$1, 1, 3)</f>
        <v/>
      </c>
      <c r="D48" s="798" t="s">
        <v>4112</v>
      </c>
      <c r="E48" s="798">
        <v>1.0</v>
      </c>
      <c r="F48" s="798">
        <v>5.0</v>
      </c>
      <c r="G48" s="800" t="s">
        <v>4168</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3554</v>
      </c>
      <c r="R48" s="802"/>
      <c r="S48" s="802"/>
      <c r="T48" s="802"/>
    </row>
    <row r="49">
      <c r="A49" s="797" t="s">
        <v>3119</v>
      </c>
      <c r="B49" s="798">
        <v>3.0</v>
      </c>
      <c r="C49" s="799" t="str">
        <f t="array" ref="C49">index(Images!$A$1:$K$1, 1, 3)</f>
        <v/>
      </c>
      <c r="D49" s="798" t="s">
        <v>4112</v>
      </c>
      <c r="E49" s="798">
        <v>1.0</v>
      </c>
      <c r="F49" s="798">
        <v>5.0</v>
      </c>
      <c r="G49" s="800" t="s">
        <v>4169</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3554</v>
      </c>
      <c r="R49" s="802"/>
      <c r="S49" s="802"/>
      <c r="T49" s="802"/>
    </row>
    <row r="50">
      <c r="A50" s="797" t="s">
        <v>4170</v>
      </c>
      <c r="B50" s="798">
        <v>3.0</v>
      </c>
      <c r="C50" s="799" t="str">
        <f t="array" ref="C50">index(Images!$A$1:$K$1, 1, 3)</f>
        <v/>
      </c>
      <c r="D50" s="798" t="s">
        <v>4112</v>
      </c>
      <c r="E50" s="798">
        <v>1.0</v>
      </c>
      <c r="F50" s="798">
        <v>5.0</v>
      </c>
      <c r="G50" s="800" t="s">
        <v>4171</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3554</v>
      </c>
      <c r="R50" s="802"/>
      <c r="S50" s="802"/>
      <c r="T50" s="802"/>
    </row>
    <row r="51">
      <c r="A51" s="803" t="s">
        <v>4172</v>
      </c>
      <c r="B51" s="516">
        <v>1.0</v>
      </c>
      <c r="C51" s="517" t="str">
        <f t="array" ref="C51">index(Images!$A$1:$K$1, 1, 4)</f>
        <v/>
      </c>
      <c r="D51" s="516" t="s">
        <v>130</v>
      </c>
      <c r="E51" s="516">
        <v>1.0</v>
      </c>
      <c r="F51" s="516">
        <v>5.0</v>
      </c>
      <c r="G51" s="804" t="s">
        <v>4173</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3555</v>
      </c>
      <c r="R51" s="806"/>
      <c r="S51" s="806"/>
      <c r="T51" s="806"/>
    </row>
    <row r="52">
      <c r="A52" s="803" t="s">
        <v>4174</v>
      </c>
      <c r="B52" s="516">
        <v>2.0</v>
      </c>
      <c r="C52" s="517" t="str">
        <f t="array" ref="C52">index(Images!$A$1:$K$1, 1, 4)</f>
        <v/>
      </c>
      <c r="D52" s="516" t="s">
        <v>130</v>
      </c>
      <c r="E52" s="516">
        <v>1.0</v>
      </c>
      <c r="F52" s="516">
        <v>5.0</v>
      </c>
      <c r="G52" s="804" t="s">
        <v>4175</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3555</v>
      </c>
      <c r="R52" s="806"/>
      <c r="S52" s="806"/>
      <c r="T52" s="806"/>
    </row>
    <row r="53">
      <c r="A53" s="803" t="s">
        <v>4176</v>
      </c>
      <c r="B53" s="516">
        <v>2.0</v>
      </c>
      <c r="C53" s="517" t="str">
        <f t="array" ref="C53">index(Images!$A$1:$K$1, 1, 4)</f>
        <v/>
      </c>
      <c r="D53" s="516" t="s">
        <v>130</v>
      </c>
      <c r="E53" s="516">
        <v>1.0</v>
      </c>
      <c r="F53" s="516">
        <v>5.0</v>
      </c>
      <c r="G53" s="804" t="s">
        <v>4177</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3555</v>
      </c>
      <c r="R53" s="806"/>
      <c r="S53" s="806"/>
      <c r="T53" s="806"/>
    </row>
    <row r="54">
      <c r="A54" s="803" t="s">
        <v>4178</v>
      </c>
      <c r="B54" s="516">
        <v>2.0</v>
      </c>
      <c r="C54" s="517" t="str">
        <f t="array" ref="C54">index(Images!$A$1:$K$1, 1, 4)</f>
        <v/>
      </c>
      <c r="D54" s="516" t="s">
        <v>130</v>
      </c>
      <c r="E54" s="516">
        <v>1.0</v>
      </c>
      <c r="F54" s="516">
        <v>5.0</v>
      </c>
      <c r="G54" s="804" t="s">
        <v>4179</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3555</v>
      </c>
      <c r="R54" s="806"/>
      <c r="S54" s="806"/>
      <c r="T54" s="806"/>
    </row>
    <row r="55">
      <c r="A55" s="807" t="s">
        <v>402</v>
      </c>
      <c r="B55" s="808">
        <v>3.0</v>
      </c>
      <c r="C55" s="809" t="str">
        <f t="array" ref="C55">index(Images!$A$1:$K$1, 1, 4)</f>
        <v/>
      </c>
      <c r="D55" s="808" t="s">
        <v>130</v>
      </c>
      <c r="E55" s="808">
        <v>1.0</v>
      </c>
      <c r="F55" s="808">
        <v>5.0</v>
      </c>
      <c r="G55" s="810" t="s">
        <v>4180</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3555</v>
      </c>
      <c r="R55" s="812"/>
      <c r="S55" s="812"/>
      <c r="T55" s="812"/>
    </row>
    <row r="56">
      <c r="A56" s="807" t="s">
        <v>213</v>
      </c>
      <c r="B56" s="808">
        <v>3.0</v>
      </c>
      <c r="C56" s="809" t="str">
        <f t="array" ref="C56">index(Images!$A$1:$K$1, 1, 4)</f>
        <v/>
      </c>
      <c r="D56" s="808" t="s">
        <v>130</v>
      </c>
      <c r="E56" s="808">
        <v>1.0</v>
      </c>
      <c r="F56" s="808">
        <v>5.0</v>
      </c>
      <c r="G56" s="810" t="s">
        <v>4181</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3555</v>
      </c>
      <c r="R56" s="812"/>
      <c r="S56" s="812"/>
      <c r="T56" s="812"/>
    </row>
    <row r="57">
      <c r="A57" s="807" t="s">
        <v>4182</v>
      </c>
      <c r="B57" s="808">
        <v>3.0</v>
      </c>
      <c r="C57" s="809" t="str">
        <f t="array" ref="C57">index(Images!$A$1:$K$1, 1, 4)</f>
        <v/>
      </c>
      <c r="D57" s="808" t="s">
        <v>4112</v>
      </c>
      <c r="E57" s="808">
        <v>1.0</v>
      </c>
      <c r="F57" s="808">
        <v>5.0</v>
      </c>
      <c r="G57" s="810" t="s">
        <v>4183</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3555</v>
      </c>
      <c r="R57" s="812"/>
      <c r="S57" s="812"/>
      <c r="T57" s="812"/>
    </row>
    <row r="58">
      <c r="A58" s="807" t="s">
        <v>441</v>
      </c>
      <c r="B58" s="808">
        <v>3.0</v>
      </c>
      <c r="C58" s="809" t="str">
        <f t="array" ref="C58">index(Images!$A$1:$K$1, 1, 4)</f>
        <v/>
      </c>
      <c r="D58" s="808" t="s">
        <v>4112</v>
      </c>
      <c r="E58" s="808">
        <v>1.0</v>
      </c>
      <c r="F58" s="808">
        <v>5.0</v>
      </c>
      <c r="G58" s="810" t="s">
        <v>4184</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3555</v>
      </c>
      <c r="R58" s="812"/>
      <c r="S58" s="812"/>
      <c r="T58" s="812"/>
    </row>
    <row r="59">
      <c r="A59" s="807" t="s">
        <v>733</v>
      </c>
      <c r="B59" s="808">
        <v>3.0</v>
      </c>
      <c r="C59" s="809" t="str">
        <f t="array" ref="C59">index(Images!$A$1:$K$1, 1, 4)</f>
        <v/>
      </c>
      <c r="D59" s="808" t="s">
        <v>4112</v>
      </c>
      <c r="E59" s="808">
        <v>1.0</v>
      </c>
      <c r="F59" s="808">
        <v>5.0</v>
      </c>
      <c r="G59" s="810" t="s">
        <v>4185</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3555</v>
      </c>
      <c r="R59" s="812"/>
      <c r="S59" s="812"/>
      <c r="T59" s="812"/>
    </row>
    <row r="60">
      <c r="A60" s="807" t="s">
        <v>562</v>
      </c>
      <c r="B60" s="808">
        <v>3.0</v>
      </c>
      <c r="C60" s="809" t="str">
        <f t="array" ref="C60">index(Images!$A$1:$K$1, 1, 4)</f>
        <v/>
      </c>
      <c r="D60" s="808" t="s">
        <v>4112</v>
      </c>
      <c r="E60" s="808">
        <v>1.0</v>
      </c>
      <c r="F60" s="808">
        <v>5.0</v>
      </c>
      <c r="G60" s="810" t="s">
        <v>4186</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3555</v>
      </c>
      <c r="R60" s="812"/>
      <c r="S60" s="812"/>
      <c r="T60" s="812"/>
    </row>
    <row r="61">
      <c r="A61" s="807" t="s">
        <v>4187</v>
      </c>
      <c r="B61" s="808">
        <v>3.0</v>
      </c>
      <c r="C61" s="809" t="str">
        <f t="array" ref="C61">index(Images!$A$1:$K$1, 1, 4)</f>
        <v/>
      </c>
      <c r="D61" s="808" t="s">
        <v>4112</v>
      </c>
      <c r="E61" s="808">
        <v>1.0</v>
      </c>
      <c r="F61" s="808">
        <v>5.0</v>
      </c>
      <c r="G61" s="810" t="s">
        <v>4188</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3555</v>
      </c>
      <c r="R61" s="812"/>
      <c r="S61" s="812"/>
      <c r="T61" s="812"/>
    </row>
    <row r="62">
      <c r="A62" s="807" t="s">
        <v>4189</v>
      </c>
      <c r="B62" s="808">
        <v>3.0</v>
      </c>
      <c r="C62" s="809" t="str">
        <f t="array" ref="C62">index(Images!$A$1:$K$1, 1, 4)</f>
        <v/>
      </c>
      <c r="D62" s="808" t="s">
        <v>4112</v>
      </c>
      <c r="E62" s="808">
        <v>1.0</v>
      </c>
      <c r="F62" s="808">
        <v>5.0</v>
      </c>
      <c r="G62" s="810" t="s">
        <v>4190</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3555</v>
      </c>
      <c r="R62" s="812"/>
      <c r="S62" s="812"/>
      <c r="T62" s="812"/>
    </row>
    <row r="63">
      <c r="A63" s="813" t="s">
        <v>4191</v>
      </c>
      <c r="B63" s="534">
        <v>1.0</v>
      </c>
      <c r="C63" s="535" t="str">
        <f t="array" ref="C63">index(Images!$A$1:$K$1, 1, 5)</f>
        <v/>
      </c>
      <c r="D63" s="534" t="s">
        <v>130</v>
      </c>
      <c r="E63" s="534">
        <v>1.0</v>
      </c>
      <c r="F63" s="534">
        <v>3.0</v>
      </c>
      <c r="G63" s="814" t="s">
        <v>4192</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3556</v>
      </c>
      <c r="R63" s="816"/>
      <c r="S63" s="816"/>
      <c r="T63" s="816"/>
    </row>
    <row r="64">
      <c r="A64" s="813" t="s">
        <v>4193</v>
      </c>
      <c r="B64" s="534">
        <v>2.0</v>
      </c>
      <c r="C64" s="535" t="str">
        <f t="array" ref="C64">index(Images!$A$1:$K$1, 1, 5)</f>
        <v/>
      </c>
      <c r="D64" s="534" t="s">
        <v>130</v>
      </c>
      <c r="E64" s="534">
        <v>1.0</v>
      </c>
      <c r="F64" s="534">
        <v>3.0</v>
      </c>
      <c r="G64" s="814" t="s">
        <v>4194</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3556</v>
      </c>
      <c r="R64" s="816"/>
      <c r="S64" s="816"/>
      <c r="T64" s="816"/>
    </row>
    <row r="65">
      <c r="A65" s="813" t="s">
        <v>4195</v>
      </c>
      <c r="B65" s="534">
        <v>2.0</v>
      </c>
      <c r="C65" s="535" t="str">
        <f t="array" ref="C65">index(Images!$A$1:$K$1, 1, 5)</f>
        <v/>
      </c>
      <c r="D65" s="534" t="s">
        <v>130</v>
      </c>
      <c r="E65" s="534">
        <v>1.0</v>
      </c>
      <c r="F65" s="534">
        <v>3.0</v>
      </c>
      <c r="G65" s="814" t="s">
        <v>4196</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3556</v>
      </c>
      <c r="R65" s="816"/>
      <c r="S65" s="816"/>
      <c r="T65" s="816"/>
    </row>
    <row r="66">
      <c r="A66" s="817" t="s">
        <v>520</v>
      </c>
      <c r="B66" s="818">
        <v>3.0</v>
      </c>
      <c r="C66" s="753" t="str">
        <f t="array" ref="C66">index(Images!$A$1:$K$1, 1, 5)</f>
        <v/>
      </c>
      <c r="D66" s="818" t="s">
        <v>130</v>
      </c>
      <c r="E66" s="818">
        <v>1.0</v>
      </c>
      <c r="F66" s="818">
        <v>3.0</v>
      </c>
      <c r="G66" s="819" t="s">
        <v>4197</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3556</v>
      </c>
      <c r="R66" s="821"/>
      <c r="S66" s="821"/>
      <c r="T66" s="821"/>
    </row>
    <row r="67">
      <c r="A67" s="817" t="s">
        <v>281</v>
      </c>
      <c r="B67" s="818">
        <v>3.0</v>
      </c>
      <c r="C67" s="753" t="str">
        <f t="array" ref="C67">index(Images!$A$1:$K$1, 1, 5)</f>
        <v/>
      </c>
      <c r="D67" s="818" t="s">
        <v>130</v>
      </c>
      <c r="E67" s="818">
        <v>1.0</v>
      </c>
      <c r="F67" s="818">
        <v>3.0</v>
      </c>
      <c r="G67" s="819" t="s">
        <v>4198</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3556</v>
      </c>
      <c r="R67" s="821"/>
      <c r="S67" s="821"/>
      <c r="T67" s="821"/>
    </row>
    <row r="68">
      <c r="A68" s="817" t="s">
        <v>4199</v>
      </c>
      <c r="B68" s="818">
        <v>3.0</v>
      </c>
      <c r="C68" s="753" t="str">
        <f t="array" ref="C68">index(Images!$A$1:$K$1, 1, 5)</f>
        <v/>
      </c>
      <c r="D68" s="818" t="s">
        <v>4112</v>
      </c>
      <c r="E68" s="818">
        <v>1.0</v>
      </c>
      <c r="F68" s="818">
        <v>3.0</v>
      </c>
      <c r="G68" s="819" t="s">
        <v>4200</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3556</v>
      </c>
      <c r="R68" s="821"/>
      <c r="S68" s="821"/>
      <c r="T68" s="821"/>
    </row>
    <row r="69">
      <c r="A69" s="817" t="s">
        <v>4201</v>
      </c>
      <c r="B69" s="818">
        <v>3.0</v>
      </c>
      <c r="C69" s="753" t="str">
        <f t="array" ref="C69">index(Images!$A$1:$K$1, 1, 5)</f>
        <v/>
      </c>
      <c r="D69" s="818" t="s">
        <v>4112</v>
      </c>
      <c r="E69" s="818">
        <v>1.0</v>
      </c>
      <c r="F69" s="818">
        <v>3.0</v>
      </c>
      <c r="G69" s="819" t="s">
        <v>4202</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3555</v>
      </c>
      <c r="R69" s="821"/>
      <c r="S69" s="821"/>
      <c r="T69" s="821"/>
    </row>
    <row r="70">
      <c r="A70" s="817" t="s">
        <v>1939</v>
      </c>
      <c r="B70" s="818">
        <v>3.0</v>
      </c>
      <c r="C70" s="753" t="str">
        <f t="array" ref="C70">index(Images!$A$1:$K$1, 1, 5)</f>
        <v/>
      </c>
      <c r="D70" s="818" t="s">
        <v>4112</v>
      </c>
      <c r="E70" s="818">
        <v>2.0</v>
      </c>
      <c r="F70" s="818">
        <v>3.0</v>
      </c>
      <c r="G70" s="819" t="s">
        <v>4203</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3556</v>
      </c>
      <c r="R70" s="821"/>
      <c r="S70" s="821"/>
      <c r="T70" s="821"/>
    </row>
    <row r="71">
      <c r="A71" s="817" t="s">
        <v>4204</v>
      </c>
      <c r="B71" s="818">
        <v>3.0</v>
      </c>
      <c r="C71" s="753" t="str">
        <f t="array" ref="C71">index(Images!$A$1:$K$1, 1, 5)</f>
        <v/>
      </c>
      <c r="D71" s="818" t="s">
        <v>4112</v>
      </c>
      <c r="E71" s="818">
        <v>2.0</v>
      </c>
      <c r="F71" s="818">
        <v>3.0</v>
      </c>
      <c r="G71" s="819" t="s">
        <v>4205</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3556</v>
      </c>
      <c r="R71" s="821"/>
      <c r="S71" s="821"/>
      <c r="T71" s="821"/>
    </row>
    <row r="72">
      <c r="A72" s="817" t="s">
        <v>4206</v>
      </c>
      <c r="B72" s="818">
        <v>3.0</v>
      </c>
      <c r="C72" s="753" t="str">
        <f t="array" ref="C72">index(Images!$A$1:$K$1, 1, 5)</f>
        <v/>
      </c>
      <c r="D72" s="818" t="s">
        <v>4112</v>
      </c>
      <c r="E72" s="818">
        <v>2.0</v>
      </c>
      <c r="F72" s="818">
        <v>3.0</v>
      </c>
      <c r="G72" s="819" t="s">
        <v>4207</v>
      </c>
      <c r="H72" s="80"/>
      <c r="I72" s="820">
        <v>43.0</v>
      </c>
      <c r="J72" s="820">
        <v>40.0</v>
      </c>
      <c r="K72" s="820">
        <v>22.0</v>
      </c>
      <c r="L72" s="820">
        <v>24.0</v>
      </c>
      <c r="M72" s="821"/>
      <c r="N72" s="821"/>
      <c r="O72" s="821"/>
      <c r="P72" s="821"/>
      <c r="Q72" s="821" t="s">
        <v>3556</v>
      </c>
      <c r="R72" s="821"/>
      <c r="S72" s="821"/>
      <c r="T72" s="821"/>
    </row>
    <row r="73">
      <c r="A73" s="822" t="s">
        <v>454</v>
      </c>
      <c r="B73" s="549">
        <v>1.0</v>
      </c>
      <c r="C73" s="550" t="str">
        <f t="array" ref="C73">index(Images!$A$1:$K$1, 1, 6)</f>
        <v/>
      </c>
      <c r="D73" s="549" t="s">
        <v>130</v>
      </c>
      <c r="E73" s="549">
        <v>2.0</v>
      </c>
      <c r="F73" s="549">
        <v>3.0</v>
      </c>
      <c r="G73" s="823" t="s">
        <v>4208</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3548</v>
      </c>
      <c r="R73" s="825"/>
      <c r="S73" s="825"/>
      <c r="T73" s="825"/>
    </row>
    <row r="74">
      <c r="A74" s="822" t="s">
        <v>4209</v>
      </c>
      <c r="B74" s="549">
        <v>1.0</v>
      </c>
      <c r="C74" s="550" t="str">
        <f t="array" ref="C74">index(Images!$A$1:$K$1, 1, 6)</f>
        <v/>
      </c>
      <c r="D74" s="549" t="s">
        <v>130</v>
      </c>
      <c r="E74" s="549">
        <v>2.0</v>
      </c>
      <c r="F74" s="549">
        <v>5.0</v>
      </c>
      <c r="G74" s="823" t="s">
        <v>4210</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3554</v>
      </c>
      <c r="R74" s="825"/>
      <c r="S74" s="825"/>
      <c r="T74" s="825"/>
    </row>
    <row r="75">
      <c r="A75" s="822" t="s">
        <v>4211</v>
      </c>
      <c r="B75" s="549">
        <v>2.0</v>
      </c>
      <c r="C75" s="550" t="str">
        <f t="array" ref="C75">index(Images!$A$1:$K$1, 1, 6)</f>
        <v/>
      </c>
      <c r="D75" s="549" t="s">
        <v>130</v>
      </c>
      <c r="E75" s="549">
        <v>2.0</v>
      </c>
      <c r="F75" s="549">
        <v>3.0</v>
      </c>
      <c r="G75" s="823" t="s">
        <v>4212</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3548</v>
      </c>
      <c r="R75" s="825"/>
      <c r="S75" s="825"/>
      <c r="T75" s="825"/>
    </row>
    <row r="76">
      <c r="A76" s="822" t="s">
        <v>2316</v>
      </c>
      <c r="B76" s="549">
        <v>2.0</v>
      </c>
      <c r="C76" s="550" t="str">
        <f t="array" ref="C76">index(Images!$A$1:$K$1, 1, 6)</f>
        <v/>
      </c>
      <c r="D76" s="549" t="s">
        <v>130</v>
      </c>
      <c r="E76" s="549">
        <v>2.0</v>
      </c>
      <c r="F76" s="549">
        <v>3.0</v>
      </c>
      <c r="G76" s="823" t="s">
        <v>4177</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3548</v>
      </c>
      <c r="R76" s="825"/>
      <c r="S76" s="825"/>
      <c r="T76" s="825"/>
    </row>
    <row r="77">
      <c r="A77" s="822" t="s">
        <v>4213</v>
      </c>
      <c r="B77" s="549">
        <v>2.0</v>
      </c>
      <c r="C77" s="550" t="str">
        <f t="array" ref="C77">index(Images!$A$1:$K$1, 1, 6)</f>
        <v/>
      </c>
      <c r="D77" s="549" t="s">
        <v>130</v>
      </c>
      <c r="E77" s="549">
        <v>2.0</v>
      </c>
      <c r="F77" s="549">
        <v>3.0</v>
      </c>
      <c r="G77" s="823" t="s">
        <v>4214</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3548</v>
      </c>
      <c r="R77" s="825"/>
      <c r="S77" s="825"/>
      <c r="T77" s="825"/>
    </row>
    <row r="78">
      <c r="A78" s="822" t="s">
        <v>935</v>
      </c>
      <c r="B78" s="549">
        <v>2.0</v>
      </c>
      <c r="C78" s="550" t="str">
        <f t="array" ref="C78">index(Images!$A$1:$K$1, 1, 6)</f>
        <v/>
      </c>
      <c r="D78" s="549" t="s">
        <v>130</v>
      </c>
      <c r="E78" s="549">
        <v>2.0</v>
      </c>
      <c r="F78" s="549">
        <v>5.0</v>
      </c>
      <c r="G78" s="823" t="s">
        <v>4215</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3554</v>
      </c>
      <c r="R78" s="825"/>
      <c r="S78" s="825"/>
      <c r="T78" s="825"/>
    </row>
    <row r="79">
      <c r="A79" s="826" t="s">
        <v>171</v>
      </c>
      <c r="B79" s="827">
        <v>3.0</v>
      </c>
      <c r="C79" s="828" t="str">
        <f t="array" ref="C79">index(Images!$A$1:$K$1, 1, 6)</f>
        <v/>
      </c>
      <c r="D79" s="827" t="s">
        <v>130</v>
      </c>
      <c r="E79" s="827">
        <v>2.0</v>
      </c>
      <c r="F79" s="827">
        <v>3.0</v>
      </c>
      <c r="G79" s="829" t="s">
        <v>4216</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3548</v>
      </c>
      <c r="R79" s="831"/>
      <c r="S79" s="831"/>
      <c r="T79" s="831"/>
    </row>
    <row r="80">
      <c r="A80" s="826" t="s">
        <v>313</v>
      </c>
      <c r="B80" s="827">
        <v>3.0</v>
      </c>
      <c r="C80" s="828" t="str">
        <f t="array" ref="C80">index(Images!$A$1:$K$1, 1, 6)</f>
        <v/>
      </c>
      <c r="D80" s="827" t="s">
        <v>130</v>
      </c>
      <c r="E80" s="827">
        <v>2.0</v>
      </c>
      <c r="F80" s="827">
        <v>3.0</v>
      </c>
      <c r="G80" s="829" t="s">
        <v>4217</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3548</v>
      </c>
      <c r="R80" s="831"/>
      <c r="S80" s="831"/>
      <c r="T80" s="831"/>
    </row>
    <row r="81">
      <c r="A81" s="826" t="s">
        <v>460</v>
      </c>
      <c r="B81" s="827">
        <v>3.0</v>
      </c>
      <c r="C81" s="828" t="str">
        <f t="array" ref="C81">index(Images!$A$1:$K$1, 1, 6)</f>
        <v/>
      </c>
      <c r="D81" s="827" t="s">
        <v>130</v>
      </c>
      <c r="E81" s="827">
        <v>2.0</v>
      </c>
      <c r="F81" s="827">
        <v>5.0</v>
      </c>
      <c r="G81" s="829" t="s">
        <v>4218</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3554</v>
      </c>
      <c r="R81" s="831"/>
      <c r="S81" s="831"/>
      <c r="T81" s="831"/>
    </row>
    <row r="82">
      <c r="A82" s="826" t="s">
        <v>2026</v>
      </c>
      <c r="B82" s="827">
        <v>3.0</v>
      </c>
      <c r="C82" s="828" t="str">
        <f t="array" ref="C82">index(Images!$A$1:$K$1, 1, 6)</f>
        <v/>
      </c>
      <c r="D82" s="827" t="s">
        <v>4112</v>
      </c>
      <c r="E82" s="827">
        <v>2.0</v>
      </c>
      <c r="F82" s="827">
        <v>3.0</v>
      </c>
      <c r="G82" s="829" t="s">
        <v>4219</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3548</v>
      </c>
      <c r="R82" s="831"/>
      <c r="S82" s="831"/>
      <c r="T82" s="831"/>
    </row>
    <row r="83">
      <c r="A83" s="826" t="s">
        <v>4220</v>
      </c>
      <c r="B83" s="827">
        <v>3.0</v>
      </c>
      <c r="C83" s="828" t="str">
        <f t="array" ref="C83">index(Images!$A$1:$K$1, 1, 6)</f>
        <v/>
      </c>
      <c r="D83" s="827" t="s">
        <v>4112</v>
      </c>
      <c r="E83" s="827">
        <v>2.0</v>
      </c>
      <c r="F83" s="827">
        <v>3.0</v>
      </c>
      <c r="G83" s="829" t="s">
        <v>4221</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3548</v>
      </c>
      <c r="R83" s="831"/>
      <c r="S83" s="831"/>
      <c r="T83" s="831"/>
    </row>
    <row r="84">
      <c r="A84" s="826" t="s">
        <v>4222</v>
      </c>
      <c r="B84" s="827">
        <v>3.0</v>
      </c>
      <c r="C84" s="828" t="str">
        <f t="array" ref="C84">index(Images!$A$1:$K$1, 1, 6)</f>
        <v/>
      </c>
      <c r="D84" s="827" t="s">
        <v>4112</v>
      </c>
      <c r="E84" s="827">
        <v>2.0</v>
      </c>
      <c r="F84" s="827">
        <v>3.0</v>
      </c>
      <c r="G84" s="829" t="s">
        <v>4223</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3548</v>
      </c>
      <c r="R84" s="831"/>
      <c r="S84" s="831"/>
      <c r="T84" s="831"/>
    </row>
    <row r="85">
      <c r="A85" s="826" t="s">
        <v>4224</v>
      </c>
      <c r="B85" s="827">
        <v>3.0</v>
      </c>
      <c r="C85" s="828" t="str">
        <f t="array" ref="C85">index(Images!$A$1:$K$1, 1, 6)</f>
        <v/>
      </c>
      <c r="D85" s="827" t="s">
        <v>4112</v>
      </c>
      <c r="E85" s="827">
        <v>2.0</v>
      </c>
      <c r="F85" s="827">
        <v>3.0</v>
      </c>
      <c r="G85" s="829" t="s">
        <v>4225</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3555</v>
      </c>
      <c r="R85" s="831"/>
      <c r="S85" s="831"/>
      <c r="T85" s="831"/>
    </row>
    <row r="86">
      <c r="A86" s="826" t="s">
        <v>1270</v>
      </c>
      <c r="B86" s="827">
        <v>3.0</v>
      </c>
      <c r="C86" s="828" t="str">
        <f t="array" ref="C86">index(Images!$A$1:$K$1, 1, 6)</f>
        <v/>
      </c>
      <c r="D86" s="827" t="s">
        <v>4112</v>
      </c>
      <c r="E86" s="827">
        <v>2.0</v>
      </c>
      <c r="F86" s="827">
        <v>5.0</v>
      </c>
      <c r="G86" s="829" t="s">
        <v>4226</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3554</v>
      </c>
      <c r="R86" s="831"/>
      <c r="S86" s="831"/>
      <c r="T86" s="831"/>
    </row>
    <row r="87">
      <c r="A87" s="826" t="s">
        <v>3359</v>
      </c>
      <c r="B87" s="827">
        <v>3.0</v>
      </c>
      <c r="C87" s="828" t="str">
        <f t="array" ref="C87">index(Images!$A$1:$K$1, 1, 6)</f>
        <v/>
      </c>
      <c r="D87" s="827" t="s">
        <v>4112</v>
      </c>
      <c r="E87" s="827">
        <v>2.0</v>
      </c>
      <c r="F87" s="827">
        <v>5.0</v>
      </c>
      <c r="G87" s="829" t="s">
        <v>4227</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3554</v>
      </c>
      <c r="R87" s="831"/>
      <c r="S87" s="831"/>
      <c r="T87" s="831"/>
    </row>
    <row r="88">
      <c r="A88" s="826" t="s">
        <v>3241</v>
      </c>
      <c r="B88" s="827">
        <v>3.0</v>
      </c>
      <c r="C88" s="828" t="str">
        <f t="array" ref="C88">index(Images!$A$1:$K$1, 1, 6)</f>
        <v/>
      </c>
      <c r="D88" s="827" t="s">
        <v>4112</v>
      </c>
      <c r="E88" s="827">
        <v>2.0</v>
      </c>
      <c r="F88" s="827">
        <v>3.0</v>
      </c>
      <c r="G88" s="829" t="s">
        <v>4228</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3548</v>
      </c>
      <c r="R88" s="831"/>
      <c r="S88" s="831"/>
      <c r="T88" s="831"/>
    </row>
    <row r="89">
      <c r="A89" s="832" t="s">
        <v>4229</v>
      </c>
      <c r="B89" s="564">
        <v>1.0</v>
      </c>
      <c r="C89" s="565" t="str">
        <f t="array" ref="C89">index(Images!$A$1:$K$1, 1, 7)</f>
        <v/>
      </c>
      <c r="D89" s="564" t="s">
        <v>130</v>
      </c>
      <c r="E89" s="564">
        <v>2.0</v>
      </c>
      <c r="F89" s="564">
        <v>3.0</v>
      </c>
      <c r="G89" s="833" t="s">
        <v>4230</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3548</v>
      </c>
      <c r="R89" s="835"/>
      <c r="S89" s="835"/>
      <c r="T89" s="835"/>
    </row>
    <row r="90">
      <c r="A90" s="832" t="s">
        <v>4231</v>
      </c>
      <c r="B90" s="564">
        <v>2.0</v>
      </c>
      <c r="C90" s="565" t="str">
        <f t="array" ref="C90">index(Images!$A$1:$K$1, 1, 7)</f>
        <v/>
      </c>
      <c r="D90" s="564" t="s">
        <v>130</v>
      </c>
      <c r="E90" s="564">
        <v>2.0</v>
      </c>
      <c r="F90" s="564">
        <v>3.0</v>
      </c>
      <c r="G90" s="833" t="s">
        <v>4232</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3548</v>
      </c>
      <c r="R90" s="835"/>
      <c r="S90" s="835"/>
      <c r="T90" s="835"/>
    </row>
    <row r="91">
      <c r="A91" s="832" t="s">
        <v>1378</v>
      </c>
      <c r="B91" s="564">
        <v>2.0</v>
      </c>
      <c r="C91" s="565" t="str">
        <f t="array" ref="C91">index(Images!$A$1:$K$1, 1, 7)</f>
        <v/>
      </c>
      <c r="D91" s="564" t="s">
        <v>130</v>
      </c>
      <c r="E91" s="564">
        <v>2.0</v>
      </c>
      <c r="F91" s="564">
        <v>3.0</v>
      </c>
      <c r="G91" s="833" t="s">
        <v>4233</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3548</v>
      </c>
      <c r="R91" s="835"/>
      <c r="S91" s="835"/>
      <c r="T91" s="835"/>
    </row>
    <row r="92">
      <c r="A92" s="836" t="s">
        <v>308</v>
      </c>
      <c r="B92" s="837">
        <v>3.0</v>
      </c>
      <c r="C92" s="838" t="str">
        <f t="array" ref="C92">index(Images!$A$1:$K$1, 1, 7)</f>
        <v/>
      </c>
      <c r="D92" s="837" t="s">
        <v>130</v>
      </c>
      <c r="E92" s="837">
        <v>2.0</v>
      </c>
      <c r="F92" s="837">
        <v>3.0</v>
      </c>
      <c r="G92" s="839" t="s">
        <v>4114</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3548</v>
      </c>
      <c r="R92" s="841"/>
      <c r="S92" s="841"/>
      <c r="T92" s="841"/>
    </row>
    <row r="93">
      <c r="A93" s="836" t="s">
        <v>1148</v>
      </c>
      <c r="B93" s="837">
        <v>3.0</v>
      </c>
      <c r="C93" s="838" t="str">
        <f t="array" ref="C93">index(Images!$A$1:$K$1, 1, 7)</f>
        <v/>
      </c>
      <c r="D93" s="837" t="s">
        <v>4112</v>
      </c>
      <c r="E93" s="837">
        <v>2.0</v>
      </c>
      <c r="F93" s="837">
        <v>3.0</v>
      </c>
      <c r="G93" s="839" t="s">
        <v>4234</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3548</v>
      </c>
      <c r="R93" s="841"/>
      <c r="S93" s="841"/>
      <c r="T93" s="841"/>
    </row>
    <row r="94">
      <c r="A94" s="836" t="s">
        <v>2459</v>
      </c>
      <c r="B94" s="837">
        <v>3.0</v>
      </c>
      <c r="C94" s="838" t="str">
        <f t="array" ref="C94">index(Images!$A$1:$K$1, 1, 7)</f>
        <v/>
      </c>
      <c r="D94" s="837" t="s">
        <v>4112</v>
      </c>
      <c r="E94" s="837">
        <v>2.0</v>
      </c>
      <c r="F94" s="837">
        <v>3.0</v>
      </c>
      <c r="G94" s="839" t="s">
        <v>4235</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3548</v>
      </c>
      <c r="R94" s="841"/>
      <c r="S94" s="841"/>
      <c r="T94" s="841"/>
    </row>
    <row r="95">
      <c r="A95" s="836" t="s">
        <v>4236</v>
      </c>
      <c r="B95" s="837">
        <v>3.0</v>
      </c>
      <c r="C95" s="838" t="str">
        <f t="array" ref="C95">index(Images!$A$1:$K$1, 1, 7)</f>
        <v/>
      </c>
      <c r="D95" s="837" t="s">
        <v>4112</v>
      </c>
      <c r="E95" s="837">
        <v>2.0</v>
      </c>
      <c r="F95" s="837">
        <v>3.0</v>
      </c>
      <c r="G95" s="839" t="s">
        <v>4237</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3548</v>
      </c>
      <c r="R95" s="841"/>
      <c r="S95" s="841"/>
      <c r="T95" s="841"/>
    </row>
    <row r="96">
      <c r="A96" s="836" t="s">
        <v>3389</v>
      </c>
      <c r="B96" s="837">
        <v>3.0</v>
      </c>
      <c r="C96" s="838" t="str">
        <f t="array" ref="C96">index(Images!$A$1:$K$1, 1, 7)</f>
        <v/>
      </c>
      <c r="D96" s="837" t="s">
        <v>4112</v>
      </c>
      <c r="E96" s="837">
        <v>2.0</v>
      </c>
      <c r="F96" s="837">
        <v>3.0</v>
      </c>
      <c r="G96" s="839" t="s">
        <v>4238</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3548</v>
      </c>
      <c r="R96" s="841"/>
      <c r="S96" s="841"/>
      <c r="T96" s="841"/>
    </row>
    <row r="97">
      <c r="A97" s="836" t="s">
        <v>3151</v>
      </c>
      <c r="B97" s="837">
        <v>3.0</v>
      </c>
      <c r="C97" s="838" t="str">
        <f t="array" ref="C97">index(Images!$A$1:$K$1, 1, 7)</f>
        <v/>
      </c>
      <c r="D97" s="837" t="s">
        <v>4112</v>
      </c>
      <c r="E97" s="837">
        <v>2.0</v>
      </c>
      <c r="F97" s="837">
        <v>5.0</v>
      </c>
      <c r="G97" s="839" t="s">
        <v>4239</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3548</v>
      </c>
      <c r="R97" s="841"/>
      <c r="S97" s="841"/>
      <c r="T97" s="841"/>
    </row>
    <row r="98">
      <c r="A98" s="836" t="s">
        <v>4240</v>
      </c>
      <c r="B98" s="837">
        <v>3.0</v>
      </c>
      <c r="C98" s="838" t="str">
        <f t="array" ref="C98">index(Images!$A$1:$K$1, 1, 7)</f>
        <v/>
      </c>
      <c r="D98" s="837" t="s">
        <v>4112</v>
      </c>
      <c r="E98" s="837">
        <v>2.0</v>
      </c>
      <c r="F98" s="837">
        <v>3.0</v>
      </c>
      <c r="G98" s="839" t="s">
        <v>4241</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3548</v>
      </c>
      <c r="R98" s="841"/>
      <c r="S98" s="841"/>
      <c r="T98" s="841"/>
    </row>
    <row r="99">
      <c r="A99" s="842" t="s">
        <v>4242</v>
      </c>
      <c r="B99" s="579">
        <v>1.0</v>
      </c>
      <c r="C99" s="580" t="str">
        <f t="array" ref="C99">index(Images!$A$1:$K$1, 1, 8)</f>
        <v/>
      </c>
      <c r="D99" s="579" t="s">
        <v>130</v>
      </c>
      <c r="E99" s="579">
        <v>1.0</v>
      </c>
      <c r="F99" s="579">
        <v>3.0</v>
      </c>
      <c r="G99" s="843" t="s">
        <v>4243</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3548</v>
      </c>
      <c r="R99" s="845"/>
      <c r="S99" s="845"/>
      <c r="T99" s="845"/>
    </row>
    <row r="100">
      <c r="A100" s="842" t="s">
        <v>4244</v>
      </c>
      <c r="B100" s="579">
        <v>2.0</v>
      </c>
      <c r="C100" s="580" t="str">
        <f t="array" ref="C100">index(Images!$A$1:$K$1, 1, 8)</f>
        <v/>
      </c>
      <c r="D100" s="579" t="s">
        <v>130</v>
      </c>
      <c r="E100" s="579">
        <v>1.0</v>
      </c>
      <c r="F100" s="579">
        <v>3.0</v>
      </c>
      <c r="G100" s="843" t="s">
        <v>4245</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3548</v>
      </c>
      <c r="R100" s="845"/>
      <c r="S100" s="845"/>
      <c r="T100" s="845"/>
    </row>
    <row r="101">
      <c r="A101" s="842" t="s">
        <v>4246</v>
      </c>
      <c r="B101" s="579">
        <v>2.0</v>
      </c>
      <c r="C101" s="580" t="str">
        <f t="array" ref="C101">index(Images!$A$1:$K$1, 1, 8)</f>
        <v/>
      </c>
      <c r="D101" s="579" t="s">
        <v>130</v>
      </c>
      <c r="E101" s="579">
        <v>1.0</v>
      </c>
      <c r="F101" s="579">
        <v>3.0</v>
      </c>
      <c r="G101" s="843" t="s">
        <v>4247</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3548</v>
      </c>
      <c r="R101" s="845"/>
      <c r="S101" s="845"/>
      <c r="T101" s="845"/>
    </row>
    <row r="102">
      <c r="A102" s="842" t="s">
        <v>334</v>
      </c>
      <c r="B102" s="579">
        <v>3.0</v>
      </c>
      <c r="C102" s="580" t="str">
        <f t="array" ref="C102">index(Images!$A$1:$K$1, 1, 8)</f>
        <v/>
      </c>
      <c r="D102" s="579" t="s">
        <v>130</v>
      </c>
      <c r="E102" s="579">
        <v>1.0</v>
      </c>
      <c r="F102" s="579">
        <v>3.0</v>
      </c>
      <c r="G102" s="843" t="s">
        <v>4248</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3548</v>
      </c>
      <c r="R102" s="845"/>
      <c r="S102" s="845"/>
      <c r="T102" s="845"/>
    </row>
    <row r="103">
      <c r="A103" s="842" t="s">
        <v>489</v>
      </c>
      <c r="B103" s="579">
        <v>3.0</v>
      </c>
      <c r="C103" s="580" t="str">
        <f t="array" ref="C103">index(Images!$A$1:$K$1, 1, 8)</f>
        <v/>
      </c>
      <c r="D103" s="579" t="s">
        <v>130</v>
      </c>
      <c r="E103" s="579">
        <v>1.0</v>
      </c>
      <c r="F103" s="579">
        <v>3.0</v>
      </c>
      <c r="G103" s="843" t="s">
        <v>4249</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3548</v>
      </c>
      <c r="R103" s="845"/>
      <c r="S103" s="845"/>
      <c r="T103" s="845"/>
    </row>
    <row r="104">
      <c r="A104" s="842" t="s">
        <v>4250</v>
      </c>
      <c r="B104" s="579">
        <v>3.0</v>
      </c>
      <c r="C104" s="580" t="str">
        <f t="array" ref="C104">index(Images!$A$1:$K$1, 1, 8)</f>
        <v/>
      </c>
      <c r="D104" s="579" t="s">
        <v>4112</v>
      </c>
      <c r="E104" s="579">
        <v>1.0</v>
      </c>
      <c r="F104" s="579">
        <v>3.0</v>
      </c>
      <c r="G104" s="843" t="s">
        <v>4251</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3548</v>
      </c>
      <c r="R104" s="845"/>
      <c r="S104" s="845"/>
      <c r="T104" s="845"/>
    </row>
    <row r="105">
      <c r="A105" s="842" t="s">
        <v>4252</v>
      </c>
      <c r="B105" s="579">
        <v>3.0</v>
      </c>
      <c r="C105" s="580" t="str">
        <f t="array" ref="C105">index(Images!$A$1:$K$1, 1, 8)</f>
        <v/>
      </c>
      <c r="D105" s="579" t="s">
        <v>4112</v>
      </c>
      <c r="E105" s="579">
        <v>2.0</v>
      </c>
      <c r="F105" s="579">
        <v>3.0</v>
      </c>
      <c r="G105" s="846" t="s">
        <v>4253</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3548</v>
      </c>
      <c r="R105" s="845"/>
      <c r="S105" s="845"/>
      <c r="T105" s="845"/>
    </row>
    <row r="106">
      <c r="A106" s="842" t="s">
        <v>4254</v>
      </c>
      <c r="B106" s="579">
        <v>3.0</v>
      </c>
      <c r="C106" s="580" t="str">
        <f t="array" ref="C106">index(Images!$A$1:$K$1, 1, 8)</f>
        <v/>
      </c>
      <c r="D106" s="579" t="s">
        <v>4112</v>
      </c>
      <c r="E106" s="579">
        <v>2.0</v>
      </c>
      <c r="F106" s="579">
        <v>3.0</v>
      </c>
      <c r="G106" s="843" t="s">
        <v>4255</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3548</v>
      </c>
      <c r="R106" s="845"/>
      <c r="S106" s="845"/>
      <c r="T106" s="845"/>
    </row>
    <row r="107">
      <c r="A107" s="842" t="s">
        <v>2741</v>
      </c>
      <c r="B107" s="579">
        <v>3.0</v>
      </c>
      <c r="C107" s="580" t="str">
        <f t="array" ref="C107">index(Images!$A$1:$K$1, 1, 8)</f>
        <v/>
      </c>
      <c r="D107" s="579" t="s">
        <v>4112</v>
      </c>
      <c r="E107" s="579">
        <v>2.0</v>
      </c>
      <c r="F107" s="579">
        <v>5.0</v>
      </c>
      <c r="G107" s="843" t="s">
        <v>4248</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3554</v>
      </c>
      <c r="R107" s="845"/>
      <c r="S107" s="845"/>
      <c r="T107" s="845"/>
    </row>
    <row r="108">
      <c r="A108" s="842" t="s">
        <v>3209</v>
      </c>
      <c r="B108" s="579">
        <v>3.0</v>
      </c>
      <c r="C108" s="580" t="str">
        <f t="array" ref="C108">index(Images!$A$1:$K$1, 1, 8)</f>
        <v/>
      </c>
      <c r="D108" s="579" t="s">
        <v>4112</v>
      </c>
      <c r="E108" s="579">
        <v>1.0</v>
      </c>
      <c r="F108" s="579">
        <v>3.0</v>
      </c>
      <c r="G108" s="843" t="s">
        <v>4256</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3548</v>
      </c>
      <c r="R108" s="845"/>
      <c r="S108" s="845"/>
      <c r="T108" s="845"/>
    </row>
    <row r="109">
      <c r="A109" s="842" t="s">
        <v>4257</v>
      </c>
      <c r="B109" s="579">
        <v>3.0</v>
      </c>
      <c r="C109" s="580" t="str">
        <f t="array" ref="C109">index(Images!$A$1:$K$1, 1, 8)</f>
        <v/>
      </c>
      <c r="D109" s="579" t="s">
        <v>4112</v>
      </c>
      <c r="E109" s="579">
        <v>2.0</v>
      </c>
      <c r="F109" s="579">
        <v>3.0</v>
      </c>
      <c r="G109" s="843" t="s">
        <v>4258</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3548</v>
      </c>
      <c r="R109" s="845"/>
      <c r="S109" s="845"/>
      <c r="T109" s="845"/>
    </row>
    <row r="110">
      <c r="A110" s="847" t="s">
        <v>4259</v>
      </c>
      <c r="B110" s="594">
        <v>1.0</v>
      </c>
      <c r="C110" s="595" t="str">
        <f t="array" ref="C110">index(Images!$A$1:$K$1, 1, 9)</f>
        <v/>
      </c>
      <c r="D110" s="594" t="s">
        <v>130</v>
      </c>
      <c r="E110" s="594">
        <v>2.0</v>
      </c>
      <c r="F110" s="594">
        <v>3.0</v>
      </c>
      <c r="G110" s="848" t="s">
        <v>4260</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3548</v>
      </c>
      <c r="R110" s="850"/>
      <c r="S110" s="850"/>
      <c r="T110" s="850"/>
    </row>
    <row r="111">
      <c r="A111" s="847" t="s">
        <v>4261</v>
      </c>
      <c r="B111" s="594">
        <v>2.0</v>
      </c>
      <c r="C111" s="595" t="str">
        <f t="array" ref="C111">index(Images!$A$1:$K$1, 1, 9)</f>
        <v/>
      </c>
      <c r="D111" s="594" t="s">
        <v>130</v>
      </c>
      <c r="E111" s="594">
        <v>2.0</v>
      </c>
      <c r="F111" s="594">
        <v>3.0</v>
      </c>
      <c r="G111" s="848" t="s">
        <v>4262</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3548</v>
      </c>
      <c r="R111" s="850"/>
      <c r="S111" s="850"/>
      <c r="T111" s="850"/>
    </row>
    <row r="112">
      <c r="A112" s="847" t="s">
        <v>4263</v>
      </c>
      <c r="B112" s="594">
        <v>2.0</v>
      </c>
      <c r="C112" s="595" t="str">
        <f t="array" ref="C112">index(Images!$A$1:$K$1, 1, 9)</f>
        <v/>
      </c>
      <c r="D112" s="594" t="s">
        <v>130</v>
      </c>
      <c r="E112" s="594">
        <v>2.0</v>
      </c>
      <c r="F112" s="594">
        <v>5.0</v>
      </c>
      <c r="G112" s="848" t="s">
        <v>4264</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3555</v>
      </c>
      <c r="R112" s="850"/>
      <c r="S112" s="850"/>
      <c r="T112" s="850"/>
    </row>
    <row r="113">
      <c r="A113" s="847" t="s">
        <v>178</v>
      </c>
      <c r="B113" s="594">
        <v>3.0</v>
      </c>
      <c r="C113" s="595" t="str">
        <f t="array" ref="C113">index(Images!$A$1:$K$1, 1, 9)</f>
        <v/>
      </c>
      <c r="D113" s="594" t="s">
        <v>130</v>
      </c>
      <c r="E113" s="594">
        <v>2.0</v>
      </c>
      <c r="F113" s="594">
        <v>3.0</v>
      </c>
      <c r="G113" s="851" t="s">
        <v>4265</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3548</v>
      </c>
      <c r="R113" s="850"/>
      <c r="S113" s="850"/>
      <c r="T113" s="850"/>
    </row>
    <row r="114">
      <c r="A114" s="847" t="s">
        <v>4266</v>
      </c>
      <c r="B114" s="594">
        <v>3.0</v>
      </c>
      <c r="C114" s="595" t="str">
        <f t="array" ref="C114">index(Images!$A$1:$K$1, 1, 9)</f>
        <v/>
      </c>
      <c r="D114" s="594" t="s">
        <v>4112</v>
      </c>
      <c r="E114" s="594">
        <v>2.0</v>
      </c>
      <c r="F114" s="594">
        <v>3.0</v>
      </c>
      <c r="G114" s="851" t="s">
        <v>4267</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3548</v>
      </c>
      <c r="R114" s="850"/>
      <c r="S114" s="850"/>
      <c r="T114" s="850"/>
    </row>
    <row r="115">
      <c r="A115" s="847" t="s">
        <v>4268</v>
      </c>
      <c r="B115" s="594">
        <v>3.0</v>
      </c>
      <c r="C115" s="595" t="str">
        <f t="array" ref="C115">index(Images!$A$1:$K$1, 1, 9)</f>
        <v/>
      </c>
      <c r="D115" s="594" t="s">
        <v>4112</v>
      </c>
      <c r="E115" s="594">
        <v>2.0</v>
      </c>
      <c r="F115" s="594">
        <v>3.0</v>
      </c>
      <c r="G115" s="851" t="s">
        <v>4269</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3555</v>
      </c>
      <c r="R115" s="850"/>
      <c r="S115" s="850"/>
      <c r="T115" s="850"/>
    </row>
    <row r="116">
      <c r="A116" s="847" t="s">
        <v>439</v>
      </c>
      <c r="B116" s="594">
        <v>3.0</v>
      </c>
      <c r="C116" s="595" t="str">
        <f t="array" ref="C116">index(Images!$A$1:$K$1, 1, 9)</f>
        <v/>
      </c>
      <c r="D116" s="852" t="s">
        <v>4112</v>
      </c>
      <c r="E116" s="594">
        <v>2.0</v>
      </c>
      <c r="F116" s="594">
        <v>5.0</v>
      </c>
      <c r="G116" s="851" t="s">
        <v>4270</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3555</v>
      </c>
      <c r="R116" s="850"/>
      <c r="S116" s="850"/>
      <c r="T116" s="850"/>
    </row>
    <row r="117">
      <c r="A117" s="847" t="s">
        <v>4271</v>
      </c>
      <c r="B117" s="594">
        <v>3.0</v>
      </c>
      <c r="C117" s="595" t="str">
        <f t="array" ref="C117">index(Images!$A$1:$K$1, 1, 9)</f>
        <v/>
      </c>
      <c r="D117" s="852" t="s">
        <v>4112</v>
      </c>
      <c r="E117" s="594">
        <v>2.0</v>
      </c>
      <c r="F117" s="594">
        <v>5.0</v>
      </c>
      <c r="G117" s="851" t="s">
        <v>4272</v>
      </c>
      <c r="H117" s="80"/>
      <c r="I117" s="849">
        <v>37.0</v>
      </c>
      <c r="J117" s="849">
        <v>41.0</v>
      </c>
      <c r="K117" s="849">
        <v>17.0</v>
      </c>
      <c r="L117" s="849">
        <v>22.0</v>
      </c>
      <c r="M117" s="850"/>
      <c r="N117" s="850"/>
      <c r="O117" s="850"/>
      <c r="P117" s="850"/>
      <c r="Q117" s="850" t="s">
        <v>3555</v>
      </c>
      <c r="R117" s="850"/>
      <c r="S117" s="850"/>
      <c r="T117" s="850"/>
    </row>
    <row r="118">
      <c r="A118" s="853" t="s">
        <v>4273</v>
      </c>
      <c r="B118" s="854">
        <v>1.0</v>
      </c>
      <c r="C118" s="611" t="str">
        <f t="array" ref="C118">index(Images!$A$1:$K$1, 1, 10)</f>
        <v/>
      </c>
      <c r="D118" s="854" t="s">
        <v>130</v>
      </c>
      <c r="E118" s="854">
        <v>1.0</v>
      </c>
      <c r="F118" s="854">
        <v>3.0</v>
      </c>
      <c r="G118" s="855" t="s">
        <v>4274</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3548</v>
      </c>
      <c r="R118" s="857"/>
      <c r="S118" s="857"/>
      <c r="T118" s="857"/>
    </row>
    <row r="119">
      <c r="A119" s="853" t="s">
        <v>4275</v>
      </c>
      <c r="B119" s="854">
        <v>2.0</v>
      </c>
      <c r="C119" s="611" t="str">
        <f t="array" ref="C119">index(Images!$A$1:$K$1, 1, 10)</f>
        <v/>
      </c>
      <c r="D119" s="854" t="s">
        <v>130</v>
      </c>
      <c r="E119" s="854">
        <v>1.0</v>
      </c>
      <c r="F119" s="854">
        <v>3.0</v>
      </c>
      <c r="G119" s="855" t="s">
        <v>4276</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3548</v>
      </c>
      <c r="R119" s="857"/>
      <c r="S119" s="857"/>
      <c r="T119" s="857"/>
    </row>
    <row r="120">
      <c r="A120" s="853" t="s">
        <v>4277</v>
      </c>
      <c r="B120" s="854">
        <v>2.0</v>
      </c>
      <c r="C120" s="611" t="str">
        <f t="array" ref="C120">index(Images!$A$1:$K$1, 1, 10)</f>
        <v/>
      </c>
      <c r="D120" s="854" t="s">
        <v>130</v>
      </c>
      <c r="E120" s="854">
        <v>2.0</v>
      </c>
      <c r="F120" s="854">
        <v>3.0</v>
      </c>
      <c r="G120" s="855" t="s">
        <v>4276</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3548</v>
      </c>
      <c r="R120" s="857"/>
      <c r="S120" s="857"/>
      <c r="T120" s="857"/>
    </row>
    <row r="121">
      <c r="A121" s="853" t="s">
        <v>180</v>
      </c>
      <c r="B121" s="854">
        <v>3.0</v>
      </c>
      <c r="C121" s="611" t="str">
        <f t="array" ref="C121">index(Images!$A$1:$K$1, 1, 10)</f>
        <v/>
      </c>
      <c r="D121" s="854" t="s">
        <v>130</v>
      </c>
      <c r="E121" s="854">
        <v>1.0</v>
      </c>
      <c r="F121" s="854">
        <v>3.0</v>
      </c>
      <c r="G121" s="855" t="s">
        <v>4278</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3548</v>
      </c>
      <c r="R121" s="857"/>
      <c r="S121" s="857"/>
      <c r="T121" s="857"/>
    </row>
    <row r="122">
      <c r="A122" s="853" t="s">
        <v>1240</v>
      </c>
      <c r="B122" s="854">
        <v>3.0</v>
      </c>
      <c r="C122" s="611" t="str">
        <f t="array" ref="C122">index(Images!$A$1:$K$1, 1, 10)</f>
        <v/>
      </c>
      <c r="D122" s="854" t="s">
        <v>4112</v>
      </c>
      <c r="E122" s="854">
        <v>1.0</v>
      </c>
      <c r="F122" s="854">
        <v>3.0</v>
      </c>
      <c r="G122" s="855" t="s">
        <v>4279</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3548</v>
      </c>
      <c r="R122" s="857"/>
      <c r="S122" s="857"/>
      <c r="T122" s="857"/>
    </row>
    <row r="123">
      <c r="A123" s="853" t="s">
        <v>4280</v>
      </c>
      <c r="B123" s="854">
        <v>3.0</v>
      </c>
      <c r="C123" s="611" t="str">
        <f t="array" ref="C123">index(Images!$A$1:$K$1, 1, 10)</f>
        <v/>
      </c>
      <c r="D123" s="854" t="s">
        <v>4112</v>
      </c>
      <c r="E123" s="854">
        <v>1.0</v>
      </c>
      <c r="F123" s="854">
        <v>5.0</v>
      </c>
      <c r="G123" s="855" t="s">
        <v>4281</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3554</v>
      </c>
      <c r="R123" s="857"/>
      <c r="S123" s="857"/>
      <c r="T123" s="857"/>
    </row>
    <row r="124">
      <c r="A124" s="853" t="s">
        <v>4282</v>
      </c>
      <c r="B124" s="854">
        <v>3.0</v>
      </c>
      <c r="C124" s="611" t="str">
        <f t="array" ref="C124">index(Images!$A$1:$K$1, 1, 10)</f>
        <v/>
      </c>
      <c r="D124" s="854" t="s">
        <v>4112</v>
      </c>
      <c r="E124" s="854">
        <v>1.0</v>
      </c>
      <c r="F124" s="854">
        <v>5.0</v>
      </c>
      <c r="G124" s="855" t="s">
        <v>4283</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3548</v>
      </c>
      <c r="R124" s="857"/>
      <c r="S124" s="857"/>
      <c r="T124" s="857"/>
    </row>
    <row r="125">
      <c r="A125" s="853" t="s">
        <v>4284</v>
      </c>
      <c r="B125" s="854">
        <v>3.0</v>
      </c>
      <c r="C125" s="611" t="str">
        <f t="array" ref="C125">index(Images!$A$1:$K$1, 1, 10)</f>
        <v/>
      </c>
      <c r="D125" s="854" t="s">
        <v>4112</v>
      </c>
      <c r="E125" s="854">
        <v>1.0</v>
      </c>
      <c r="F125" s="854">
        <v>3.0</v>
      </c>
      <c r="G125" s="858" t="s">
        <v>4285</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3550</v>
      </c>
      <c r="R125" s="861"/>
      <c r="S125" s="861"/>
      <c r="T125" s="861"/>
    </row>
    <row r="126">
      <c r="A126" s="853" t="s">
        <v>4286</v>
      </c>
      <c r="B126" s="854">
        <v>3.0</v>
      </c>
      <c r="C126" s="611" t="str">
        <f t="array" ref="C126">index(Images!$A$1:$K$1, 1, 10)</f>
        <v/>
      </c>
      <c r="D126" s="854" t="s">
        <v>4112</v>
      </c>
      <c r="E126" s="854">
        <v>2.0</v>
      </c>
      <c r="F126" s="854">
        <v>5.0</v>
      </c>
      <c r="G126" s="855" t="s">
        <v>4287</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3548</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4288</v>
      </c>
      <c r="B1" s="864"/>
      <c r="C1" s="865"/>
      <c r="D1" s="866"/>
      <c r="E1" s="867"/>
      <c r="F1" s="868"/>
      <c r="G1" s="869"/>
      <c r="H1" s="866"/>
      <c r="I1" s="866"/>
      <c r="J1" s="870" t="s">
        <v>4289</v>
      </c>
      <c r="K1" s="871" t="s">
        <v>4290</v>
      </c>
      <c r="L1" s="872" t="s">
        <v>4291</v>
      </c>
      <c r="M1" s="873" t="s">
        <v>4292</v>
      </c>
      <c r="N1" s="874" t="s">
        <v>4293</v>
      </c>
      <c r="O1" s="875" t="s">
        <v>4294</v>
      </c>
      <c r="P1" s="875" t="s">
        <v>4295</v>
      </c>
      <c r="Q1" s="875" t="s">
        <v>4296</v>
      </c>
      <c r="R1" s="875" t="s">
        <v>4297</v>
      </c>
      <c r="S1" s="875" t="s">
        <v>4298</v>
      </c>
      <c r="T1" s="875" t="s">
        <v>4299</v>
      </c>
      <c r="U1" s="872" t="s">
        <v>4300</v>
      </c>
      <c r="V1" s="872" t="s">
        <v>4301</v>
      </c>
      <c r="W1" s="872" t="s">
        <v>4302</v>
      </c>
      <c r="X1" s="872" t="s">
        <v>4303</v>
      </c>
      <c r="Y1" s="872" t="s">
        <v>4304</v>
      </c>
      <c r="Z1" s="872" t="s">
        <v>691</v>
      </c>
      <c r="AA1" s="873" t="s">
        <v>4305</v>
      </c>
      <c r="AB1" s="873" t="s">
        <v>4306</v>
      </c>
      <c r="AC1" s="873" t="s">
        <v>4307</v>
      </c>
      <c r="AD1" s="873" t="s">
        <v>4308</v>
      </c>
      <c r="AE1" s="873" t="s">
        <v>4309</v>
      </c>
      <c r="AF1" s="873" t="s">
        <v>4310</v>
      </c>
      <c r="AG1" s="874" t="s">
        <v>4311</v>
      </c>
      <c r="AH1" s="874" t="s">
        <v>4312</v>
      </c>
      <c r="AI1" s="874" t="s">
        <v>4313</v>
      </c>
      <c r="AJ1" s="874" t="s">
        <v>4314</v>
      </c>
      <c r="AK1" s="874" t="s">
        <v>4315</v>
      </c>
      <c r="AL1" s="874" t="s">
        <v>4316</v>
      </c>
      <c r="AM1" s="876" t="s">
        <v>4317</v>
      </c>
      <c r="AN1" s="877" t="s">
        <v>4318</v>
      </c>
      <c r="AO1" s="877" t="s">
        <v>4319</v>
      </c>
      <c r="AP1" s="877" t="s">
        <v>4320</v>
      </c>
      <c r="AQ1" s="877" t="s">
        <v>4321</v>
      </c>
      <c r="AR1" s="877" t="s">
        <v>4322</v>
      </c>
      <c r="AS1" s="877" t="s">
        <v>4323</v>
      </c>
      <c r="AT1" s="877" t="s">
        <v>4324</v>
      </c>
      <c r="AU1" s="878" t="s">
        <v>84</v>
      </c>
    </row>
    <row r="2" ht="18.75" customHeight="1">
      <c r="A2" s="879" t="s">
        <v>4099</v>
      </c>
      <c r="B2" s="880" t="str">
        <f t="array" ref="B2">index(Images!A$1:K$1, 1, 1)</f>
        <v/>
      </c>
      <c r="C2" s="881" t="s">
        <v>4325</v>
      </c>
      <c r="D2" s="20"/>
      <c r="E2" s="20"/>
      <c r="F2" s="20"/>
      <c r="G2" s="20"/>
      <c r="H2" s="20"/>
      <c r="I2" s="21"/>
      <c r="J2" s="882" t="s">
        <v>4326</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4126</v>
      </c>
      <c r="B3" s="880" t="str">
        <f t="array" ref="B3">index(Images!A$1:K$1, 1, 2)</f>
        <v/>
      </c>
      <c r="C3" s="266"/>
      <c r="I3" s="269"/>
      <c r="J3" s="907" t="s">
        <v>4327</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4150</v>
      </c>
      <c r="B4" s="880" t="str">
        <f t="array" ref="B4">index(Images!A$1:K$1, 1, 3)</f>
        <v/>
      </c>
      <c r="C4" s="266"/>
      <c r="I4" s="269"/>
      <c r="J4" s="931" t="s">
        <v>4328</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4329</v>
      </c>
      <c r="B5" s="880" t="str">
        <f>image("https://i.imgur.com/BRYhSmo.png",4,15,33)</f>
        <v/>
      </c>
      <c r="C5" s="266"/>
      <c r="I5" s="269"/>
      <c r="J5" s="956" t="s">
        <v>4330</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4331</v>
      </c>
      <c r="B6" s="880" t="str">
        <f>image("https://i.imgur.com/remgfP8.png",4,15,33)</f>
        <v/>
      </c>
      <c r="C6" s="266"/>
      <c r="I6" s="269"/>
      <c r="J6" s="981" t="s">
        <v>4332</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4333</v>
      </c>
      <c r="B7" s="880" t="str">
        <f>image("https://i.imgur.com/sTbU1no.png",4,15,50)</f>
        <v/>
      </c>
      <c r="C7" s="273"/>
      <c r="D7" s="459"/>
      <c r="E7" s="459"/>
      <c r="F7" s="459"/>
      <c r="G7" s="459"/>
      <c r="H7" s="459"/>
      <c r="I7" s="322"/>
      <c r="J7" s="1006" t="s">
        <v>4334</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4335</v>
      </c>
      <c r="C8" s="322"/>
      <c r="D8" s="1032" t="s">
        <v>4336</v>
      </c>
      <c r="E8" s="1033" t="s">
        <v>4337</v>
      </c>
      <c r="F8" s="1034" t="s">
        <v>4338</v>
      </c>
      <c r="G8" s="1035" t="s">
        <v>4339</v>
      </c>
      <c r="H8" s="1036" t="s">
        <v>4340</v>
      </c>
      <c r="I8" s="1036" t="s">
        <v>4341</v>
      </c>
      <c r="J8" s="1037" t="s">
        <v>4342</v>
      </c>
      <c r="K8" s="1038" t="s">
        <v>4343</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4344</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4345</v>
      </c>
      <c r="B10" s="1055" t="s">
        <v>4346</v>
      </c>
      <c r="C10" s="1055" t="s">
        <v>4347</v>
      </c>
      <c r="D10" s="1055" t="s">
        <v>4348</v>
      </c>
      <c r="H10" s="1055" t="s">
        <v>4349</v>
      </c>
      <c r="J10" s="1055" t="s">
        <v>4350</v>
      </c>
      <c r="M10" s="1055" t="s">
        <v>4101</v>
      </c>
      <c r="P10" s="1055" t="s">
        <v>1403</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4351</v>
      </c>
      <c r="B11" s="1055" t="s">
        <v>4352</v>
      </c>
      <c r="C11" s="1055" t="s">
        <v>4353</v>
      </c>
      <c r="D11" s="1055" t="s">
        <v>4354</v>
      </c>
      <c r="H11" s="1055" t="s">
        <v>369</v>
      </c>
      <c r="J11" s="1055" t="s">
        <v>4103</v>
      </c>
      <c r="M11" s="1055" t="s">
        <v>4105</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4355</v>
      </c>
      <c r="B12" s="1055" t="s">
        <v>4356</v>
      </c>
      <c r="C12" s="1055" t="s">
        <v>4357</v>
      </c>
      <c r="D12" s="1055" t="s">
        <v>4358</v>
      </c>
      <c r="H12" s="1055" t="s">
        <v>4359</v>
      </c>
      <c r="J12" s="1055" t="s">
        <v>4360</v>
      </c>
      <c r="M12" s="1057" t="s">
        <v>4361</v>
      </c>
      <c r="P12" s="1055" t="s">
        <v>4119</v>
      </c>
      <c r="S12" s="1055" t="s">
        <v>248</v>
      </c>
      <c r="V12" s="1055" t="s">
        <v>4117</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4362</v>
      </c>
      <c r="B13" s="1055" t="s">
        <v>4363</v>
      </c>
      <c r="C13" s="1055" t="s">
        <v>4364</v>
      </c>
      <c r="D13" s="1055" t="s">
        <v>4365</v>
      </c>
      <c r="H13" s="1055" t="s">
        <v>4366</v>
      </c>
      <c r="J13" s="1055" t="s">
        <v>4367</v>
      </c>
      <c r="M13" s="1057" t="s">
        <v>4115</v>
      </c>
      <c r="P13" s="1055" t="s">
        <v>4368</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4369</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4346</v>
      </c>
      <c r="B15" s="1060" t="s">
        <v>4370</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4347</v>
      </c>
      <c r="B20" s="1060" t="s">
        <v>4371</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4348</v>
      </c>
      <c r="B25" s="1097" t="s">
        <v>4372</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4349</v>
      </c>
      <c r="B35" s="1098" t="s">
        <v>4373</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4350</v>
      </c>
      <c r="B45" s="1097" t="s">
        <v>4374</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4101</v>
      </c>
      <c r="B55" s="1108" t="s">
        <v>4375</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1403</v>
      </c>
      <c r="B60" s="1110" t="s">
        <v>4376</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4377</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4378</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4352</v>
      </c>
      <c r="B81" s="1060" t="s">
        <v>4379</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4353</v>
      </c>
      <c r="B91" s="1060" t="s">
        <v>4380</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4354</v>
      </c>
      <c r="B106" s="1097" t="s">
        <v>4381</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4382</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4103</v>
      </c>
      <c r="B126" s="1110" t="s">
        <v>4383</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4105</v>
      </c>
      <c r="B131" s="1108" t="s">
        <v>4384</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4385</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4386</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4387</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4388</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4356</v>
      </c>
      <c r="B167" s="1060" t="s">
        <v>4389</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4357</v>
      </c>
      <c r="B182" s="1060" t="s">
        <v>4390</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4358</v>
      </c>
      <c r="B202" s="1097" t="s">
        <v>4391</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4359</v>
      </c>
      <c r="B222" s="1060" t="s">
        <v>4392</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4360</v>
      </c>
      <c r="B242" s="1127" t="s">
        <v>4393</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4361</v>
      </c>
      <c r="B252" s="1098" t="s">
        <v>4394</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4119</v>
      </c>
      <c r="B262" s="1110" t="s">
        <v>4395</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4396</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4117</v>
      </c>
      <c r="B282" s="1110" t="s">
        <v>4397</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4398</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4363</v>
      </c>
      <c r="B293" s="1110" t="s">
        <v>4379</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4364</v>
      </c>
      <c r="B303" s="1138" t="s">
        <v>4399</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4365</v>
      </c>
      <c r="B313" s="1138" t="s">
        <v>4400</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4366</v>
      </c>
      <c r="B323" s="1164" t="s">
        <v>4401</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4367</v>
      </c>
      <c r="B333" s="1164" t="s">
        <v>4402</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4115</v>
      </c>
      <c r="B343" s="1110" t="s">
        <v>4403</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4111</v>
      </c>
      <c r="B353" s="1207" t="s">
        <v>4404</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4121</v>
      </c>
      <c r="B363" s="1110" t="s">
        <v>4405</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3330</v>
      </c>
      <c r="B373" s="1110" t="s">
        <v>4406</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4407</v>
      </c>
      <c r="B383" s="1108" t="s">
        <v>4408</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4409</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4345</v>
      </c>
      <c r="B394" s="1241" t="s">
        <v>4346</v>
      </c>
      <c r="C394" s="1241" t="s">
        <v>4347</v>
      </c>
      <c r="D394" s="1241" t="s">
        <v>4348</v>
      </c>
      <c r="H394" s="1241" t="s">
        <v>4129</v>
      </c>
      <c r="J394" s="1241" t="s">
        <v>4410</v>
      </c>
      <c r="M394" s="1241" t="s">
        <v>4350</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4351</v>
      </c>
      <c r="B395" s="1241" t="s">
        <v>4352</v>
      </c>
      <c r="C395" s="1241" t="s">
        <v>4354</v>
      </c>
      <c r="D395" s="1241" t="s">
        <v>4353</v>
      </c>
      <c r="H395" s="1241" t="s">
        <v>4128</v>
      </c>
      <c r="J395" s="1241" t="s">
        <v>4131</v>
      </c>
      <c r="M395" s="1241" t="s">
        <v>590</v>
      </c>
      <c r="P395" s="1241" t="s">
        <v>4146</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4355</v>
      </c>
      <c r="B396" s="1241" t="s">
        <v>4356</v>
      </c>
      <c r="C396" s="1241" t="s">
        <v>4358</v>
      </c>
      <c r="D396" s="1241" t="s">
        <v>4357</v>
      </c>
      <c r="H396" s="1241" t="s">
        <v>4359</v>
      </c>
      <c r="J396" s="1241" t="s">
        <v>4411</v>
      </c>
      <c r="M396" s="1244" t="s">
        <v>4412</v>
      </c>
      <c r="P396" s="1241" t="s">
        <v>397</v>
      </c>
      <c r="S396" s="1241" t="s">
        <v>4139</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4362</v>
      </c>
      <c r="B397" s="1241" t="s">
        <v>4365</v>
      </c>
      <c r="C397" s="1241" t="s">
        <v>4363</v>
      </c>
      <c r="D397" s="1241" t="s">
        <v>4364</v>
      </c>
      <c r="H397" s="1245" t="s">
        <v>4413</v>
      </c>
      <c r="J397" s="1241" t="s">
        <v>4414</v>
      </c>
      <c r="M397" s="1244" t="s">
        <v>4137</v>
      </c>
      <c r="P397" s="1241" t="s">
        <v>4144</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4369</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4346</v>
      </c>
      <c r="B399" s="1060" t="s">
        <v>4415</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4347</v>
      </c>
      <c r="B404" s="1060" t="s">
        <v>4416</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4348</v>
      </c>
      <c r="B409" s="1097" t="s">
        <v>4417</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4129</v>
      </c>
      <c r="B419" s="1108" t="s">
        <v>4418</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4410</v>
      </c>
      <c r="B424" s="1127" t="s">
        <v>4419</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4350</v>
      </c>
      <c r="B434" s="1060" t="s">
        <v>4420</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4421</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4422</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4378</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4352</v>
      </c>
      <c r="B465" s="1060" t="s">
        <v>4423</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4354</v>
      </c>
      <c r="B475" s="1060" t="s">
        <v>4424</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4353</v>
      </c>
      <c r="B490" s="1097" t="s">
        <v>4425</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4128</v>
      </c>
      <c r="B505" s="1108" t="s">
        <v>4384</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4131</v>
      </c>
      <c r="B510" s="1110" t="s">
        <v>4426</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4427</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4146</v>
      </c>
      <c r="B525" s="1110" t="s">
        <v>4428</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4429</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4388</v>
      </c>
      <c r="B545" s="1248"/>
      <c r="AM545" s="1053"/>
      <c r="AN545" s="1053"/>
      <c r="AO545" s="1053"/>
      <c r="AP545" s="1052"/>
      <c r="AQ545" s="1053"/>
      <c r="AR545" s="1053"/>
      <c r="AS545" s="1052"/>
      <c r="AT545" s="1052"/>
      <c r="AU545" s="1053"/>
    </row>
    <row r="546">
      <c r="A546" s="1114" t="s">
        <v>4356</v>
      </c>
      <c r="B546" s="1060" t="s">
        <v>4430</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4358</v>
      </c>
      <c r="B561" s="1097" t="s">
        <v>4431</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4357</v>
      </c>
      <c r="B581" s="1060" t="s">
        <v>4432</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4359</v>
      </c>
      <c r="B601" s="1097" t="s">
        <v>4433</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4411</v>
      </c>
      <c r="B621" s="1098" t="s">
        <v>4434</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4412</v>
      </c>
      <c r="B631" s="1127" t="s">
        <v>4435</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4436</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4139</v>
      </c>
      <c r="B651" s="1110" t="s">
        <v>4437</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4398</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4365</v>
      </c>
      <c r="B662" s="1164" t="s">
        <v>4438</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4363</v>
      </c>
      <c r="B672" s="1164" t="s">
        <v>4439</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4364</v>
      </c>
      <c r="B682" s="1164" t="s">
        <v>4440</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4413</v>
      </c>
      <c r="B692" s="1164" t="s">
        <v>4441</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4414</v>
      </c>
      <c r="B702" s="1164" t="s">
        <v>4442</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4142</v>
      </c>
      <c r="B712" s="1164" t="s">
        <v>4443</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4137</v>
      </c>
      <c r="B722" s="1110" t="s">
        <v>4444</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4144</v>
      </c>
      <c r="B732" s="1110" t="s">
        <v>4445</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4148</v>
      </c>
      <c r="B742" s="1110" t="s">
        <v>4446</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4447</v>
      </c>
      <c r="B752" s="1108" t="s">
        <v>4448</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4449</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4345</v>
      </c>
      <c r="B763" s="1293" t="s">
        <v>4346</v>
      </c>
      <c r="C763" s="1293" t="s">
        <v>4347</v>
      </c>
      <c r="D763" s="1293" t="s">
        <v>4348</v>
      </c>
      <c r="H763" s="1293" t="s">
        <v>4153</v>
      </c>
      <c r="J763" s="1293" t="s">
        <v>4450</v>
      </c>
      <c r="M763" s="1293" t="s">
        <v>4350</v>
      </c>
      <c r="P763" s="1293" t="s">
        <v>147</v>
      </c>
      <c r="S763" s="1293" t="s">
        <v>2221</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4351</v>
      </c>
      <c r="B764" s="1293" t="s">
        <v>4352</v>
      </c>
      <c r="C764" s="1293" t="s">
        <v>4353</v>
      </c>
      <c r="D764" s="1293" t="s">
        <v>4354</v>
      </c>
      <c r="H764" s="1293" t="s">
        <v>4154</v>
      </c>
      <c r="J764" s="1293" t="s">
        <v>1037</v>
      </c>
      <c r="M764" s="1293" t="s">
        <v>211</v>
      </c>
      <c r="P764" s="1293" t="s">
        <v>4161</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4355</v>
      </c>
      <c r="B765" s="1293" t="s">
        <v>4356</v>
      </c>
      <c r="C765" s="1293" t="s">
        <v>4357</v>
      </c>
      <c r="D765" s="1293" t="s">
        <v>4358</v>
      </c>
      <c r="H765" s="1293" t="s">
        <v>4359</v>
      </c>
      <c r="J765" s="1293" t="s">
        <v>4451</v>
      </c>
      <c r="M765" s="1295" t="s">
        <v>4452</v>
      </c>
      <c r="P765" s="1293" t="s">
        <v>243</v>
      </c>
      <c r="S765" s="1293" t="s">
        <v>1684</v>
      </c>
      <c r="V765" s="1293" t="s">
        <v>4164</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4362</v>
      </c>
      <c r="B766" s="1293" t="s">
        <v>4365</v>
      </c>
      <c r="C766" s="1293" t="s">
        <v>4363</v>
      </c>
      <c r="D766" s="1293" t="s">
        <v>4364</v>
      </c>
      <c r="H766" s="1293" t="s">
        <v>4453</v>
      </c>
      <c r="J766" s="1293" t="s">
        <v>4454</v>
      </c>
      <c r="M766" s="1295" t="s">
        <v>3119</v>
      </c>
      <c r="P766" s="1293" t="s">
        <v>4166</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4369</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4346</v>
      </c>
      <c r="B768" s="1060" t="s">
        <v>4455</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4347</v>
      </c>
      <c r="B773" s="1060" t="s">
        <v>4456</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4348</v>
      </c>
      <c r="B778" s="1097" t="s">
        <v>4457</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4153</v>
      </c>
      <c r="B788" s="1108" t="s">
        <v>4458</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4450</v>
      </c>
      <c r="B793" s="1127" t="s">
        <v>4459</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4350</v>
      </c>
      <c r="B803" s="1060" t="s">
        <v>4460</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4461</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2221</v>
      </c>
      <c r="B823" s="1108" t="s">
        <v>4462</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4378</v>
      </c>
      <c r="B833" s="1299"/>
      <c r="AM833" s="1053"/>
      <c r="AN833" s="1053"/>
      <c r="AO833" s="1053"/>
      <c r="AP833" s="1052"/>
      <c r="AQ833" s="1053"/>
      <c r="AR833" s="1053"/>
      <c r="AS833" s="1052"/>
      <c r="AT833" s="1052"/>
      <c r="AU833" s="1053"/>
    </row>
    <row r="834">
      <c r="A834" s="1059" t="s">
        <v>4352</v>
      </c>
      <c r="B834" s="1060" t="s">
        <v>4379</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4353</v>
      </c>
      <c r="B844" s="1097" t="s">
        <v>4463</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4354</v>
      </c>
      <c r="B859" s="1060" t="s">
        <v>4464</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4154</v>
      </c>
      <c r="B874" s="1110" t="s">
        <v>4465</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4466</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4467</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4161</v>
      </c>
      <c r="B894" s="1108" t="s">
        <v>4468</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4469</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4388</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4356</v>
      </c>
      <c r="B915" s="1060" t="s">
        <v>4470</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4357</v>
      </c>
      <c r="B930" s="1060" t="s">
        <v>4471</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4358</v>
      </c>
      <c r="B950" s="1097" t="s">
        <v>4472</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4359</v>
      </c>
      <c r="B970" s="1060" t="s">
        <v>4473</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4451</v>
      </c>
      <c r="B990" s="1127" t="s">
        <v>4474</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4452</v>
      </c>
      <c r="B1000" s="1098" t="s">
        <v>4475</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4476</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1684</v>
      </c>
      <c r="B1020" s="1108" t="s">
        <v>4477</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4164</v>
      </c>
      <c r="B1030" s="1110" t="s">
        <v>4478</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4398</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4365</v>
      </c>
      <c r="B1041" s="1138" t="s">
        <v>4479</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4363</v>
      </c>
      <c r="B1051" s="1138" t="s">
        <v>4480</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4364</v>
      </c>
      <c r="B1061" s="1138" t="s">
        <v>4481</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4453</v>
      </c>
      <c r="B1071" s="1138" t="s">
        <v>4482</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4454</v>
      </c>
      <c r="B1081" s="1138" t="s">
        <v>4483</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3119</v>
      </c>
      <c r="B1091" s="1138" t="s">
        <v>4484</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2951</v>
      </c>
      <c r="B1101" s="1164" t="s">
        <v>4485</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4166</v>
      </c>
      <c r="B1111" s="1138" t="s">
        <v>4486</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4170</v>
      </c>
      <c r="B1121" s="1164" t="s">
        <v>4487</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4488</v>
      </c>
      <c r="B1131" s="1108" t="s">
        <v>4489</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4490</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4345</v>
      </c>
      <c r="B1142" s="1321" t="s">
        <v>4346</v>
      </c>
      <c r="C1142" s="1321" t="s">
        <v>4347</v>
      </c>
      <c r="D1142" s="1321" t="s">
        <v>4491</v>
      </c>
      <c r="H1142" s="1321" t="s">
        <v>4348</v>
      </c>
      <c r="J1142" s="1321" t="s">
        <v>4350</v>
      </c>
      <c r="M1142" s="1321" t="s">
        <v>4195</v>
      </c>
      <c r="P1142" s="1321" t="s">
        <v>4174</v>
      </c>
      <c r="S1142" s="1321" t="s">
        <v>281</v>
      </c>
      <c r="V1142" s="1321" t="s">
        <v>4199</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4351</v>
      </c>
      <c r="B1143" s="1321" t="s">
        <v>4352</v>
      </c>
      <c r="C1143" s="1321" t="s">
        <v>4353</v>
      </c>
      <c r="D1143" s="1321" t="s">
        <v>4354</v>
      </c>
      <c r="H1143" s="1321" t="s">
        <v>4176</v>
      </c>
      <c r="J1143" s="1321" t="s">
        <v>4178</v>
      </c>
      <c r="M1143" s="1321" t="s">
        <v>4193</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4355</v>
      </c>
      <c r="B1144" s="1321" t="s">
        <v>4356</v>
      </c>
      <c r="C1144" s="1321" t="s">
        <v>4358</v>
      </c>
      <c r="D1144" s="1321" t="s">
        <v>4357</v>
      </c>
      <c r="H1144" s="1321" t="s">
        <v>4492</v>
      </c>
      <c r="J1144" s="1321" t="s">
        <v>4359</v>
      </c>
      <c r="M1144" s="1323" t="s">
        <v>4493</v>
      </c>
      <c r="P1144" s="1321" t="s">
        <v>4494</v>
      </c>
      <c r="S1144" s="1321" t="s">
        <v>1939</v>
      </c>
      <c r="V1144" s="1321" t="s">
        <v>4182</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4362</v>
      </c>
      <c r="B1145" s="1321" t="s">
        <v>4363</v>
      </c>
      <c r="C1145" s="1321" t="s">
        <v>4364</v>
      </c>
      <c r="D1145" s="1321" t="s">
        <v>4495</v>
      </c>
      <c r="H1145" s="1321" t="s">
        <v>4365</v>
      </c>
      <c r="J1145" s="1321" t="s">
        <v>4496</v>
      </c>
      <c r="M1145" s="1323" t="s">
        <v>4201</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4369</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4346</v>
      </c>
      <c r="B1147" s="1060" t="s">
        <v>4497</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4347</v>
      </c>
      <c r="B1152" s="1060" t="s">
        <v>4498</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4491</v>
      </c>
      <c r="B1157" s="1127" t="s">
        <v>4499</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4348</v>
      </c>
      <c r="B1167" s="1060" t="s">
        <v>4500</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4350</v>
      </c>
      <c r="B1177" s="1097" t="s">
        <v>4501</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4195</v>
      </c>
      <c r="B1187" s="1108" t="s">
        <v>4502</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4174</v>
      </c>
      <c r="B1192" s="1110" t="s">
        <v>4503</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4504</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4199</v>
      </c>
      <c r="B1207" s="1110" t="s">
        <v>4505</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4506</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4378</v>
      </c>
      <c r="B1227" s="1326"/>
      <c r="AM1227" s="1053"/>
      <c r="AN1227" s="1053"/>
      <c r="AO1227" s="1053"/>
      <c r="AP1227" s="1052"/>
      <c r="AQ1227" s="1053"/>
      <c r="AR1227" s="1053"/>
      <c r="AS1227" s="1052"/>
      <c r="AT1227" s="1052"/>
      <c r="AU1227" s="1053"/>
    </row>
    <row r="1228">
      <c r="A1228" s="1059" t="s">
        <v>4352</v>
      </c>
      <c r="B1228" s="1060" t="s">
        <v>4507</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4353</v>
      </c>
      <c r="B1238" s="1097" t="s">
        <v>4508</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4354</v>
      </c>
      <c r="B1253" s="1060" t="s">
        <v>4509</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4176</v>
      </c>
      <c r="B1268" s="1110" t="s">
        <v>4510</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4178</v>
      </c>
      <c r="B1273" s="1108" t="s">
        <v>4511</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4193</v>
      </c>
      <c r="B1278" s="1110" t="s">
        <v>4512</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4513</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4514</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4515</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4206</v>
      </c>
      <c r="B1313" s="1108" t="s">
        <v>4516</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4388</v>
      </c>
      <c r="B1323" s="1326"/>
      <c r="AM1323" s="1053"/>
      <c r="AN1323" s="1053"/>
      <c r="AO1323" s="1053"/>
      <c r="AP1323" s="1052"/>
      <c r="AQ1323" s="1053"/>
      <c r="AR1323" s="1053"/>
      <c r="AS1323" s="1052"/>
      <c r="AT1323" s="1052"/>
      <c r="AU1323" s="1053"/>
    </row>
    <row r="1324">
      <c r="A1324" s="1114" t="s">
        <v>4356</v>
      </c>
      <c r="B1324" s="1060" t="s">
        <v>4517</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4358</v>
      </c>
      <c r="B1339" s="1097" t="s">
        <v>4518</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4357</v>
      </c>
      <c r="B1359" s="1060" t="s">
        <v>4519</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4492</v>
      </c>
      <c r="B1379" s="1127" t="s">
        <v>4520</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4359</v>
      </c>
      <c r="B1389" s="1060" t="s">
        <v>4521</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4493</v>
      </c>
      <c r="B1409" s="1127" t="s">
        <v>4522</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4494</v>
      </c>
      <c r="B1419" s="1098" t="s">
        <v>4523</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1939</v>
      </c>
      <c r="B1429" s="1110" t="s">
        <v>4524</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4182</v>
      </c>
      <c r="B1439" s="1108" t="s">
        <v>4525</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4526</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4398</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4363</v>
      </c>
      <c r="B1460" s="1138" t="s">
        <v>4507</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4364</v>
      </c>
      <c r="B1470" s="1138" t="s">
        <v>4527</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4495</v>
      </c>
      <c r="B1480" s="1138" t="s">
        <v>4528</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4365</v>
      </c>
      <c r="B1490" s="1138" t="s">
        <v>4529</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4204</v>
      </c>
      <c r="B1500" s="1164" t="s">
        <v>4530</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4496</v>
      </c>
      <c r="B1510" s="1138" t="s">
        <v>4531</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4201</v>
      </c>
      <c r="B1520" s="1108" t="s">
        <v>4532</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4533</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4534</v>
      </c>
      <c r="B1540" s="1108" t="s">
        <v>4535</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4536</v>
      </c>
      <c r="B1550" s="1108" t="s">
        <v>4537</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4538</v>
      </c>
      <c r="B1560" s="1108" t="s">
        <v>4539</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4540</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4345</v>
      </c>
      <c r="B1571" s="1356" t="s">
        <v>4346</v>
      </c>
      <c r="C1571" s="1356" t="s">
        <v>4350</v>
      </c>
      <c r="D1571" s="1356" t="s">
        <v>4347</v>
      </c>
      <c r="H1571" s="1356" t="s">
        <v>4348</v>
      </c>
      <c r="J1571" s="1356" t="s">
        <v>4541</v>
      </c>
      <c r="M1571" s="1356" t="s">
        <v>4213</v>
      </c>
      <c r="P1571" s="1356" t="s">
        <v>4224</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4351</v>
      </c>
      <c r="B1572" s="1356" t="s">
        <v>4352</v>
      </c>
      <c r="C1572" s="1356" t="s">
        <v>2316</v>
      </c>
      <c r="D1572" s="1357" t="s">
        <v>4354</v>
      </c>
      <c r="H1572" s="1356" t="s">
        <v>171</v>
      </c>
      <c r="J1572" s="1356" t="s">
        <v>4211</v>
      </c>
      <c r="M1572" s="1356" t="s">
        <v>4231</v>
      </c>
      <c r="P1572" s="1356" t="s">
        <v>2026</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4542</v>
      </c>
      <c r="B1573" s="1356" t="s">
        <v>4356</v>
      </c>
      <c r="C1573" s="1356" t="s">
        <v>4353</v>
      </c>
      <c r="D1573" s="1356" t="s">
        <v>4543</v>
      </c>
      <c r="H1573" s="1356" t="s">
        <v>1378</v>
      </c>
      <c r="J1573" s="1356" t="s">
        <v>935</v>
      </c>
      <c r="M1573" s="1356" t="s">
        <v>1148</v>
      </c>
      <c r="P1573" s="1356" t="s">
        <v>460</v>
      </c>
      <c r="S1573" s="1356" t="s">
        <v>1270</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4355</v>
      </c>
      <c r="B1574" s="1356" t="s">
        <v>4358</v>
      </c>
      <c r="C1574" s="1356" t="s">
        <v>4359</v>
      </c>
      <c r="D1574" s="1356" t="s">
        <v>4357</v>
      </c>
      <c r="H1574" s="1356" t="s">
        <v>4544</v>
      </c>
      <c r="J1574" s="1356" t="s">
        <v>4545</v>
      </c>
      <c r="M1574" s="1357" t="s">
        <v>4222</v>
      </c>
      <c r="P1574" s="1356" t="s">
        <v>2459</v>
      </c>
      <c r="S1574" s="1356" t="s">
        <v>4236</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4362</v>
      </c>
      <c r="B1575" s="1360" t="s">
        <v>4363</v>
      </c>
      <c r="C1575" s="1360" t="s">
        <v>4365</v>
      </c>
      <c r="D1575" s="1360" t="s">
        <v>4364</v>
      </c>
      <c r="E1575" s="459"/>
      <c r="F1575" s="459"/>
      <c r="G1575" s="459"/>
      <c r="H1575" s="1361" t="s">
        <v>4546</v>
      </c>
      <c r="I1575" s="459"/>
      <c r="J1575" s="1360" t="s">
        <v>4547</v>
      </c>
      <c r="K1575" s="459"/>
      <c r="L1575" s="459"/>
      <c r="M1575" s="1360" t="s">
        <v>3151</v>
      </c>
      <c r="N1575" s="459"/>
      <c r="O1575" s="459"/>
      <c r="P1575" s="1362" t="s">
        <v>4220</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4369</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4346</v>
      </c>
      <c r="B1577" s="1108" t="s">
        <v>4548</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4350</v>
      </c>
      <c r="B1582" s="1108" t="s">
        <v>4549</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4347</v>
      </c>
      <c r="B1592" s="1110" t="s">
        <v>4550</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4348</v>
      </c>
      <c r="B1597" s="1108" t="s">
        <v>4551</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4541</v>
      </c>
      <c r="B1607" s="1127" t="s">
        <v>4552</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4213</v>
      </c>
      <c r="B1617" s="1108" t="s">
        <v>4553</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4224</v>
      </c>
      <c r="B1622" s="1110" t="s">
        <v>4554</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4555</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4378</v>
      </c>
      <c r="B1642" s="1366"/>
      <c r="AM1642" s="1053"/>
      <c r="AN1642" s="1053"/>
      <c r="AO1642" s="1053"/>
      <c r="AP1642" s="1052"/>
      <c r="AQ1642" s="1053"/>
      <c r="AR1642" s="1053"/>
      <c r="AS1642" s="1052"/>
      <c r="AT1642" s="1052"/>
      <c r="AU1642" s="1053"/>
    </row>
    <row r="1643">
      <c r="A1643" s="1059" t="s">
        <v>4352</v>
      </c>
      <c r="B1643" s="1108" t="s">
        <v>4556</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2316</v>
      </c>
      <c r="B1653" s="1110" t="s">
        <v>4557</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4354</v>
      </c>
      <c r="B1658" s="1108" t="s">
        <v>4558</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4559</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4211</v>
      </c>
      <c r="B1683" s="1108" t="s">
        <v>4560</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4231</v>
      </c>
      <c r="B1688" s="1110" t="s">
        <v>4561</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2026</v>
      </c>
      <c r="B1693" s="1108" t="s">
        <v>4562</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3389</v>
      </c>
      <c r="B1703" s="1164" t="s">
        <v>4563</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4564</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4565</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4356</v>
      </c>
      <c r="B1724" s="1108" t="s">
        <v>4566</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4353</v>
      </c>
      <c r="B1739" s="1108" t="s">
        <v>4567</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4543</v>
      </c>
      <c r="B1754" s="1127" t="s">
        <v>4568</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1378</v>
      </c>
      <c r="B1764" s="1108" t="s">
        <v>4569</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4570</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1148</v>
      </c>
      <c r="B1774" s="1108" t="s">
        <v>4571</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4572</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1270</v>
      </c>
      <c r="B1794" s="1108" t="s">
        <v>4573</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4388</v>
      </c>
      <c r="B1804" s="1370"/>
      <c r="AM1804" s="1053"/>
      <c r="AN1804" s="1053"/>
      <c r="AO1804" s="1053"/>
      <c r="AP1804" s="1052"/>
      <c r="AQ1804" s="1053"/>
      <c r="AR1804" s="1053"/>
      <c r="AS1804" s="1052"/>
      <c r="AT1804" s="1052"/>
      <c r="AU1804" s="1053"/>
    </row>
    <row r="1805">
      <c r="A1805" s="1114" t="s">
        <v>4358</v>
      </c>
      <c r="B1805" s="1108" t="s">
        <v>4574</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4359</v>
      </c>
      <c r="B1825" s="1108" t="s">
        <v>4575</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4357</v>
      </c>
      <c r="B1845" s="1110" t="s">
        <v>4576</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4544</v>
      </c>
      <c r="B1865" s="1098" t="s">
        <v>4577</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4545</v>
      </c>
      <c r="B1875" s="1127" t="s">
        <v>4578</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4222</v>
      </c>
      <c r="B1885" s="1108" t="s">
        <v>4579</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2459</v>
      </c>
      <c r="B1895" s="1110" t="s">
        <v>4580</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4236</v>
      </c>
      <c r="B1905" s="1108" t="s">
        <v>4581</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4240</v>
      </c>
      <c r="B1915" s="1110" t="s">
        <v>4582</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4398</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4363</v>
      </c>
      <c r="B1926" s="1138" t="s">
        <v>4556</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4365</v>
      </c>
      <c r="B1936" s="1138" t="s">
        <v>4583</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4364</v>
      </c>
      <c r="B1946" s="1138" t="s">
        <v>4584</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4585</v>
      </c>
      <c r="B1956" s="1138" t="s">
        <v>4586</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4547</v>
      </c>
      <c r="B1966" s="1138" t="s">
        <v>4587</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3151</v>
      </c>
      <c r="B1976" s="1110" t="s">
        <v>4588</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3359</v>
      </c>
      <c r="B1986" s="1376" t="s">
        <v>4589</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3241</v>
      </c>
      <c r="B1996" s="1376" t="s">
        <v>4590</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4220</v>
      </c>
      <c r="B2006" s="1110" t="s">
        <v>4591</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4592</v>
      </c>
      <c r="B2016" s="1108" t="s">
        <v>4593</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4594</v>
      </c>
      <c r="B2026" s="1108" t="s">
        <v>4595</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4596</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4345</v>
      </c>
      <c r="B2037" s="1380" t="s">
        <v>4346</v>
      </c>
      <c r="C2037" s="1380" t="s">
        <v>4348</v>
      </c>
      <c r="D2037" s="1380" t="s">
        <v>4597</v>
      </c>
      <c r="H2037" s="1380" t="s">
        <v>4347</v>
      </c>
      <c r="J2037" s="1380" t="s">
        <v>4244</v>
      </c>
      <c r="M2037" s="1380" t="s">
        <v>4350</v>
      </c>
      <c r="P2037" s="1380" t="s">
        <v>2741</v>
      </c>
      <c r="S2037" s="1380" t="s">
        <v>4250</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4351</v>
      </c>
      <c r="B2038" s="1380" t="s">
        <v>4352</v>
      </c>
      <c r="C2038" s="1380" t="s">
        <v>4354</v>
      </c>
      <c r="D2038" s="1380" t="s">
        <v>4275</v>
      </c>
      <c r="H2038" s="1380" t="s">
        <v>4277</v>
      </c>
      <c r="J2038" s="1380" t="s">
        <v>4246</v>
      </c>
      <c r="M2038" s="1380" t="s">
        <v>180</v>
      </c>
      <c r="P2038" s="1380" t="s">
        <v>1240</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4542</v>
      </c>
      <c r="B2039" s="1380" t="s">
        <v>4356</v>
      </c>
      <c r="C2039" s="1380" t="s">
        <v>4261</v>
      </c>
      <c r="D2039" s="1380" t="s">
        <v>4263</v>
      </c>
      <c r="H2039" s="1380" t="s">
        <v>4353</v>
      </c>
      <c r="J2039" s="1380" t="s">
        <v>4598</v>
      </c>
      <c r="M2039" s="1380" t="s">
        <v>4599</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4355</v>
      </c>
      <c r="B2040" s="1380" t="s">
        <v>4358</v>
      </c>
      <c r="C2040" s="1380" t="s">
        <v>4357</v>
      </c>
      <c r="D2040" s="1382" t="s">
        <v>4600</v>
      </c>
      <c r="H2040" s="1380" t="s">
        <v>4359</v>
      </c>
      <c r="J2040" s="1380" t="s">
        <v>4601</v>
      </c>
      <c r="M2040" s="1383" t="s">
        <v>4602</v>
      </c>
      <c r="P2040" s="1380" t="s">
        <v>4254</v>
      </c>
      <c r="S2040" s="1380" t="s">
        <v>4280</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4362</v>
      </c>
      <c r="B2041" s="1380" t="s">
        <v>4363</v>
      </c>
      <c r="C2041" s="1380" t="s">
        <v>4365</v>
      </c>
      <c r="D2041" s="1380" t="s">
        <v>4364</v>
      </c>
      <c r="H2041" s="1380" t="s">
        <v>4603</v>
      </c>
      <c r="J2041" s="1380" t="s">
        <v>4604</v>
      </c>
      <c r="M2041" s="1383" t="s">
        <v>4605</v>
      </c>
      <c r="P2041" s="1380" t="s">
        <v>4266</v>
      </c>
      <c r="S2041" s="1380" t="s">
        <v>4286</v>
      </c>
      <c r="V2041" s="1380" t="s">
        <v>4252</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4369</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4346</v>
      </c>
      <c r="B2043" s="1108" t="s">
        <v>4606</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4348</v>
      </c>
      <c r="B2048" s="1108" t="s">
        <v>4607</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4597</v>
      </c>
      <c r="B2058" s="1127" t="s">
        <v>4608</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4347</v>
      </c>
      <c r="B2068" s="1108" t="s">
        <v>4609</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4244</v>
      </c>
      <c r="B2073" s="1110" t="s">
        <v>4610</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4350</v>
      </c>
      <c r="B2078" s="1108" t="s">
        <v>4611</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2741</v>
      </c>
      <c r="B2088" s="1110" t="s">
        <v>4612</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4257</v>
      </c>
      <c r="B2098" s="1164" t="s">
        <v>4613</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4250</v>
      </c>
      <c r="B2108" s="1108" t="s">
        <v>4614</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4615</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4378</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4352</v>
      </c>
      <c r="B2129" s="1108" t="s">
        <v>4616</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4354</v>
      </c>
      <c r="B2139" s="1108" t="s">
        <v>4617</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4275</v>
      </c>
      <c r="B2154" s="1110" t="s">
        <v>4618</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4277</v>
      </c>
      <c r="B2159" s="1108" t="s">
        <v>4619</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4246</v>
      </c>
      <c r="B2164" s="1110" t="s">
        <v>4620</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4621</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4284</v>
      </c>
      <c r="B2179" s="1164" t="s">
        <v>4622</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1240</v>
      </c>
      <c r="B2189" s="1110" t="s">
        <v>4623</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4624</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4565</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4356</v>
      </c>
      <c r="B2210" s="1108" t="s">
        <v>4625</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4261</v>
      </c>
      <c r="B2225" s="1108" t="s">
        <v>4626</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4263</v>
      </c>
      <c r="B2230" s="1110" t="s">
        <v>4627</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4353</v>
      </c>
      <c r="B2235" s="1108" t="s">
        <v>4628</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4598</v>
      </c>
      <c r="B2250" s="1127" t="s">
        <v>4629</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4599</v>
      </c>
      <c r="B2260" s="1098" t="s">
        <v>4630</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4631</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4271</v>
      </c>
      <c r="B2280" s="1108" t="s">
        <v>4632</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4633</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4268</v>
      </c>
      <c r="B2300" s="1108" t="s">
        <v>4634</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4282</v>
      </c>
      <c r="B2310" s="1108" t="s">
        <v>4635</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4388</v>
      </c>
      <c r="B2320" s="1388"/>
      <c r="AM2320" s="1053"/>
      <c r="AN2320" s="1053"/>
      <c r="AO2320" s="1053"/>
      <c r="AP2320" s="1052"/>
      <c r="AQ2320" s="1053"/>
      <c r="AR2320" s="1053"/>
      <c r="AS2320" s="1052"/>
      <c r="AT2320" s="1052"/>
      <c r="AU2320" s="1053"/>
    </row>
    <row r="2321">
      <c r="A2321" s="1114" t="s">
        <v>4358</v>
      </c>
      <c r="B2321" s="1108" t="s">
        <v>4636</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4357</v>
      </c>
      <c r="B2341" s="1110" t="s">
        <v>4637</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4600</v>
      </c>
      <c r="B2361" s="1098" t="s">
        <v>4638</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4359</v>
      </c>
      <c r="B2371" s="1110" t="s">
        <v>4639</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4601</v>
      </c>
      <c r="B2391" s="1098" t="s">
        <v>4640</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4602</v>
      </c>
      <c r="B2401" s="1110" t="s">
        <v>4641</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4254</v>
      </c>
      <c r="B2411" s="1108" t="s">
        <v>4642</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3209</v>
      </c>
      <c r="B2421" s="1164" t="s">
        <v>4643</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4280</v>
      </c>
      <c r="B2431" s="1108" t="s">
        <v>4644</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4398</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4363</v>
      </c>
      <c r="B2442" s="1110" t="s">
        <v>4616</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4365</v>
      </c>
      <c r="B2452" s="1110" t="s">
        <v>4636</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4364</v>
      </c>
      <c r="B2462" s="1110" t="s">
        <v>4645</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4603</v>
      </c>
      <c r="B2472" s="1138" t="s">
        <v>4646</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4604</v>
      </c>
      <c r="B2482" s="1138" t="s">
        <v>4647</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4605</v>
      </c>
      <c r="B2492" s="1138" t="s">
        <v>4648</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4266</v>
      </c>
      <c r="B2502" s="1108" t="s">
        <v>4649</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4286</v>
      </c>
      <c r="B2512" s="1108" t="s">
        <v>4650</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4252</v>
      </c>
      <c r="B2522" s="1108" t="s">
        <v>4651</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4652</v>
      </c>
      <c r="B2532" s="1108" t="s">
        <v>4653</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4654</v>
      </c>
      <c r="B2542" s="1108" t="s">
        <v>4655</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4656</v>
      </c>
      <c r="B2552" s="1108" t="s">
        <v>4657</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4658</v>
      </c>
      <c r="B1" s="1396" t="s">
        <v>121</v>
      </c>
      <c r="C1" s="1397" t="s">
        <v>4342</v>
      </c>
      <c r="D1" s="1398"/>
      <c r="E1" s="1399" t="s">
        <v>4659</v>
      </c>
      <c r="F1" s="1400" t="s">
        <v>4660</v>
      </c>
      <c r="G1" s="1400" t="s">
        <v>4661</v>
      </c>
      <c r="H1" s="1401" t="s">
        <v>4662</v>
      </c>
      <c r="I1" s="1402" t="s">
        <v>4663</v>
      </c>
      <c r="J1" s="1403" t="s">
        <v>4664</v>
      </c>
      <c r="K1" s="1403" t="s">
        <v>4665</v>
      </c>
      <c r="L1" s="1403" t="s">
        <v>4666</v>
      </c>
      <c r="M1" s="1404" t="s">
        <v>4667</v>
      </c>
      <c r="N1" s="1405" t="s">
        <v>4668</v>
      </c>
      <c r="O1" s="1406" t="s">
        <v>4669</v>
      </c>
      <c r="P1" s="1407" t="s">
        <v>4670</v>
      </c>
      <c r="Q1" s="1408" t="s">
        <v>4671</v>
      </c>
      <c r="R1" s="1406" t="s">
        <v>4672</v>
      </c>
      <c r="S1" s="1409" t="s">
        <v>4673</v>
      </c>
      <c r="T1" s="1410"/>
      <c r="U1" s="1411" t="s">
        <v>4674</v>
      </c>
      <c r="V1" s="1412" t="s">
        <v>4675</v>
      </c>
    </row>
    <row r="2">
      <c r="A2" s="1413" t="s">
        <v>4676</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4677</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4678</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4679</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4680</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4681</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4682</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4683</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4684</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4685</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4686</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4677</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4678</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4679</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4680</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4681</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4682</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4683</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4684</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4685</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4687</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4677</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4678</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4679</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4680</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4681</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4682</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4683</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4684</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4685</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4688</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4677</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4678</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4679</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4680</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4681</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4682</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4683</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4684</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4685</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4689</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4677</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4690</v>
      </c>
      <c r="V43" s="1465" t="s">
        <v>4691</v>
      </c>
      <c r="W43" s="1466" t="s">
        <v>4664</v>
      </c>
      <c r="X43" s="1466" t="s">
        <v>4665</v>
      </c>
      <c r="Y43" s="1466" t="s">
        <v>4666</v>
      </c>
      <c r="Z43" s="1466" t="s">
        <v>257</v>
      </c>
    </row>
    <row r="44">
      <c r="A44" s="1432" t="s">
        <v>4678</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4692</v>
      </c>
      <c r="V44" s="1468" t="s">
        <v>415</v>
      </c>
      <c r="W44" s="1469" t="s">
        <v>4693</v>
      </c>
      <c r="X44" s="1469" t="s">
        <v>4694</v>
      </c>
      <c r="Y44" s="1469" t="s">
        <v>4695</v>
      </c>
      <c r="Z44" s="1469" t="s">
        <v>4696</v>
      </c>
    </row>
    <row r="45">
      <c r="A45" s="1432" t="s">
        <v>4679</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4697</v>
      </c>
      <c r="X45" s="1469" t="s">
        <v>335</v>
      </c>
      <c r="Y45" s="1469" t="s">
        <v>4698</v>
      </c>
      <c r="Z45" s="1469" t="s">
        <v>4699</v>
      </c>
    </row>
    <row r="46">
      <c r="A46" s="1432" t="s">
        <v>4680</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4700</v>
      </c>
      <c r="X46" s="1469" t="s">
        <v>4701</v>
      </c>
      <c r="Y46" s="1469" t="s">
        <v>4702</v>
      </c>
      <c r="Z46" s="1469" t="s">
        <v>4703</v>
      </c>
    </row>
    <row r="47">
      <c r="A47" s="1432" t="s">
        <v>4681</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4704</v>
      </c>
      <c r="X47" s="1469" t="s">
        <v>4705</v>
      </c>
      <c r="Y47" s="1469" t="s">
        <v>4706</v>
      </c>
      <c r="Z47" s="1469" t="s">
        <v>4707</v>
      </c>
    </row>
    <row r="48">
      <c r="A48" s="1432" t="s">
        <v>4682</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4708</v>
      </c>
      <c r="X48" s="1469" t="s">
        <v>4709</v>
      </c>
      <c r="Y48" s="1469" t="s">
        <v>4710</v>
      </c>
      <c r="Z48" s="1469" t="s">
        <v>4711</v>
      </c>
    </row>
    <row r="49">
      <c r="A49" s="1432" t="s">
        <v>4683</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4712</v>
      </c>
      <c r="X49" s="1471" t="s">
        <v>4713</v>
      </c>
      <c r="Y49" s="1471" t="s">
        <v>4714</v>
      </c>
      <c r="Z49" s="1471" t="s">
        <v>4715</v>
      </c>
    </row>
    <row r="50">
      <c r="A50" s="1432" t="s">
        <v>4684</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4685</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4716</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4677</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4717</v>
      </c>
      <c r="V53" s="459"/>
      <c r="W53" s="322"/>
      <c r="X53" s="1481" t="s">
        <v>4718</v>
      </c>
      <c r="Y53" s="1482" t="s">
        <v>4719</v>
      </c>
      <c r="Z53" s="322"/>
    </row>
    <row r="54">
      <c r="A54" s="1432" t="s">
        <v>4678</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4720</v>
      </c>
      <c r="V54" s="20"/>
      <c r="W54" s="21"/>
      <c r="X54" s="1485" t="s">
        <v>354</v>
      </c>
      <c r="Y54" s="1486" t="s">
        <v>4721</v>
      </c>
      <c r="Z54" s="21"/>
    </row>
    <row r="55">
      <c r="A55" s="1432" t="s">
        <v>4679</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4680</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4722</v>
      </c>
      <c r="Z56" s="21"/>
    </row>
    <row r="57">
      <c r="A57" s="1432" t="s">
        <v>4681</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4682</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4723</v>
      </c>
      <c r="Z58" s="21"/>
    </row>
    <row r="59">
      <c r="A59" s="1432" t="s">
        <v>4683</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4684</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4724</v>
      </c>
      <c r="Z60" s="21"/>
    </row>
    <row r="61">
      <c r="A61" s="1437" t="s">
        <v>4685</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4725</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4726</v>
      </c>
      <c r="V63" s="1492" t="s">
        <v>4691</v>
      </c>
      <c r="W63" s="1493" t="s">
        <v>4727</v>
      </c>
      <c r="X63" s="1493" t="s">
        <v>4728</v>
      </c>
      <c r="Y63" s="1493" t="s">
        <v>4729</v>
      </c>
      <c r="Z63" s="1493" t="s">
        <v>4730</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4731</v>
      </c>
      <c r="V64" s="1468" t="s">
        <v>415</v>
      </c>
      <c r="W64" s="1469" t="s">
        <v>4732</v>
      </c>
      <c r="X64" s="1469" t="s">
        <v>4733</v>
      </c>
      <c r="Y64" s="1469" t="s">
        <v>4734</v>
      </c>
      <c r="Z64" s="1469" t="s">
        <v>4735</v>
      </c>
    </row>
    <row r="65">
      <c r="A65" s="1467" t="s">
        <v>4736</v>
      </c>
      <c r="B65" s="20"/>
      <c r="C65" s="20"/>
      <c r="D65" s="20"/>
      <c r="E65" s="20"/>
      <c r="F65" s="20"/>
      <c r="G65" s="20"/>
      <c r="H65" s="20"/>
      <c r="I65" s="20"/>
      <c r="J65" s="20"/>
      <c r="K65" s="20"/>
      <c r="L65" s="20"/>
      <c r="M65" s="20"/>
      <c r="N65" s="20"/>
      <c r="O65" s="20"/>
      <c r="P65" s="20"/>
      <c r="Q65" s="20"/>
      <c r="R65" s="20"/>
      <c r="S65" s="21"/>
      <c r="T65" s="1431"/>
      <c r="U65" s="1505" t="s">
        <v>4737</v>
      </c>
      <c r="V65" s="1468" t="s">
        <v>256</v>
      </c>
      <c r="W65" s="1469" t="s">
        <v>4738</v>
      </c>
      <c r="X65" s="1469" t="s">
        <v>4694</v>
      </c>
      <c r="Y65" s="1469" t="s">
        <v>4739</v>
      </c>
      <c r="Z65" s="1469" t="s">
        <v>4740</v>
      </c>
    </row>
    <row r="66">
      <c r="A66" s="266"/>
      <c r="S66" s="269"/>
      <c r="T66" s="1431"/>
      <c r="U66" s="1505" t="s">
        <v>4741</v>
      </c>
      <c r="V66" s="1468" t="s">
        <v>353</v>
      </c>
      <c r="W66" s="1469" t="s">
        <v>4742</v>
      </c>
      <c r="X66" s="1469" t="s">
        <v>4732</v>
      </c>
      <c r="Y66" s="1469" t="s">
        <v>4743</v>
      </c>
      <c r="Z66" s="1469" t="s">
        <v>4734</v>
      </c>
    </row>
    <row r="67">
      <c r="A67" s="266"/>
      <c r="S67" s="269"/>
      <c r="T67" s="1431"/>
      <c r="U67" s="1505" t="s">
        <v>4744</v>
      </c>
      <c r="V67" s="1468" t="s">
        <v>188</v>
      </c>
      <c r="W67" s="1469" t="s">
        <v>4733</v>
      </c>
      <c r="X67" s="1469" t="s">
        <v>4745</v>
      </c>
      <c r="Y67" s="1469" t="s">
        <v>4735</v>
      </c>
      <c r="Z67" s="1469" t="s">
        <v>4746</v>
      </c>
    </row>
    <row r="68">
      <c r="A68" s="266"/>
      <c r="S68" s="269"/>
      <c r="T68" s="1431"/>
      <c r="U68" s="1505" t="s">
        <v>4747</v>
      </c>
      <c r="V68" s="1468" t="s">
        <v>156</v>
      </c>
      <c r="W68" s="1469" t="s">
        <v>4745</v>
      </c>
      <c r="X68" s="1469" t="s">
        <v>4738</v>
      </c>
      <c r="Y68" s="1469" t="s">
        <v>4746</v>
      </c>
      <c r="Z68" s="1469" t="s">
        <v>4739</v>
      </c>
    </row>
    <row r="69">
      <c r="A69" s="273"/>
      <c r="B69" s="459"/>
      <c r="C69" s="459"/>
      <c r="D69" s="459"/>
      <c r="E69" s="459"/>
      <c r="F69" s="459"/>
      <c r="G69" s="459"/>
      <c r="H69" s="459"/>
      <c r="I69" s="459"/>
      <c r="J69" s="459"/>
      <c r="K69" s="459"/>
      <c r="L69" s="459"/>
      <c r="M69" s="459"/>
      <c r="N69" s="459"/>
      <c r="O69" s="459"/>
      <c r="P69" s="459"/>
      <c r="Q69" s="459"/>
      <c r="R69" s="459"/>
      <c r="S69" s="322"/>
      <c r="T69" s="1431"/>
      <c r="U69" s="1505" t="s">
        <v>4748</v>
      </c>
      <c r="V69" s="1468" t="s">
        <v>473</v>
      </c>
      <c r="W69" s="1469" t="s">
        <v>4694</v>
      </c>
      <c r="X69" s="1469" t="s">
        <v>4742</v>
      </c>
      <c r="Y69" s="1469" t="s">
        <v>4740</v>
      </c>
      <c r="Z69" s="1469" t="s">
        <v>4743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4749</v>
      </c>
      <c r="C1" s="1506" t="s">
        <v>4750</v>
      </c>
      <c r="D1" s="1506" t="s">
        <v>4751</v>
      </c>
      <c r="E1" s="1506" t="s">
        <v>4752</v>
      </c>
      <c r="F1" s="1506" t="s">
        <v>4753</v>
      </c>
      <c r="G1" s="1506" t="s">
        <v>4754</v>
      </c>
      <c r="H1" s="1506" t="s">
        <v>4755</v>
      </c>
      <c r="I1" s="1506" t="s">
        <v>4756</v>
      </c>
      <c r="J1" s="1507"/>
      <c r="K1" s="1507"/>
      <c r="L1" s="1507"/>
      <c r="M1" s="1507"/>
      <c r="N1" s="1507"/>
      <c r="O1" s="1507"/>
      <c r="P1" s="1507"/>
      <c r="Q1" s="1507"/>
      <c r="R1" s="1507"/>
      <c r="S1" s="1507"/>
      <c r="T1" s="1507"/>
      <c r="U1" s="1507"/>
      <c r="V1" s="1507"/>
      <c r="W1" s="1507"/>
      <c r="X1" s="1507"/>
      <c r="Y1" s="1507"/>
      <c r="Z1" s="1507"/>
      <c r="AA1" s="1507"/>
      <c r="AB1" s="1507"/>
    </row>
    <row r="2">
      <c r="A2" s="1508" t="s">
        <v>1211</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2418</v>
      </c>
      <c r="B8" s="1508">
        <v>2.0180802E7</v>
      </c>
      <c r="C8" s="1508">
        <v>2.0190122E7</v>
      </c>
      <c r="D8" s="1509"/>
      <c r="E8" s="1508">
        <v>2.0200409E7</v>
      </c>
      <c r="F8" s="1509"/>
      <c r="G8" s="1509"/>
      <c r="H8" s="1509"/>
      <c r="I8" s="1509"/>
    </row>
    <row r="9">
      <c r="A9" s="1508" t="s">
        <v>1545</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1753</v>
      </c>
      <c r="B13" s="1508">
        <v>2.0180802E7</v>
      </c>
      <c r="C13" s="1508">
        <v>2.0190122E7</v>
      </c>
      <c r="D13" s="1508">
        <v>2.0200206E7</v>
      </c>
      <c r="E13" s="1508">
        <v>2.0200702E7</v>
      </c>
      <c r="F13" s="1509"/>
      <c r="G13" s="1509"/>
      <c r="H13" s="1509"/>
      <c r="I13" s="1509"/>
    </row>
    <row r="14">
      <c r="A14" s="1508" t="s">
        <v>1415</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1258</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1187</v>
      </c>
      <c r="B28" s="1508">
        <v>2.0180802E7</v>
      </c>
      <c r="C28" s="1508">
        <v>2.0190122E7</v>
      </c>
      <c r="D28" s="1508">
        <v>2.0210701E7</v>
      </c>
      <c r="E28" s="1508">
        <v>2.0211118E7</v>
      </c>
      <c r="F28" s="1509"/>
      <c r="G28" s="1509"/>
      <c r="H28" s="1510">
        <v>2.020082E7</v>
      </c>
      <c r="I28" s="1510">
        <v>2.0210114E7</v>
      </c>
    </row>
    <row r="29">
      <c r="A29" s="1508" t="s">
        <v>1776</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1720</v>
      </c>
      <c r="B36" s="1508">
        <v>2.0180802E7</v>
      </c>
      <c r="C36" s="1508">
        <v>2.0190122E7</v>
      </c>
      <c r="D36" s="1509"/>
      <c r="E36" s="1509"/>
      <c r="F36" s="1509"/>
      <c r="G36" s="1509"/>
      <c r="H36" s="1509"/>
      <c r="I36" s="1509"/>
    </row>
    <row r="37">
      <c r="A37" s="1508" t="s">
        <v>1496</v>
      </c>
      <c r="B37" s="1508">
        <v>2.0180802E7</v>
      </c>
      <c r="C37" s="1508">
        <v>2.0190122E7</v>
      </c>
      <c r="D37" s="1509"/>
      <c r="E37" s="1509"/>
      <c r="F37" s="1509"/>
      <c r="G37" s="1509"/>
      <c r="H37" s="1509"/>
      <c r="I37" s="1509"/>
    </row>
    <row r="38">
      <c r="A38" s="1508" t="s">
        <v>1885</v>
      </c>
      <c r="B38" s="1508">
        <v>2.0180802E7</v>
      </c>
      <c r="C38" s="1508">
        <v>2.0190122E7</v>
      </c>
      <c r="D38" s="1509"/>
      <c r="E38" s="1509"/>
      <c r="F38" s="1509"/>
      <c r="G38" s="1509"/>
      <c r="H38" s="1509"/>
      <c r="I38" s="1509"/>
    </row>
    <row r="39">
      <c r="A39" s="1508" t="s">
        <v>1649</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1960</v>
      </c>
      <c r="B41" s="1508">
        <v>2.0180802E7</v>
      </c>
      <c r="C41" s="1508">
        <v>2.0190122E7</v>
      </c>
      <c r="D41" s="1509"/>
      <c r="E41" s="1509"/>
      <c r="F41" s="1509"/>
      <c r="G41" s="1509"/>
      <c r="H41" s="1509"/>
      <c r="I41" s="1509"/>
    </row>
    <row r="42">
      <c r="A42" s="1508" t="s">
        <v>2408</v>
      </c>
      <c r="B42" s="1508">
        <v>2.0180802E7</v>
      </c>
      <c r="C42" s="1508">
        <v>2.0190122E7</v>
      </c>
      <c r="D42" s="1509"/>
      <c r="E42" s="1509"/>
      <c r="F42" s="1509"/>
      <c r="G42" s="1509"/>
      <c r="H42" s="1509"/>
      <c r="I42" s="1509"/>
    </row>
    <row r="43">
      <c r="A43" s="1508" t="s">
        <v>2522</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1523</v>
      </c>
      <c r="B48" s="1508">
        <v>2.0181011E7</v>
      </c>
      <c r="C48" s="1508">
        <v>2.0190321E7</v>
      </c>
      <c r="D48" s="1509"/>
      <c r="E48" s="1508">
        <v>2.0200507E7</v>
      </c>
      <c r="F48" s="1509"/>
      <c r="G48" s="1509"/>
      <c r="H48" s="1509"/>
      <c r="I48" s="1509"/>
    </row>
    <row r="49">
      <c r="A49" s="1508" t="s">
        <v>1157</v>
      </c>
      <c r="B49" s="1508">
        <v>2.0181011E7</v>
      </c>
      <c r="C49" s="1508">
        <v>2.0190321E7</v>
      </c>
      <c r="D49" s="1508">
        <v>2.020082E7</v>
      </c>
      <c r="E49" s="1508">
        <v>2.0210114E7</v>
      </c>
      <c r="F49" s="1509"/>
      <c r="G49" s="1508">
        <v>2.0200213E7</v>
      </c>
      <c r="H49" s="1509"/>
      <c r="I49" s="1509"/>
    </row>
    <row r="50">
      <c r="A50" s="1508" t="s">
        <v>1691</v>
      </c>
      <c r="B50" s="1508">
        <v>2.0181108E7</v>
      </c>
      <c r="C50" s="1508">
        <v>2.0190418E7</v>
      </c>
      <c r="D50" s="1508">
        <v>2.0200625E7</v>
      </c>
      <c r="E50" s="1508">
        <v>2.0201119E7</v>
      </c>
      <c r="F50" s="1509"/>
      <c r="G50" s="1509"/>
      <c r="H50" s="1509"/>
      <c r="I50" s="1509"/>
    </row>
    <row r="51">
      <c r="A51" s="1508" t="s">
        <v>1980</v>
      </c>
      <c r="B51" s="1508">
        <v>2.0181108E7</v>
      </c>
      <c r="C51" s="1508">
        <v>2.0190418E7</v>
      </c>
      <c r="D51" s="1508">
        <v>2.021031E7</v>
      </c>
      <c r="E51" s="1508">
        <v>2.0210805E7</v>
      </c>
      <c r="F51" s="1509"/>
      <c r="G51" s="1509"/>
      <c r="H51" s="1509"/>
      <c r="I51" s="1509"/>
    </row>
    <row r="52">
      <c r="A52" s="1508" t="s">
        <v>1743</v>
      </c>
      <c r="B52" s="1508">
        <v>2.0181206E7</v>
      </c>
      <c r="C52" s="1508">
        <v>2.0190516E7</v>
      </c>
      <c r="D52" s="1508">
        <v>2.019101E7</v>
      </c>
      <c r="E52" s="1508">
        <v>2.0200213E7</v>
      </c>
      <c r="F52" s="1509"/>
      <c r="G52" s="1509"/>
      <c r="H52" s="1509"/>
      <c r="I52" s="1509"/>
    </row>
    <row r="53">
      <c r="A53" s="1508" t="s">
        <v>1693</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1500</v>
      </c>
      <c r="B55" s="1508">
        <v>2.0190103E7</v>
      </c>
      <c r="C55" s="1508">
        <v>2.0190613E7</v>
      </c>
      <c r="D55" s="1508">
        <v>2.0200528E7</v>
      </c>
      <c r="E55" s="1508">
        <v>2.0201022E7</v>
      </c>
      <c r="F55" s="1509"/>
      <c r="G55" s="1509"/>
      <c r="H55" s="1509"/>
      <c r="I55" s="1509"/>
    </row>
    <row r="56">
      <c r="A56" s="1508" t="s">
        <v>1656</v>
      </c>
      <c r="B56" s="1508">
        <v>2.019011E7</v>
      </c>
      <c r="C56" s="1508">
        <v>2.019062E7</v>
      </c>
      <c r="D56" s="1508">
        <v>2.020121E7</v>
      </c>
      <c r="E56" s="1508">
        <v>2.0210506E7</v>
      </c>
      <c r="F56" s="1509"/>
      <c r="G56" s="1509"/>
      <c r="H56" s="1509"/>
      <c r="I56" s="1509"/>
    </row>
    <row r="57">
      <c r="A57" s="1508" t="s">
        <v>2390</v>
      </c>
      <c r="B57" s="1508">
        <v>2.0190131E7</v>
      </c>
      <c r="C57" s="1508">
        <v>2.0190711E7</v>
      </c>
      <c r="D57" s="1508">
        <v>2.0200109E7</v>
      </c>
      <c r="E57" s="1508">
        <v>2.0200604E7</v>
      </c>
      <c r="F57" s="1509"/>
      <c r="G57" s="1509"/>
      <c r="H57" s="1509"/>
      <c r="I57" s="1509"/>
    </row>
    <row r="58">
      <c r="A58" s="1508" t="s">
        <v>1850</v>
      </c>
      <c r="B58" s="1508">
        <v>2.0190131E7</v>
      </c>
      <c r="C58" s="1508">
        <v>2.0190711E7</v>
      </c>
      <c r="D58" s="1508">
        <v>2.0210603E7</v>
      </c>
      <c r="E58" s="1508">
        <v>2.0211021E7</v>
      </c>
      <c r="F58" s="1509"/>
      <c r="G58" s="1509"/>
      <c r="H58" s="1509"/>
      <c r="I58" s="1509"/>
    </row>
    <row r="59">
      <c r="A59" s="1508" t="s">
        <v>2230</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1249</v>
      </c>
      <c r="B61" s="1508">
        <v>2.0190228E7</v>
      </c>
      <c r="C61" s="1508">
        <v>2.0190808E7</v>
      </c>
      <c r="D61" s="1508">
        <v>2.0201015E7</v>
      </c>
      <c r="E61" s="1508">
        <v>2.0210311E7</v>
      </c>
      <c r="F61" s="1509"/>
      <c r="G61" s="1508">
        <v>2.0200312E7</v>
      </c>
      <c r="H61" s="1509"/>
      <c r="I61" s="1509"/>
    </row>
    <row r="62">
      <c r="A62" s="1508" t="s">
        <v>2560</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2549</v>
      </c>
      <c r="B64" s="1509"/>
      <c r="C64" s="1508">
        <v>2.0190905E7</v>
      </c>
      <c r="D64" s="1508">
        <v>2.0210603E7</v>
      </c>
      <c r="E64" s="1508">
        <v>2.0211021E7</v>
      </c>
      <c r="F64" s="1508">
        <v>2.0200109E7</v>
      </c>
      <c r="G64" s="1508">
        <v>2.0200604E7</v>
      </c>
      <c r="H64" s="1509"/>
      <c r="I64" s="1509"/>
    </row>
    <row r="65">
      <c r="A65" s="1508" t="s">
        <v>2707</v>
      </c>
      <c r="B65" s="1509"/>
      <c r="C65" s="1508">
        <v>2.0190926E7</v>
      </c>
      <c r="D65" s="1509"/>
      <c r="E65" s="1508">
        <v>2.0200409E7</v>
      </c>
      <c r="F65" s="1509"/>
      <c r="G65" s="1509"/>
      <c r="H65" s="1509"/>
      <c r="I65" s="1509"/>
    </row>
    <row r="66">
      <c r="A66" s="1508" t="s">
        <v>2503</v>
      </c>
      <c r="B66" s="1509"/>
      <c r="C66" s="1508">
        <v>2.0190926E7</v>
      </c>
      <c r="D66" s="1508">
        <v>2.0200305E7</v>
      </c>
      <c r="E66" s="1508">
        <v>2.020073E7</v>
      </c>
      <c r="F66" s="1509"/>
      <c r="G66" s="1509"/>
      <c r="H66" s="1509"/>
      <c r="I66" s="1509"/>
    </row>
    <row r="67">
      <c r="A67" s="1508" t="s">
        <v>1434</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2997</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4757</v>
      </c>
      <c r="B78" s="1509"/>
      <c r="C78" s="1508">
        <v>2.0200213E7</v>
      </c>
      <c r="D78" s="1509"/>
      <c r="E78" s="1508">
        <v>2.0200507E7</v>
      </c>
      <c r="F78" s="1509"/>
      <c r="G78" s="1509"/>
      <c r="H78" s="1509"/>
      <c r="I78" s="1509"/>
    </row>
    <row r="79">
      <c r="A79" s="1508" t="s">
        <v>1701</v>
      </c>
      <c r="B79" s="1509"/>
      <c r="C79" s="1508">
        <v>2.0200213E7</v>
      </c>
      <c r="D79" s="1508">
        <v>2.0200206E7</v>
      </c>
      <c r="E79" s="1508">
        <v>2.0200702E7</v>
      </c>
      <c r="F79" s="1509"/>
      <c r="G79" s="1509"/>
      <c r="H79" s="1509"/>
      <c r="I79" s="1509"/>
    </row>
    <row r="80">
      <c r="A80" s="1508" t="s">
        <v>1571</v>
      </c>
      <c r="B80" s="1509"/>
      <c r="C80" s="1508">
        <v>2.020022E7</v>
      </c>
      <c r="D80" s="1508">
        <v>2.0210107E7</v>
      </c>
      <c r="E80" s="1508">
        <v>2.0210603E7</v>
      </c>
      <c r="F80" s="1509"/>
      <c r="G80" s="1509"/>
      <c r="H80" s="1509"/>
      <c r="I80" s="1509"/>
    </row>
    <row r="81">
      <c r="A81" s="1508" t="s">
        <v>2753</v>
      </c>
      <c r="B81" s="1509"/>
      <c r="C81" s="1508">
        <v>2.0200227E7</v>
      </c>
      <c r="D81" s="1508">
        <v>2.020043E7</v>
      </c>
      <c r="E81" s="1508">
        <v>2.0200924E7</v>
      </c>
      <c r="F81" s="1509"/>
      <c r="G81" s="1509"/>
      <c r="H81" s="1509"/>
      <c r="I81" s="1509"/>
    </row>
    <row r="82">
      <c r="A82" s="1508" t="s">
        <v>1336</v>
      </c>
      <c r="B82" s="1509"/>
      <c r="C82" s="1508">
        <v>2.0200227E7</v>
      </c>
      <c r="D82" s="1508">
        <v>2.0200723E7</v>
      </c>
      <c r="E82" s="1508">
        <v>2.0201217E7</v>
      </c>
      <c r="F82" s="1509"/>
      <c r="G82" s="1509"/>
      <c r="H82" s="1509"/>
      <c r="I82" s="1509"/>
    </row>
    <row r="83">
      <c r="A83" s="1508" t="s">
        <v>1407</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1409</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2308</v>
      </c>
      <c r="B90" s="1508">
        <v>2.0191212E7</v>
      </c>
      <c r="C90" s="1508">
        <v>2.0200514E7</v>
      </c>
      <c r="D90" s="1508">
        <v>2.0210408E7</v>
      </c>
      <c r="E90" s="1508">
        <v>2.0210826E7</v>
      </c>
      <c r="F90" s="1509"/>
      <c r="G90" s="1509"/>
      <c r="H90" s="1509"/>
      <c r="I90" s="1509"/>
    </row>
    <row r="91">
      <c r="A91" s="1508" t="s">
        <v>2267</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1392</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1181</v>
      </c>
      <c r="B96" s="1508">
        <v>2.0200305E7</v>
      </c>
      <c r="C96" s="1508">
        <v>2.020073E7</v>
      </c>
      <c r="D96" s="1508">
        <v>2.0200305E7</v>
      </c>
      <c r="E96" s="1508">
        <v>2.020073E7</v>
      </c>
      <c r="F96" s="1508">
        <v>2.0210408E7</v>
      </c>
      <c r="G96" s="1508">
        <v>2.0210826E7</v>
      </c>
      <c r="H96" s="1509"/>
      <c r="I96" s="1509"/>
    </row>
    <row r="97">
      <c r="A97" s="1508" t="s">
        <v>2371</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2356</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2155</v>
      </c>
      <c r="B101" s="1508">
        <v>2.020043E7</v>
      </c>
      <c r="C101" s="1508">
        <v>2.0200924E7</v>
      </c>
      <c r="D101" s="1508">
        <v>2.020043E7</v>
      </c>
      <c r="E101" s="1508">
        <v>2.0200924E7</v>
      </c>
      <c r="F101" s="1508">
        <v>2.0210107E7</v>
      </c>
      <c r="G101" s="1508">
        <v>2.0210603E7</v>
      </c>
      <c r="H101" s="1509"/>
      <c r="I101" s="1509"/>
    </row>
    <row r="102">
      <c r="A102" s="1508" t="s">
        <v>2099</v>
      </c>
      <c r="B102" s="1508">
        <v>2.020043E7</v>
      </c>
      <c r="C102" s="1508">
        <v>2.0200924E7</v>
      </c>
      <c r="D102" s="1508">
        <v>2.020043E7</v>
      </c>
      <c r="E102" s="1508">
        <v>2.0200924E7</v>
      </c>
      <c r="F102" s="1509"/>
      <c r="G102" s="1509"/>
      <c r="H102" s="1509"/>
      <c r="I102" s="1509"/>
    </row>
    <row r="103">
      <c r="A103" s="1508" t="s">
        <v>1319</v>
      </c>
      <c r="B103" s="1508">
        <v>2.0200528E7</v>
      </c>
      <c r="C103" s="1508">
        <v>2.0201022E7</v>
      </c>
      <c r="D103" s="1508">
        <v>2.0200528E7</v>
      </c>
      <c r="E103" s="1508">
        <v>2.0201022E7</v>
      </c>
      <c r="F103" s="1508">
        <v>2.0210204E7</v>
      </c>
      <c r="G103" s="1508">
        <v>2.0210701E7</v>
      </c>
      <c r="H103" s="1509"/>
      <c r="I103" s="1509"/>
    </row>
    <row r="104">
      <c r="A104" s="1508" t="s">
        <v>2080</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2127</v>
      </c>
      <c r="B107" s="1508">
        <v>2.0200723E7</v>
      </c>
      <c r="C107" s="1508">
        <v>2.0201119E7</v>
      </c>
      <c r="D107" s="1508"/>
      <c r="E107" s="1508"/>
      <c r="F107" s="1512">
        <v>2.0210107E7</v>
      </c>
      <c r="G107" s="1512">
        <v>2.0210603E7</v>
      </c>
      <c r="H107" s="1509"/>
      <c r="I107" s="1509"/>
    </row>
    <row r="108">
      <c r="A108" s="1508" t="s">
        <v>3565</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2569</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2085</v>
      </c>
      <c r="B114" s="1508">
        <v>2.0200917E7</v>
      </c>
      <c r="C114" s="1508">
        <v>2.021021E7</v>
      </c>
      <c r="D114" s="1508">
        <v>2.0200917E7</v>
      </c>
      <c r="E114" s="1508">
        <v>2.021021E7</v>
      </c>
      <c r="F114" s="1509"/>
      <c r="G114" s="1509"/>
      <c r="H114" s="1509"/>
      <c r="I114" s="1509"/>
    </row>
    <row r="115">
      <c r="A115" s="1508" t="s">
        <v>1356</v>
      </c>
      <c r="B115" s="1508">
        <v>2.0201015E7</v>
      </c>
      <c r="C115" s="1508">
        <v>2.0210311E7</v>
      </c>
      <c r="D115" s="1508">
        <v>2.0201015E7</v>
      </c>
      <c r="E115" s="1508">
        <v>2.0210311E7</v>
      </c>
      <c r="F115" s="1509"/>
      <c r="G115" s="1509"/>
      <c r="H115" s="1509"/>
      <c r="I115" s="1509"/>
    </row>
    <row r="116">
      <c r="A116" s="1508" t="s">
        <v>1368</v>
      </c>
      <c r="B116" s="1508">
        <v>2.0201015E7</v>
      </c>
      <c r="C116" s="1508">
        <v>2.0210311E7</v>
      </c>
      <c r="D116" s="1508">
        <v>2.0201015E7</v>
      </c>
      <c r="E116" s="1508">
        <v>2.0210311E7</v>
      </c>
      <c r="F116" s="1509"/>
      <c r="G116" s="1509"/>
      <c r="H116" s="1509"/>
      <c r="I116" s="1509"/>
    </row>
    <row r="117">
      <c r="A117" s="1508" t="s">
        <v>1372</v>
      </c>
      <c r="B117" s="1508">
        <v>2.0201109E7</v>
      </c>
      <c r="C117" s="1508">
        <v>2.0210408E7</v>
      </c>
      <c r="D117" s="1508">
        <v>2.0201109E7</v>
      </c>
      <c r="E117" s="1508">
        <v>2.0210408E7</v>
      </c>
      <c r="F117" s="1509"/>
      <c r="G117" s="1509"/>
      <c r="H117" s="1509"/>
      <c r="I117" s="1509"/>
    </row>
    <row r="118">
      <c r="A118" s="1508" t="s">
        <v>2605</v>
      </c>
      <c r="B118" s="1508">
        <v>2.0201109E7</v>
      </c>
      <c r="C118" s="1508">
        <v>2.0210408E7</v>
      </c>
      <c r="D118" s="1508">
        <v>2.0201109E7</v>
      </c>
      <c r="E118" s="1508">
        <v>2.0210408E7</v>
      </c>
      <c r="F118" s="1509"/>
      <c r="G118" s="1509"/>
      <c r="H118" s="1509"/>
      <c r="I118" s="1509"/>
    </row>
    <row r="119">
      <c r="A119" s="1508" t="s">
        <v>2899</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2867</v>
      </c>
      <c r="B121" s="1508">
        <v>2.020121E7</v>
      </c>
      <c r="C121" s="1508">
        <v>2.0210506E7</v>
      </c>
      <c r="D121" s="1508">
        <v>2.020121E7</v>
      </c>
      <c r="E121" s="1508">
        <v>2.0210506E7</v>
      </c>
      <c r="F121" s="1508">
        <v>2.0210701E7</v>
      </c>
      <c r="G121" s="1508">
        <v>2.0211118E7</v>
      </c>
      <c r="H121" s="1509"/>
      <c r="I121" s="1509"/>
    </row>
    <row r="122">
      <c r="A122" s="1508" t="s">
        <v>1612</v>
      </c>
      <c r="B122" s="1508">
        <v>2.0210107E7</v>
      </c>
      <c r="C122" s="1508">
        <v>2.0210603E7</v>
      </c>
      <c r="D122" s="1508">
        <v>2.0210107E7</v>
      </c>
      <c r="E122" s="1508">
        <v>2.0210603E7</v>
      </c>
      <c r="F122" s="1509"/>
      <c r="G122" s="1509"/>
      <c r="H122" s="1509"/>
      <c r="I122" s="1509"/>
    </row>
    <row r="123">
      <c r="A123" s="1508" t="s">
        <v>2787</v>
      </c>
      <c r="B123" s="1508">
        <v>2.0210107E7</v>
      </c>
      <c r="C123" s="1508">
        <v>2.0210603E7</v>
      </c>
      <c r="D123" s="1508">
        <v>2.0210107E7</v>
      </c>
      <c r="E123" s="1508">
        <v>2.0210603E7</v>
      </c>
      <c r="F123" s="1509"/>
      <c r="G123" s="1509"/>
      <c r="H123" s="1509"/>
      <c r="I123" s="1509"/>
    </row>
    <row r="124">
      <c r="A124" s="1508" t="s">
        <v>1617</v>
      </c>
      <c r="B124" s="1508">
        <v>2.0210204E7</v>
      </c>
      <c r="C124" s="1508">
        <v>2.0210701E7</v>
      </c>
      <c r="D124" s="1508">
        <v>2.0210204E7</v>
      </c>
      <c r="E124" s="1508">
        <v>2.0210701E7</v>
      </c>
      <c r="F124" s="1509"/>
      <c r="G124" s="1509"/>
      <c r="H124" s="1509"/>
      <c r="I124" s="1509"/>
    </row>
    <row r="125">
      <c r="A125" s="1508" t="s">
        <v>2661</v>
      </c>
      <c r="B125" s="1508">
        <v>2.0210204E7</v>
      </c>
      <c r="C125" s="1508">
        <v>2.0210701E7</v>
      </c>
      <c r="D125" s="1508">
        <v>2.0210204E7</v>
      </c>
      <c r="E125" s="1508">
        <v>2.0210701E7</v>
      </c>
      <c r="F125" s="1509"/>
      <c r="G125" s="1509"/>
      <c r="H125" s="1509"/>
      <c r="I125" s="1509"/>
    </row>
    <row r="126">
      <c r="A126" s="1508" t="s">
        <v>1553</v>
      </c>
      <c r="B126" s="1508">
        <v>2.021031E7</v>
      </c>
      <c r="C126" s="1508">
        <v>2.0210805E7</v>
      </c>
      <c r="D126" s="1508">
        <v>2.021031E7</v>
      </c>
      <c r="E126" s="1508">
        <v>2.0210805E7</v>
      </c>
      <c r="F126" s="1509"/>
      <c r="G126" s="1509"/>
      <c r="H126" s="1509"/>
      <c r="I126" s="1509"/>
    </row>
    <row r="127">
      <c r="A127" s="1508" t="s">
        <v>2456</v>
      </c>
      <c r="B127" s="1508">
        <v>2.021031E7</v>
      </c>
      <c r="C127" s="1508">
        <v>2.0210805E7</v>
      </c>
      <c r="D127" s="1508">
        <v>2.021031E7</v>
      </c>
      <c r="E127" s="1508">
        <v>2.0210805E7</v>
      </c>
      <c r="F127" s="1509"/>
      <c r="G127" s="1509"/>
      <c r="H127" s="1509"/>
      <c r="I127" s="1509"/>
    </row>
    <row r="128">
      <c r="A128" s="1508" t="s">
        <v>4758</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2161</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2720</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4759</v>
      </c>
      <c r="B1" s="24"/>
      <c r="C1" s="9"/>
      <c r="D1" s="1514" t="s">
        <v>4760</v>
      </c>
      <c r="E1" s="24"/>
      <c r="F1" s="24"/>
      <c r="G1" s="9"/>
      <c r="H1" s="1515" t="s">
        <v>4761</v>
      </c>
      <c r="I1" s="24"/>
      <c r="J1" s="24"/>
      <c r="K1" s="9"/>
    </row>
    <row r="2">
      <c r="A2" s="1516" t="s">
        <v>4759</v>
      </c>
      <c r="K2" s="269"/>
    </row>
    <row r="3">
      <c r="A3" s="1517" t="s">
        <v>4658</v>
      </c>
      <c r="B3" s="1518" t="s">
        <v>993</v>
      </c>
      <c r="C3" s="24"/>
      <c r="D3" s="1519" t="s">
        <v>4762</v>
      </c>
      <c r="E3" s="1520"/>
      <c r="F3" s="1520"/>
      <c r="G3" s="1521" t="s">
        <v>4763</v>
      </c>
      <c r="H3" s="24"/>
      <c r="I3" s="24"/>
      <c r="J3" s="24"/>
      <c r="K3" s="9"/>
    </row>
    <row r="4">
      <c r="A4" s="47"/>
      <c r="B4" s="1522" t="s">
        <v>4764</v>
      </c>
      <c r="C4" s="1523" t="s">
        <v>4765</v>
      </c>
      <c r="D4" s="51" t="s">
        <v>4766</v>
      </c>
      <c r="E4" s="1524"/>
      <c r="F4" s="1524"/>
      <c r="G4" s="1522" t="s">
        <v>4658</v>
      </c>
      <c r="H4" s="1522" t="s">
        <v>4767</v>
      </c>
      <c r="I4" s="1522" t="s">
        <v>4768</v>
      </c>
      <c r="J4" s="1525" t="s">
        <v>4769</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4658</v>
      </c>
      <c r="H35" s="1536" t="s">
        <v>4764</v>
      </c>
      <c r="I35" s="1536" t="s">
        <v>4765</v>
      </c>
      <c r="J35" s="1537" t="s">
        <v>4769</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4760</v>
      </c>
      <c r="B76" s="24"/>
      <c r="C76" s="24"/>
      <c r="D76" s="24"/>
      <c r="E76" s="24"/>
      <c r="F76" s="24"/>
      <c r="G76" s="24"/>
      <c r="H76" s="24"/>
      <c r="I76" s="24"/>
      <c r="J76" s="24"/>
      <c r="K76" s="9"/>
    </row>
    <row r="77">
      <c r="A77" s="1541" t="s">
        <v>4770</v>
      </c>
      <c r="B77" s="1542" t="s">
        <v>4771</v>
      </c>
      <c r="C77" s="1541" t="s">
        <v>4765</v>
      </c>
      <c r="D77" s="1541" t="s">
        <v>4342</v>
      </c>
      <c r="E77" s="1542" t="s">
        <v>4772</v>
      </c>
      <c r="F77" s="269"/>
      <c r="G77" s="1541" t="s">
        <v>4773</v>
      </c>
      <c r="H77" s="1541" t="s">
        <v>4765</v>
      </c>
      <c r="I77" s="1541" t="s">
        <v>4342</v>
      </c>
      <c r="J77" s="1543" t="s">
        <v>4772</v>
      </c>
      <c r="K77" s="322"/>
    </row>
    <row r="78">
      <c r="A78" s="1544">
        <v>1.0</v>
      </c>
      <c r="B78" s="1545" t="s">
        <v>130</v>
      </c>
      <c r="C78" s="1546">
        <f>0</f>
        <v>0</v>
      </c>
      <c r="D78" s="1547" t="s">
        <v>130</v>
      </c>
      <c r="E78" s="1548" t="s">
        <v>4774</v>
      </c>
      <c r="F78" s="1549"/>
      <c r="G78" s="1550" t="s">
        <v>130</v>
      </c>
      <c r="H78" s="1551">
        <f>0</f>
        <v>0</v>
      </c>
      <c r="I78" s="1552" t="s">
        <v>130</v>
      </c>
      <c r="J78" s="1553" t="s">
        <v>4775</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4776</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4777</v>
      </c>
      <c r="F98" s="1558"/>
      <c r="G98" s="1574">
        <v>640.0</v>
      </c>
      <c r="H98" s="1560">
        <f t="shared" si="12"/>
        <v>4940</v>
      </c>
      <c r="I98" s="1575">
        <f t="shared" si="13"/>
        <v>12800</v>
      </c>
      <c r="J98" s="1576" t="s">
        <v>4778</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4779</v>
      </c>
      <c r="F108" s="1558"/>
      <c r="G108" s="1574">
        <v>1380.0</v>
      </c>
      <c r="H108" s="1560">
        <f t="shared" si="12"/>
        <v>13430</v>
      </c>
      <c r="I108" s="1575">
        <f t="shared" si="13"/>
        <v>27600</v>
      </c>
      <c r="J108" s="1553" t="s">
        <v>4780</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4781</v>
      </c>
      <c r="F118" s="1558"/>
      <c r="G118" s="1574">
        <v>2730.0</v>
      </c>
      <c r="H118" s="1560">
        <f t="shared" si="12"/>
        <v>30640</v>
      </c>
      <c r="I118" s="1575">
        <f t="shared" si="13"/>
        <v>54600</v>
      </c>
      <c r="J118" s="1578" t="s">
        <v>4782</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4761</v>
      </c>
      <c r="K129" s="269"/>
    </row>
    <row r="130">
      <c r="A130" s="1580" t="s">
        <v>4783</v>
      </c>
      <c r="B130" s="1581"/>
      <c r="C130" s="1581"/>
      <c r="D130" s="1582" t="s">
        <v>4342</v>
      </c>
      <c r="E130" s="1583"/>
      <c r="F130" s="20"/>
      <c r="G130" s="1584"/>
      <c r="H130" s="1584"/>
      <c r="I130" s="1584"/>
      <c r="J130" s="1584"/>
      <c r="K130" s="1585"/>
    </row>
    <row r="131">
      <c r="A131" s="1586" t="s">
        <v>4784</v>
      </c>
      <c r="B131" s="1587"/>
      <c r="C131" s="1587"/>
      <c r="D131" s="1588">
        <v>30.0</v>
      </c>
      <c r="E131" s="1589"/>
      <c r="F131" s="1590"/>
      <c r="G131" s="4" t="s">
        <v>4785</v>
      </c>
      <c r="J131" s="1590"/>
      <c r="K131" s="1591"/>
    </row>
    <row r="132">
      <c r="A132" s="1592" t="s">
        <v>4786</v>
      </c>
      <c r="B132" s="1588"/>
      <c r="C132" s="1593"/>
      <c r="D132" s="1588">
        <v>60.0</v>
      </c>
      <c r="E132" s="1589"/>
      <c r="F132" s="1590"/>
      <c r="J132" s="1590"/>
      <c r="K132" s="1591"/>
    </row>
    <row r="133">
      <c r="A133" s="1592" t="s">
        <v>4787</v>
      </c>
      <c r="B133" s="1588"/>
      <c r="C133" s="1593"/>
      <c r="D133" s="1588">
        <v>300.0</v>
      </c>
      <c r="E133" s="1589"/>
      <c r="F133" s="1590"/>
      <c r="J133" s="4"/>
      <c r="K133" s="1591"/>
    </row>
    <row r="134">
      <c r="A134" s="1592" t="s">
        <v>4788</v>
      </c>
      <c r="B134" s="1485"/>
      <c r="C134" s="1594"/>
      <c r="D134" s="1588">
        <v>1500.0</v>
      </c>
      <c r="E134" s="1589"/>
      <c r="F134" s="1590"/>
      <c r="J134" s="4"/>
      <c r="K134" s="1591"/>
    </row>
    <row r="135">
      <c r="A135" s="1586" t="s">
        <v>4789</v>
      </c>
      <c r="B135" s="1595"/>
      <c r="C135" s="1596"/>
      <c r="D135" s="1597">
        <v>40.0</v>
      </c>
      <c r="E135" s="1589"/>
      <c r="F135" s="1590"/>
      <c r="J135" s="4"/>
      <c r="K135" s="1591"/>
    </row>
    <row r="136">
      <c r="A136" s="1592" t="s">
        <v>4790</v>
      </c>
      <c r="B136" s="1598"/>
      <c r="C136" s="1594"/>
      <c r="D136" s="1588">
        <v>160.0</v>
      </c>
      <c r="E136" s="1589"/>
      <c r="F136" s="1590"/>
      <c r="J136" s="4"/>
      <c r="K136" s="1591"/>
    </row>
    <row r="137">
      <c r="A137" s="1586" t="s">
        <v>4791</v>
      </c>
      <c r="B137" s="1599"/>
      <c r="C137" s="1600"/>
      <c r="D137" s="1597">
        <v>640.0</v>
      </c>
      <c r="E137" s="1589"/>
      <c r="F137" s="1590"/>
      <c r="J137" s="4"/>
      <c r="K137" s="1591"/>
    </row>
    <row r="138">
      <c r="A138" s="1586" t="s">
        <v>4792</v>
      </c>
      <c r="B138" s="1595"/>
      <c r="C138" s="1596"/>
      <c r="D138" s="1597">
        <v>2800.0</v>
      </c>
      <c r="E138" s="1589"/>
      <c r="F138" s="1590"/>
      <c r="J138" s="4"/>
      <c r="K138" s="1591"/>
    </row>
    <row r="139">
      <c r="A139" s="1592" t="s">
        <v>4793</v>
      </c>
      <c r="B139" s="1601"/>
      <c r="C139" s="1594"/>
      <c r="D139" s="1588">
        <v>50.0</v>
      </c>
      <c r="E139" s="1589"/>
      <c r="F139" s="1590"/>
      <c r="J139" s="4"/>
      <c r="K139" s="1591"/>
    </row>
    <row r="140">
      <c r="A140" s="1592" t="s">
        <v>4794</v>
      </c>
      <c r="B140" s="1588"/>
      <c r="C140" s="1602"/>
      <c r="D140" s="1588">
        <v>100.0</v>
      </c>
      <c r="E140" s="1589"/>
      <c r="F140" s="1590"/>
      <c r="J140" s="4"/>
      <c r="K140" s="1591"/>
    </row>
    <row r="141">
      <c r="A141" s="1592" t="s">
        <v>4795</v>
      </c>
      <c r="B141" s="1588"/>
      <c r="C141" s="1593"/>
      <c r="D141" s="1588">
        <v>200.0</v>
      </c>
      <c r="E141" s="1589"/>
      <c r="F141" s="1590"/>
      <c r="J141" s="4"/>
      <c r="K141" s="1591"/>
    </row>
    <row r="142">
      <c r="A142" s="1592" t="s">
        <v>4796</v>
      </c>
      <c r="B142" s="1588"/>
      <c r="C142" s="1594"/>
      <c r="D142" s="1588">
        <v>300.0</v>
      </c>
      <c r="E142" s="1589"/>
      <c r="F142" s="1590"/>
      <c r="J142" s="4"/>
      <c r="K142" s="1591"/>
    </row>
    <row r="143">
      <c r="A143" s="1592" t="s">
        <v>4797</v>
      </c>
      <c r="B143" s="1588"/>
      <c r="C143" s="1602"/>
      <c r="D143" s="1588">
        <v>500.0</v>
      </c>
      <c r="E143" s="1589"/>
      <c r="F143" s="1590"/>
      <c r="J143" s="4"/>
      <c r="K143" s="1591"/>
    </row>
    <row r="144">
      <c r="A144" s="1592" t="s">
        <v>4798</v>
      </c>
      <c r="B144" s="1588"/>
      <c r="C144" s="1594"/>
      <c r="D144" s="1588">
        <v>700.0</v>
      </c>
      <c r="E144" s="1589"/>
      <c r="F144" s="1590"/>
      <c r="J144" s="4"/>
      <c r="K144" s="1591"/>
    </row>
    <row r="145">
      <c r="A145" s="1592" t="s">
        <v>4799</v>
      </c>
      <c r="B145" s="1588"/>
      <c r="C145" s="1602"/>
      <c r="D145" s="1588">
        <v>1000.0</v>
      </c>
      <c r="E145" s="1589"/>
      <c r="F145" s="1590"/>
      <c r="J145" s="4"/>
      <c r="K145" s="1591"/>
    </row>
    <row r="146">
      <c r="A146" s="1603" t="s">
        <v>4800</v>
      </c>
      <c r="B146" s="1604"/>
      <c r="C146" s="1594"/>
      <c r="D146" s="1588">
        <v>2000.0</v>
      </c>
      <c r="E146" s="1589"/>
      <c r="F146" s="1590"/>
      <c r="J146" s="4"/>
      <c r="K146" s="1591"/>
    </row>
    <row r="147">
      <c r="A147" s="1587" t="s">
        <v>4801</v>
      </c>
      <c r="B147" s="1595"/>
      <c r="C147" s="1602"/>
      <c r="D147" s="1588">
        <v>120.0</v>
      </c>
      <c r="E147" s="1589"/>
      <c r="F147" s="1590"/>
      <c r="J147" s="1590"/>
      <c r="K147" s="1591"/>
    </row>
    <row r="148">
      <c r="A148" s="1603" t="s">
        <v>4802</v>
      </c>
      <c r="B148" s="1604"/>
      <c r="C148" s="1594"/>
      <c r="D148" s="1588">
        <v>600.0</v>
      </c>
      <c r="E148" s="1589"/>
      <c r="F148" s="1590"/>
      <c r="J148" s="1590"/>
      <c r="K148" s="1591"/>
    </row>
    <row r="149">
      <c r="A149" s="1587" t="s">
        <v>4803</v>
      </c>
      <c r="B149" s="1595"/>
      <c r="C149" s="1602"/>
      <c r="D149" s="1588">
        <v>1500.0</v>
      </c>
      <c r="E149" s="1589"/>
      <c r="F149" s="1590"/>
      <c r="J149" s="1590"/>
      <c r="K149" s="1591"/>
    </row>
    <row r="150">
      <c r="A150" s="1603" t="s">
        <v>4804</v>
      </c>
      <c r="B150" s="1604"/>
      <c r="C150" s="1594"/>
      <c r="D150" s="1588">
        <v>9000.0</v>
      </c>
      <c r="E150" s="1589"/>
      <c r="F150" s="1590"/>
      <c r="J150" s="1590"/>
      <c r="K150" s="1591"/>
    </row>
    <row r="151">
      <c r="A151" s="1587" t="s">
        <v>4805</v>
      </c>
      <c r="B151" s="1595"/>
      <c r="C151" s="1602"/>
      <c r="D151" s="1588">
        <v>1000.0</v>
      </c>
      <c r="E151" s="1589"/>
      <c r="F151" s="1590"/>
      <c r="J151" s="1590"/>
      <c r="K151" s="1591"/>
    </row>
    <row r="152">
      <c r="A152" s="1603" t="s">
        <v>4806</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4807</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4808</v>
      </c>
      <c r="C1" s="1609" t="s">
        <v>122</v>
      </c>
      <c r="D1" s="1609" t="s">
        <v>4809</v>
      </c>
      <c r="E1" s="1609" t="s">
        <v>4810</v>
      </c>
      <c r="F1" s="1609" t="s">
        <v>4811</v>
      </c>
      <c r="G1" s="1609" t="s">
        <v>4812</v>
      </c>
      <c r="H1" s="1609" t="s">
        <v>4813</v>
      </c>
      <c r="I1" s="1609" t="s">
        <v>4814</v>
      </c>
      <c r="J1" s="1609" t="s">
        <v>4815</v>
      </c>
      <c r="K1" s="1609" t="s">
        <v>4816</v>
      </c>
      <c r="L1" s="1609" t="s">
        <v>4817</v>
      </c>
      <c r="M1" s="1609" t="s">
        <v>4818</v>
      </c>
      <c r="N1" s="1609" t="s">
        <v>119</v>
      </c>
      <c r="O1" s="1609" t="s">
        <v>4819</v>
      </c>
      <c r="P1" s="1609" t="s">
        <v>4820</v>
      </c>
      <c r="Q1" s="1609" t="s">
        <v>4821</v>
      </c>
      <c r="R1" s="1609" t="s">
        <v>4822</v>
      </c>
      <c r="S1" s="1609" t="s">
        <v>4823</v>
      </c>
      <c r="T1" s="1609" t="s">
        <v>4824</v>
      </c>
      <c r="U1" s="1609" t="s">
        <v>120</v>
      </c>
      <c r="V1" s="1609" t="s">
        <v>4825</v>
      </c>
      <c r="W1" s="1609" t="s">
        <v>4826</v>
      </c>
      <c r="X1" s="1609" t="s">
        <v>4827</v>
      </c>
      <c r="Y1" s="1609" t="s">
        <v>4828</v>
      </c>
      <c r="Z1" s="1609" t="s">
        <v>4829</v>
      </c>
      <c r="AA1" s="1609" t="s">
        <v>4830</v>
      </c>
      <c r="AB1" s="1609" t="s">
        <v>3478</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4831</v>
      </c>
      <c r="B2" s="1613" t="s">
        <v>223</v>
      </c>
      <c r="C2" s="1613" t="s">
        <v>4832</v>
      </c>
      <c r="D2" s="1613" t="s">
        <v>158</v>
      </c>
      <c r="E2" s="1613" t="s">
        <v>454</v>
      </c>
      <c r="F2" s="1613" t="s">
        <v>4833</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4834</v>
      </c>
      <c r="X2" s="1613" t="s">
        <v>4835</v>
      </c>
      <c r="Y2" s="1613" t="s">
        <v>4836</v>
      </c>
      <c r="Z2" s="1613" t="s">
        <v>4837</v>
      </c>
      <c r="AA2" s="1613" t="s">
        <v>4838</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4839</v>
      </c>
      <c r="B3" s="1618" t="s">
        <v>223</v>
      </c>
      <c r="C3" s="1618" t="s">
        <v>4832</v>
      </c>
      <c r="D3" s="1618" t="s">
        <v>158</v>
      </c>
      <c r="E3" s="1618" t="s">
        <v>454</v>
      </c>
      <c r="F3" s="1618" t="s">
        <v>4833</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4840</v>
      </c>
      <c r="X3" s="1618" t="s">
        <v>4841</v>
      </c>
      <c r="Y3" s="1618" t="s">
        <v>4842</v>
      </c>
      <c r="Z3" s="1618" t="s">
        <v>4843</v>
      </c>
      <c r="AA3" s="1618" t="s">
        <v>4844</v>
      </c>
      <c r="AB3" s="1619" t="s">
        <v>4845</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4846</v>
      </c>
      <c r="B4" s="1618" t="s">
        <v>223</v>
      </c>
      <c r="C4" s="1618" t="s">
        <v>4832</v>
      </c>
      <c r="D4" s="1618" t="s">
        <v>158</v>
      </c>
      <c r="E4" s="1618" t="s">
        <v>454</v>
      </c>
      <c r="F4" s="1618" t="s">
        <v>4833</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4847</v>
      </c>
      <c r="X4" s="1618" t="s">
        <v>4848</v>
      </c>
      <c r="Y4" s="1618" t="s">
        <v>4849</v>
      </c>
      <c r="Z4" s="1618" t="s">
        <v>4850</v>
      </c>
      <c r="AA4" s="1618" t="s">
        <v>4851</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4852</v>
      </c>
      <c r="B5" s="1622" t="s">
        <v>223</v>
      </c>
      <c r="C5" s="1622" t="s">
        <v>4832</v>
      </c>
      <c r="D5" s="1622" t="s">
        <v>158</v>
      </c>
      <c r="E5" s="1622" t="s">
        <v>454</v>
      </c>
      <c r="F5" s="1622" t="s">
        <v>4833</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4853</v>
      </c>
      <c r="X5" s="1622" t="s">
        <v>4854</v>
      </c>
      <c r="Y5" s="1622" t="s">
        <v>4855</v>
      </c>
      <c r="Z5" s="1622" t="s">
        <v>4856</v>
      </c>
      <c r="AA5" s="1622" t="s">
        <v>4857</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4858</v>
      </c>
      <c r="B6" s="1613" t="s">
        <v>223</v>
      </c>
      <c r="C6" s="1626" t="s">
        <v>4859</v>
      </c>
      <c r="D6" s="1613" t="s">
        <v>158</v>
      </c>
      <c r="E6" s="1613" t="s">
        <v>4099</v>
      </c>
      <c r="F6" s="1613" t="s">
        <v>454</v>
      </c>
      <c r="G6" s="1613" t="s">
        <v>4833</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4860</v>
      </c>
      <c r="X6" s="1613" t="s">
        <v>4861</v>
      </c>
      <c r="Y6" s="1613" t="s">
        <v>4862</v>
      </c>
      <c r="Z6" s="1613" t="s">
        <v>4863</v>
      </c>
      <c r="AA6" s="1613" t="s">
        <v>4864</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4865</v>
      </c>
      <c r="B7" s="1618" t="s">
        <v>223</v>
      </c>
      <c r="C7" s="1628" t="s">
        <v>4859</v>
      </c>
      <c r="D7" s="1618" t="s">
        <v>158</v>
      </c>
      <c r="E7" s="1618" t="s">
        <v>4099</v>
      </c>
      <c r="F7" s="1618" t="s">
        <v>454</v>
      </c>
      <c r="G7" s="1618" t="s">
        <v>4833</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4866</v>
      </c>
      <c r="X7" s="1618" t="s">
        <v>4867</v>
      </c>
      <c r="Y7" s="1618" t="s">
        <v>4868</v>
      </c>
      <c r="Z7" s="1618" t="s">
        <v>4869</v>
      </c>
      <c r="AA7" s="1618" t="s">
        <v>4870</v>
      </c>
      <c r="AB7" s="1619" t="s">
        <v>4871</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4872</v>
      </c>
      <c r="B8" s="1618" t="s">
        <v>223</v>
      </c>
      <c r="C8" s="1628" t="s">
        <v>4859</v>
      </c>
      <c r="D8" s="1618" t="s">
        <v>158</v>
      </c>
      <c r="E8" s="1618" t="s">
        <v>4099</v>
      </c>
      <c r="F8" s="1618" t="s">
        <v>454</v>
      </c>
      <c r="G8" s="1618" t="s">
        <v>4833</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4873</v>
      </c>
      <c r="X8" s="1618" t="s">
        <v>4874</v>
      </c>
      <c r="Y8" s="1618" t="s">
        <v>4875</v>
      </c>
      <c r="Z8" s="1618" t="s">
        <v>4876</v>
      </c>
      <c r="AA8" s="1618" t="s">
        <v>4877</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4878</v>
      </c>
      <c r="B9" s="1618" t="s">
        <v>223</v>
      </c>
      <c r="C9" s="1628" t="s">
        <v>4859</v>
      </c>
      <c r="D9" s="1618" t="s">
        <v>158</v>
      </c>
      <c r="E9" s="1618" t="s">
        <v>4099</v>
      </c>
      <c r="F9" s="1618" t="s">
        <v>454</v>
      </c>
      <c r="G9" s="1618" t="s">
        <v>4833</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4879</v>
      </c>
      <c r="X9" s="1618" t="s">
        <v>4880</v>
      </c>
      <c r="Y9" s="1618" t="s">
        <v>4881</v>
      </c>
      <c r="Z9" s="1618" t="s">
        <v>4882</v>
      </c>
      <c r="AA9" s="1618" t="s">
        <v>4883</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4859</v>
      </c>
      <c r="D10" s="1622" t="s">
        <v>158</v>
      </c>
      <c r="E10" s="1622" t="s">
        <v>4099</v>
      </c>
      <c r="F10" s="1622" t="s">
        <v>454</v>
      </c>
      <c r="G10" s="1622" t="s">
        <v>4833</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4884</v>
      </c>
      <c r="X10" s="1622" t="s">
        <v>4885</v>
      </c>
      <c r="Y10" s="1622" t="s">
        <v>4886</v>
      </c>
      <c r="Z10" s="1622" t="s">
        <v>4887</v>
      </c>
      <c r="AA10" s="1622" t="s">
        <v>4888</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4889</v>
      </c>
      <c r="B11" s="1613" t="s">
        <v>223</v>
      </c>
      <c r="C11" s="1626" t="s">
        <v>4890</v>
      </c>
      <c r="D11" s="1613" t="s">
        <v>158</v>
      </c>
      <c r="E11" s="1613" t="s">
        <v>4099</v>
      </c>
      <c r="F11" s="1613" t="s">
        <v>4150</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4891</v>
      </c>
      <c r="X11" s="1613" t="s">
        <v>4892</v>
      </c>
      <c r="Y11" s="1613" t="s">
        <v>4893</v>
      </c>
      <c r="Z11" s="1613" t="s">
        <v>4894</v>
      </c>
      <c r="AA11" s="1613" t="s">
        <v>4895</v>
      </c>
      <c r="AB11" s="1632" t="s">
        <v>4896</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4897</v>
      </c>
      <c r="B12" s="1618" t="s">
        <v>223</v>
      </c>
      <c r="C12" s="1628" t="s">
        <v>4890</v>
      </c>
      <c r="D12" s="1618" t="s">
        <v>158</v>
      </c>
      <c r="E12" s="1618" t="s">
        <v>4099</v>
      </c>
      <c r="F12" s="1618" t="s">
        <v>4150</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4898</v>
      </c>
      <c r="X12" s="1618" t="s">
        <v>4899</v>
      </c>
      <c r="Y12" s="1618" t="s">
        <v>4900</v>
      </c>
      <c r="Z12" s="1618" t="s">
        <v>4901</v>
      </c>
      <c r="AA12" s="1618" t="s">
        <v>4902</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4903</v>
      </c>
      <c r="B13" s="1618" t="s">
        <v>223</v>
      </c>
      <c r="C13" s="1628" t="s">
        <v>4890</v>
      </c>
      <c r="D13" s="1618" t="s">
        <v>158</v>
      </c>
      <c r="E13" s="1618" t="s">
        <v>4099</v>
      </c>
      <c r="F13" s="1618" t="s">
        <v>4150</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4904</v>
      </c>
      <c r="X13" s="1618" t="s">
        <v>4905</v>
      </c>
      <c r="Y13" s="1618" t="s">
        <v>4906</v>
      </c>
      <c r="Z13" s="1618" t="s">
        <v>4907</v>
      </c>
      <c r="AA13" s="1618" t="s">
        <v>4908</v>
      </c>
      <c r="AB13" s="1619" t="s">
        <v>4909</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4910</v>
      </c>
      <c r="B14" s="1618" t="s">
        <v>223</v>
      </c>
      <c r="C14" s="1628" t="s">
        <v>4890</v>
      </c>
      <c r="D14" s="1618" t="s">
        <v>158</v>
      </c>
      <c r="E14" s="1618" t="s">
        <v>4099</v>
      </c>
      <c r="F14" s="1618" t="s">
        <v>4150</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4891</v>
      </c>
      <c r="X14" s="1618" t="s">
        <v>4892</v>
      </c>
      <c r="Y14" s="1618" t="s">
        <v>4893</v>
      </c>
      <c r="Z14" s="1618" t="s">
        <v>4894</v>
      </c>
      <c r="AA14" s="1618" t="s">
        <v>4895</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4911</v>
      </c>
      <c r="B15" s="1618" t="s">
        <v>223</v>
      </c>
      <c r="C15" s="1628" t="s">
        <v>4890</v>
      </c>
      <c r="D15" s="1618" t="s">
        <v>158</v>
      </c>
      <c r="E15" s="1618" t="s">
        <v>4099</v>
      </c>
      <c r="F15" s="1618" t="s">
        <v>4150</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4912</v>
      </c>
      <c r="X15" s="1618" t="s">
        <v>4913</v>
      </c>
      <c r="Y15" s="1618" t="s">
        <v>4914</v>
      </c>
      <c r="Z15" s="1618" t="s">
        <v>4915</v>
      </c>
      <c r="AA15" s="1618" t="s">
        <v>4916</v>
      </c>
      <c r="AB15" s="1619" t="s">
        <v>4917</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4918</v>
      </c>
      <c r="B16" s="1618" t="s">
        <v>223</v>
      </c>
      <c r="C16" s="1628" t="s">
        <v>4890</v>
      </c>
      <c r="D16" s="1618" t="s">
        <v>158</v>
      </c>
      <c r="E16" s="1618" t="s">
        <v>4099</v>
      </c>
      <c r="F16" s="1618" t="s">
        <v>4150</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4919</v>
      </c>
      <c r="X16" s="1618" t="s">
        <v>4920</v>
      </c>
      <c r="Y16" s="1618" t="s">
        <v>4921</v>
      </c>
      <c r="Z16" s="1618" t="s">
        <v>4922</v>
      </c>
      <c r="AA16" s="1618" t="s">
        <v>4923</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4924</v>
      </c>
      <c r="B17" s="1618" t="s">
        <v>223</v>
      </c>
      <c r="C17" s="1628" t="s">
        <v>4890</v>
      </c>
      <c r="D17" s="1618" t="s">
        <v>158</v>
      </c>
      <c r="E17" s="1618" t="s">
        <v>4099</v>
      </c>
      <c r="F17" s="1618" t="s">
        <v>4150</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4898</v>
      </c>
      <c r="X17" s="1618" t="s">
        <v>4899</v>
      </c>
      <c r="Y17" s="1618" t="s">
        <v>4900</v>
      </c>
      <c r="Z17" s="1618" t="s">
        <v>4901</v>
      </c>
      <c r="AA17" s="1618" t="s">
        <v>4902</v>
      </c>
      <c r="AB17" s="1619" t="s">
        <v>4925</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4926</v>
      </c>
      <c r="B18" s="1618" t="s">
        <v>223</v>
      </c>
      <c r="C18" s="1628" t="s">
        <v>4890</v>
      </c>
      <c r="D18" s="1618" t="s">
        <v>158</v>
      </c>
      <c r="E18" s="1618" t="s">
        <v>4099</v>
      </c>
      <c r="F18" s="1618" t="s">
        <v>4150</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4834</v>
      </c>
      <c r="X18" s="1618" t="s">
        <v>4835</v>
      </c>
      <c r="Y18" s="1618" t="s">
        <v>4836</v>
      </c>
      <c r="Z18" s="1618" t="s">
        <v>4837</v>
      </c>
      <c r="AA18" s="1618" t="s">
        <v>4838</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4927</v>
      </c>
      <c r="B19" s="1622" t="s">
        <v>223</v>
      </c>
      <c r="C19" s="1630" t="s">
        <v>4890</v>
      </c>
      <c r="D19" s="1622" t="s">
        <v>158</v>
      </c>
      <c r="E19" s="1622" t="s">
        <v>4099</v>
      </c>
      <c r="F19" s="1622" t="s">
        <v>4150</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4928</v>
      </c>
      <c r="X19" s="1622" t="s">
        <v>4929</v>
      </c>
      <c r="Y19" s="1622" t="s">
        <v>4930</v>
      </c>
      <c r="Z19" s="1622" t="s">
        <v>4931</v>
      </c>
      <c r="AA19" s="1622" t="s">
        <v>4932</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4933</v>
      </c>
      <c r="B20" s="1613" t="s">
        <v>223</v>
      </c>
      <c r="C20" s="1613" t="s">
        <v>4934</v>
      </c>
      <c r="D20" s="1613" t="s">
        <v>158</v>
      </c>
      <c r="E20" s="1613" t="s">
        <v>4126</v>
      </c>
      <c r="F20" s="1613" t="s">
        <v>4935</v>
      </c>
      <c r="G20" s="1613" t="s">
        <v>4936</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4937</v>
      </c>
      <c r="X20" s="1613" t="s">
        <v>4938</v>
      </c>
      <c r="Y20" s="1613" t="s">
        <v>4939</v>
      </c>
      <c r="Z20" s="1613" t="s">
        <v>4940</v>
      </c>
      <c r="AA20" s="1613" t="s">
        <v>4941</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4942</v>
      </c>
      <c r="B21" s="1618" t="s">
        <v>223</v>
      </c>
      <c r="C21" s="1618" t="s">
        <v>4934</v>
      </c>
      <c r="D21" s="1618" t="s">
        <v>158</v>
      </c>
      <c r="E21" s="1618" t="s">
        <v>4126</v>
      </c>
      <c r="F21" s="1618" t="s">
        <v>4935</v>
      </c>
      <c r="G21" s="1618" t="s">
        <v>4936</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4943</v>
      </c>
      <c r="X21" s="1618" t="s">
        <v>4944</v>
      </c>
      <c r="Y21" s="1618" t="s">
        <v>4945</v>
      </c>
      <c r="Z21" s="1618" t="s">
        <v>4946</v>
      </c>
      <c r="AA21" s="1618" t="s">
        <v>4947</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4948</v>
      </c>
      <c r="B22" s="1618" t="s">
        <v>223</v>
      </c>
      <c r="C22" s="1618" t="s">
        <v>4934</v>
      </c>
      <c r="D22" s="1618" t="s">
        <v>158</v>
      </c>
      <c r="E22" s="1618" t="s">
        <v>4126</v>
      </c>
      <c r="F22" s="1618" t="s">
        <v>4935</v>
      </c>
      <c r="G22" s="1618" t="s">
        <v>4936</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4949</v>
      </c>
      <c r="X22" s="1618" t="s">
        <v>4950</v>
      </c>
      <c r="Y22" s="1618" t="s">
        <v>4951</v>
      </c>
      <c r="Z22" s="1618" t="s">
        <v>4952</v>
      </c>
      <c r="AA22" s="1618" t="s">
        <v>4953</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4954</v>
      </c>
      <c r="B23" s="1618" t="s">
        <v>223</v>
      </c>
      <c r="C23" s="1618" t="s">
        <v>4934</v>
      </c>
      <c r="D23" s="1618" t="s">
        <v>158</v>
      </c>
      <c r="E23" s="1618" t="s">
        <v>4126</v>
      </c>
      <c r="F23" s="1618" t="s">
        <v>4935</v>
      </c>
      <c r="G23" s="1618" t="s">
        <v>4936</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4955</v>
      </c>
      <c r="X23" s="1618" t="s">
        <v>4956</v>
      </c>
      <c r="Y23" s="1618" t="s">
        <v>4957</v>
      </c>
      <c r="Z23" s="1618" t="s">
        <v>4958</v>
      </c>
      <c r="AA23" s="1618" t="s">
        <v>4959</v>
      </c>
      <c r="AB23" s="1619" t="s">
        <v>4909</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4960</v>
      </c>
      <c r="B24" s="1622" t="s">
        <v>223</v>
      </c>
      <c r="C24" s="1622" t="s">
        <v>4934</v>
      </c>
      <c r="D24" s="1622" t="s">
        <v>158</v>
      </c>
      <c r="E24" s="1622" t="s">
        <v>4126</v>
      </c>
      <c r="F24" s="1622" t="s">
        <v>4935</v>
      </c>
      <c r="G24" s="1622" t="s">
        <v>4936</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4961</v>
      </c>
      <c r="X24" s="1622" t="s">
        <v>4962</v>
      </c>
      <c r="Y24" s="1622" t="s">
        <v>4963</v>
      </c>
      <c r="Z24" s="1622" t="s">
        <v>4964</v>
      </c>
      <c r="AA24" s="1622" t="s">
        <v>4965</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4966</v>
      </c>
      <c r="B25" s="1613" t="s">
        <v>223</v>
      </c>
      <c r="C25" s="1613" t="s">
        <v>685</v>
      </c>
      <c r="D25" s="1613" t="s">
        <v>158</v>
      </c>
      <c r="E25" s="1613" t="s">
        <v>4126</v>
      </c>
      <c r="F25" s="1613" t="s">
        <v>4150</v>
      </c>
      <c r="G25" s="1613" t="s">
        <v>4935</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4967</v>
      </c>
      <c r="X25" s="1613" t="s">
        <v>4968</v>
      </c>
      <c r="Y25" s="1613" t="s">
        <v>4969</v>
      </c>
      <c r="Z25" s="1613" t="s">
        <v>4970</v>
      </c>
      <c r="AA25" s="1613" t="s">
        <v>4971</v>
      </c>
      <c r="AB25" s="1632" t="s">
        <v>4972</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4973</v>
      </c>
      <c r="B26" s="1618" t="s">
        <v>223</v>
      </c>
      <c r="C26" s="1618" t="s">
        <v>685</v>
      </c>
      <c r="D26" s="1618" t="s">
        <v>158</v>
      </c>
      <c r="E26" s="1618" t="s">
        <v>4126</v>
      </c>
      <c r="F26" s="1618" t="s">
        <v>4150</v>
      </c>
      <c r="G26" s="1618" t="s">
        <v>4935</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4974</v>
      </c>
      <c r="X26" s="1618" t="s">
        <v>4975</v>
      </c>
      <c r="Y26" s="1618" t="s">
        <v>4976</v>
      </c>
      <c r="Z26" s="1618" t="s">
        <v>4977</v>
      </c>
      <c r="AA26" s="1618" t="s">
        <v>4978</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4979</v>
      </c>
      <c r="B27" s="1618" t="s">
        <v>223</v>
      </c>
      <c r="C27" s="1618" t="s">
        <v>685</v>
      </c>
      <c r="D27" s="1618" t="s">
        <v>158</v>
      </c>
      <c r="E27" s="1618" t="s">
        <v>4126</v>
      </c>
      <c r="F27" s="1618" t="s">
        <v>4150</v>
      </c>
      <c r="G27" s="1618" t="s">
        <v>4935</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4980</v>
      </c>
      <c r="X27" s="1618" t="s">
        <v>4981</v>
      </c>
      <c r="Y27" s="1618" t="s">
        <v>4982</v>
      </c>
      <c r="Z27" s="1618" t="s">
        <v>4983</v>
      </c>
      <c r="AA27" s="1618" t="s">
        <v>4984</v>
      </c>
      <c r="AB27" s="1619" t="s">
        <v>4985</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4986</v>
      </c>
      <c r="B28" s="1618" t="s">
        <v>223</v>
      </c>
      <c r="C28" s="1618" t="s">
        <v>685</v>
      </c>
      <c r="D28" s="1618" t="s">
        <v>158</v>
      </c>
      <c r="E28" s="1618" t="s">
        <v>4126</v>
      </c>
      <c r="F28" s="1618" t="s">
        <v>4150</v>
      </c>
      <c r="G28" s="1618" t="s">
        <v>4935</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4987</v>
      </c>
      <c r="X28" s="1618" t="s">
        <v>4988</v>
      </c>
      <c r="Y28" s="1618" t="s">
        <v>4989</v>
      </c>
      <c r="Z28" s="1618" t="s">
        <v>4990</v>
      </c>
      <c r="AA28" s="1618" t="s">
        <v>4991</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4992</v>
      </c>
      <c r="B29" s="1618" t="s">
        <v>223</v>
      </c>
      <c r="C29" s="1618" t="s">
        <v>685</v>
      </c>
      <c r="D29" s="1618" t="s">
        <v>158</v>
      </c>
      <c r="E29" s="1618" t="s">
        <v>4126</v>
      </c>
      <c r="F29" s="1618" t="s">
        <v>4150</v>
      </c>
      <c r="G29" s="1618" t="s">
        <v>4935</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4980</v>
      </c>
      <c r="X29" s="1618" t="s">
        <v>4981</v>
      </c>
      <c r="Y29" s="1618" t="s">
        <v>4982</v>
      </c>
      <c r="Z29" s="1618" t="s">
        <v>4983</v>
      </c>
      <c r="AA29" s="1618" t="s">
        <v>4984</v>
      </c>
      <c r="AB29" s="1619" t="s">
        <v>4993</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4994</v>
      </c>
      <c r="B30" s="1618" t="s">
        <v>223</v>
      </c>
      <c r="C30" s="1618" t="s">
        <v>685</v>
      </c>
      <c r="D30" s="1618" t="s">
        <v>158</v>
      </c>
      <c r="E30" s="1618" t="s">
        <v>4126</v>
      </c>
      <c r="F30" s="1618" t="s">
        <v>4150</v>
      </c>
      <c r="G30" s="1618" t="s">
        <v>4935</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4995</v>
      </c>
      <c r="X30" s="1618" t="s">
        <v>4996</v>
      </c>
      <c r="Y30" s="1618" t="s">
        <v>4997</v>
      </c>
      <c r="Z30" s="1618" t="s">
        <v>4998</v>
      </c>
      <c r="AA30" s="1618" t="s">
        <v>4999</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5000</v>
      </c>
      <c r="B31" s="1622" t="s">
        <v>223</v>
      </c>
      <c r="C31" s="1622" t="s">
        <v>685</v>
      </c>
      <c r="D31" s="1622" t="s">
        <v>158</v>
      </c>
      <c r="E31" s="1622" t="s">
        <v>4126</v>
      </c>
      <c r="F31" s="1622" t="s">
        <v>4150</v>
      </c>
      <c r="G31" s="1622" t="s">
        <v>4935</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5001</v>
      </c>
      <c r="X31" s="1622" t="s">
        <v>5002</v>
      </c>
      <c r="Y31" s="1622" t="s">
        <v>5003</v>
      </c>
      <c r="Z31" s="1622" t="s">
        <v>5004</v>
      </c>
      <c r="AA31" s="1622" t="s">
        <v>5005</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5006</v>
      </c>
      <c r="B32" s="1613" t="s">
        <v>223</v>
      </c>
      <c r="C32" s="1613" t="s">
        <v>5007</v>
      </c>
      <c r="D32" s="1613" t="s">
        <v>158</v>
      </c>
      <c r="E32" s="1613" t="s">
        <v>4099</v>
      </c>
      <c r="F32" s="1613" t="s">
        <v>4936</v>
      </c>
      <c r="G32" s="1613" t="s">
        <v>4242</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4834</v>
      </c>
      <c r="X32" s="1613" t="s">
        <v>4835</v>
      </c>
      <c r="Y32" s="1613" t="s">
        <v>4836</v>
      </c>
      <c r="Z32" s="1613" t="s">
        <v>4837</v>
      </c>
      <c r="AA32" s="1613" t="s">
        <v>4838</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5008</v>
      </c>
      <c r="B33" s="1618" t="s">
        <v>223</v>
      </c>
      <c r="C33" s="1618" t="s">
        <v>5007</v>
      </c>
      <c r="D33" s="1618" t="s">
        <v>158</v>
      </c>
      <c r="E33" s="1618" t="s">
        <v>4099</v>
      </c>
      <c r="F33" s="1618" t="s">
        <v>4936</v>
      </c>
      <c r="G33" s="1618" t="s">
        <v>4242</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5009</v>
      </c>
      <c r="X33" s="1618" t="s">
        <v>5010</v>
      </c>
      <c r="Y33" s="1618" t="s">
        <v>5011</v>
      </c>
      <c r="Z33" s="1618" t="s">
        <v>5012</v>
      </c>
      <c r="AA33" s="1618" t="s">
        <v>5013</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5014</v>
      </c>
      <c r="B34" s="1618" t="s">
        <v>223</v>
      </c>
      <c r="C34" s="1618" t="s">
        <v>5007</v>
      </c>
      <c r="D34" s="1618" t="s">
        <v>158</v>
      </c>
      <c r="E34" s="1618" t="s">
        <v>4099</v>
      </c>
      <c r="F34" s="1618" t="s">
        <v>4936</v>
      </c>
      <c r="G34" s="1618" t="s">
        <v>4242</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5015</v>
      </c>
      <c r="X34" s="1618" t="s">
        <v>5016</v>
      </c>
      <c r="Y34" s="1618" t="s">
        <v>5017</v>
      </c>
      <c r="Z34" s="1618" t="s">
        <v>5018</v>
      </c>
      <c r="AA34" s="1618" t="s">
        <v>5019</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5020</v>
      </c>
      <c r="B35" s="1618" t="s">
        <v>223</v>
      </c>
      <c r="C35" s="1618" t="s">
        <v>5007</v>
      </c>
      <c r="D35" s="1618" t="s">
        <v>158</v>
      </c>
      <c r="E35" s="1618" t="s">
        <v>4099</v>
      </c>
      <c r="F35" s="1618" t="s">
        <v>4936</v>
      </c>
      <c r="G35" s="1618" t="s">
        <v>4242</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5021</v>
      </c>
      <c r="X35" s="1618" t="s">
        <v>5022</v>
      </c>
      <c r="Y35" s="1618" t="s">
        <v>5023</v>
      </c>
      <c r="Z35" s="1618" t="s">
        <v>5024</v>
      </c>
      <c r="AA35" s="1618" t="s">
        <v>5025</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5026</v>
      </c>
      <c r="B36" s="1618" t="s">
        <v>223</v>
      </c>
      <c r="C36" s="1618" t="s">
        <v>5007</v>
      </c>
      <c r="D36" s="1618" t="s">
        <v>158</v>
      </c>
      <c r="E36" s="1618" t="s">
        <v>4099</v>
      </c>
      <c r="F36" s="1618" t="s">
        <v>4936</v>
      </c>
      <c r="G36" s="1618" t="s">
        <v>4242</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5027</v>
      </c>
      <c r="X36" s="1618" t="s">
        <v>5028</v>
      </c>
      <c r="Y36" s="1618" t="s">
        <v>5029</v>
      </c>
      <c r="Z36" s="1618" t="s">
        <v>5030</v>
      </c>
      <c r="AA36" s="1618" t="s">
        <v>5031</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5032</v>
      </c>
      <c r="B37" s="1618" t="s">
        <v>223</v>
      </c>
      <c r="C37" s="1618" t="s">
        <v>5007</v>
      </c>
      <c r="D37" s="1618" t="s">
        <v>158</v>
      </c>
      <c r="E37" s="1618" t="s">
        <v>4099</v>
      </c>
      <c r="F37" s="1618" t="s">
        <v>4936</v>
      </c>
      <c r="G37" s="1618" t="s">
        <v>4242</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5033</v>
      </c>
      <c r="X37" s="1618" t="s">
        <v>5034</v>
      </c>
      <c r="Y37" s="1618" t="s">
        <v>5035</v>
      </c>
      <c r="Z37" s="1618" t="s">
        <v>5036</v>
      </c>
      <c r="AA37" s="1618" t="s">
        <v>5037</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5038</v>
      </c>
      <c r="B38" s="1618" t="s">
        <v>223</v>
      </c>
      <c r="C38" s="1618" t="s">
        <v>5007</v>
      </c>
      <c r="D38" s="1618" t="s">
        <v>158</v>
      </c>
      <c r="E38" s="1618" t="s">
        <v>4099</v>
      </c>
      <c r="F38" s="1618" t="s">
        <v>4936</v>
      </c>
      <c r="G38" s="1618" t="s">
        <v>4242</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5039</v>
      </c>
      <c r="X38" s="1618" t="s">
        <v>5040</v>
      </c>
      <c r="Y38" s="1618" t="s">
        <v>5041</v>
      </c>
      <c r="Z38" s="1618" t="s">
        <v>5042</v>
      </c>
      <c r="AA38" s="1618" t="s">
        <v>5043</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5044</v>
      </c>
      <c r="B39" s="1618" t="s">
        <v>223</v>
      </c>
      <c r="C39" s="1618" t="s">
        <v>5007</v>
      </c>
      <c r="D39" s="1618" t="s">
        <v>158</v>
      </c>
      <c r="E39" s="1618" t="s">
        <v>4099</v>
      </c>
      <c r="F39" s="1618" t="s">
        <v>4936</v>
      </c>
      <c r="G39" s="1618" t="s">
        <v>4242</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5045</v>
      </c>
      <c r="X39" s="1618" t="s">
        <v>5046</v>
      </c>
      <c r="Y39" s="1618" t="s">
        <v>5047</v>
      </c>
      <c r="Z39" s="1618" t="s">
        <v>5048</v>
      </c>
      <c r="AA39" s="1618" t="s">
        <v>5049</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5050</v>
      </c>
      <c r="B40" s="1622" t="s">
        <v>223</v>
      </c>
      <c r="C40" s="1622" t="s">
        <v>5007</v>
      </c>
      <c r="D40" s="1622" t="s">
        <v>158</v>
      </c>
      <c r="E40" s="1622" t="s">
        <v>4099</v>
      </c>
      <c r="F40" s="1622" t="s">
        <v>4936</v>
      </c>
      <c r="G40" s="1622" t="s">
        <v>4242</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5045</v>
      </c>
      <c r="X40" s="1622" t="s">
        <v>5046</v>
      </c>
      <c r="Y40" s="1622" t="s">
        <v>5047</v>
      </c>
      <c r="Z40" s="1622" t="s">
        <v>5048</v>
      </c>
      <c r="AA40" s="1622" t="s">
        <v>5049</v>
      </c>
      <c r="AB40" s="1635" t="s">
        <v>5051</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5052</v>
      </c>
      <c r="B41" s="1613" t="s">
        <v>223</v>
      </c>
      <c r="C41" s="1613" t="s">
        <v>5053</v>
      </c>
      <c r="D41" s="1613" t="s">
        <v>158</v>
      </c>
      <c r="E41" s="1613" t="s">
        <v>164</v>
      </c>
      <c r="F41" s="1613" t="s">
        <v>4242</v>
      </c>
      <c r="G41" s="1613" t="s">
        <v>5054</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5055</v>
      </c>
      <c r="X41" s="1613" t="s">
        <v>5056</v>
      </c>
      <c r="Y41" s="1613" t="s">
        <v>5057</v>
      </c>
      <c r="Z41" s="1613" t="s">
        <v>5058</v>
      </c>
      <c r="AA41" s="1613" t="s">
        <v>5059</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5060</v>
      </c>
      <c r="B42" s="1618" t="s">
        <v>223</v>
      </c>
      <c r="C42" s="1618" t="s">
        <v>5053</v>
      </c>
      <c r="D42" s="1618" t="s">
        <v>158</v>
      </c>
      <c r="E42" s="1618" t="s">
        <v>164</v>
      </c>
      <c r="F42" s="1618" t="s">
        <v>4242</v>
      </c>
      <c r="G42" s="1618" t="s">
        <v>5054</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5061</v>
      </c>
      <c r="X42" s="1618" t="s">
        <v>5062</v>
      </c>
      <c r="Y42" s="1618" t="s">
        <v>5063</v>
      </c>
      <c r="Z42" s="1618" t="s">
        <v>5064</v>
      </c>
      <c r="AA42" s="1618" t="s">
        <v>5065</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5066</v>
      </c>
      <c r="B43" s="1618" t="s">
        <v>223</v>
      </c>
      <c r="C43" s="1618" t="s">
        <v>5053</v>
      </c>
      <c r="D43" s="1618" t="s">
        <v>158</v>
      </c>
      <c r="E43" s="1618" t="s">
        <v>164</v>
      </c>
      <c r="F43" s="1618" t="s">
        <v>4242</v>
      </c>
      <c r="G43" s="1618" t="s">
        <v>5054</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5067</v>
      </c>
      <c r="X43" s="1618" t="s">
        <v>5068</v>
      </c>
      <c r="Y43" s="1618" t="s">
        <v>5069</v>
      </c>
      <c r="Z43" s="1618" t="s">
        <v>5070</v>
      </c>
      <c r="AA43" s="1618" t="s">
        <v>5071</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5072</v>
      </c>
      <c r="B44" s="1618" t="s">
        <v>223</v>
      </c>
      <c r="C44" s="1618" t="s">
        <v>5053</v>
      </c>
      <c r="D44" s="1618" t="s">
        <v>158</v>
      </c>
      <c r="E44" s="1618" t="s">
        <v>164</v>
      </c>
      <c r="F44" s="1618" t="s">
        <v>4242</v>
      </c>
      <c r="G44" s="1618" t="s">
        <v>5054</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5073</v>
      </c>
      <c r="X44" s="1618" t="s">
        <v>5074</v>
      </c>
      <c r="Y44" s="1618" t="s">
        <v>5075</v>
      </c>
      <c r="Z44" s="1618" t="s">
        <v>5076</v>
      </c>
      <c r="AA44" s="1618" t="s">
        <v>5077</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5078</v>
      </c>
      <c r="B45" s="1618" t="s">
        <v>223</v>
      </c>
      <c r="C45" s="1618" t="s">
        <v>5053</v>
      </c>
      <c r="D45" s="1618" t="s">
        <v>158</v>
      </c>
      <c r="E45" s="1618" t="s">
        <v>164</v>
      </c>
      <c r="F45" s="1618" t="s">
        <v>4242</v>
      </c>
      <c r="G45" s="1618" t="s">
        <v>5054</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5079</v>
      </c>
      <c r="X45" s="1618" t="s">
        <v>5080</v>
      </c>
      <c r="Y45" s="1618" t="s">
        <v>5081</v>
      </c>
      <c r="Z45" s="1618" t="s">
        <v>5082</v>
      </c>
      <c r="AA45" s="1618" t="s">
        <v>5083</v>
      </c>
      <c r="AB45" s="1619" t="s">
        <v>5084</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5085</v>
      </c>
      <c r="B46" s="1618" t="s">
        <v>223</v>
      </c>
      <c r="C46" s="1618" t="s">
        <v>5053</v>
      </c>
      <c r="D46" s="1618" t="s">
        <v>158</v>
      </c>
      <c r="E46" s="1618" t="s">
        <v>164</v>
      </c>
      <c r="F46" s="1618" t="s">
        <v>4242</v>
      </c>
      <c r="G46" s="1618" t="s">
        <v>5054</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5086</v>
      </c>
      <c r="X46" s="1618" t="s">
        <v>5087</v>
      </c>
      <c r="Y46" s="1618" t="s">
        <v>5088</v>
      </c>
      <c r="Z46" s="1618" t="s">
        <v>5089</v>
      </c>
      <c r="AA46" s="1618" t="s">
        <v>5090</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5091</v>
      </c>
      <c r="B47" s="1618" t="s">
        <v>223</v>
      </c>
      <c r="C47" s="1618" t="s">
        <v>5053</v>
      </c>
      <c r="D47" s="1618" t="s">
        <v>158</v>
      </c>
      <c r="E47" s="1618" t="s">
        <v>164</v>
      </c>
      <c r="F47" s="1618" t="s">
        <v>4242</v>
      </c>
      <c r="G47" s="1618" t="s">
        <v>5054</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5092</v>
      </c>
      <c r="X47" s="1618" t="s">
        <v>5093</v>
      </c>
      <c r="Y47" s="1618" t="s">
        <v>5094</v>
      </c>
      <c r="Z47" s="1618" t="s">
        <v>5095</v>
      </c>
      <c r="AA47" s="1618" t="s">
        <v>5096</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5097</v>
      </c>
      <c r="B48" s="1618" t="s">
        <v>223</v>
      </c>
      <c r="C48" s="1618" t="s">
        <v>5053</v>
      </c>
      <c r="D48" s="1618" t="s">
        <v>158</v>
      </c>
      <c r="E48" s="1618" t="s">
        <v>164</v>
      </c>
      <c r="F48" s="1618" t="s">
        <v>4242</v>
      </c>
      <c r="G48" s="1618" t="s">
        <v>5054</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5098</v>
      </c>
      <c r="X48" s="1618" t="s">
        <v>5099</v>
      </c>
      <c r="Y48" s="1618" t="s">
        <v>5100</v>
      </c>
      <c r="Z48" s="1618" t="s">
        <v>5101</v>
      </c>
      <c r="AA48" s="1618" t="s">
        <v>5102</v>
      </c>
      <c r="AB48" s="1619" t="s">
        <v>5103</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5104</v>
      </c>
      <c r="B49" s="1618" t="s">
        <v>223</v>
      </c>
      <c r="C49" s="1618" t="s">
        <v>5053</v>
      </c>
      <c r="D49" s="1618" t="s">
        <v>158</v>
      </c>
      <c r="E49" s="1618" t="s">
        <v>164</v>
      </c>
      <c r="F49" s="1618" t="s">
        <v>4242</v>
      </c>
      <c r="G49" s="1618" t="s">
        <v>5054</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5105</v>
      </c>
      <c r="X49" s="1618" t="s">
        <v>5106</v>
      </c>
      <c r="Y49" s="1618" t="s">
        <v>5107</v>
      </c>
      <c r="Z49" s="1618" t="s">
        <v>5108</v>
      </c>
      <c r="AA49" s="1618" t="s">
        <v>5109</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5110</v>
      </c>
      <c r="B50" s="1618" t="s">
        <v>223</v>
      </c>
      <c r="C50" s="1618" t="s">
        <v>5053</v>
      </c>
      <c r="D50" s="1618" t="s">
        <v>158</v>
      </c>
      <c r="E50" s="1618" t="s">
        <v>164</v>
      </c>
      <c r="F50" s="1618" t="s">
        <v>4242</v>
      </c>
      <c r="G50" s="1618" t="s">
        <v>5054</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5111</v>
      </c>
      <c r="X50" s="1618" t="s">
        <v>5112</v>
      </c>
      <c r="Y50" s="1618" t="s">
        <v>5113</v>
      </c>
      <c r="Z50" s="1618" t="s">
        <v>5114</v>
      </c>
      <c r="AA50" s="1618" t="s">
        <v>5115</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5116</v>
      </c>
      <c r="B51" s="1618" t="s">
        <v>223</v>
      </c>
      <c r="C51" s="1618" t="s">
        <v>5053</v>
      </c>
      <c r="D51" s="1618" t="s">
        <v>158</v>
      </c>
      <c r="E51" s="1618" t="s">
        <v>164</v>
      </c>
      <c r="F51" s="1618" t="s">
        <v>4242</v>
      </c>
      <c r="G51" s="1618" t="s">
        <v>5054</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5098</v>
      </c>
      <c r="X51" s="1618" t="s">
        <v>5099</v>
      </c>
      <c r="Y51" s="1618" t="s">
        <v>5100</v>
      </c>
      <c r="Z51" s="1618" t="s">
        <v>5101</v>
      </c>
      <c r="AA51" s="1618" t="s">
        <v>5102</v>
      </c>
      <c r="AB51" s="1619" t="s">
        <v>5117</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5118</v>
      </c>
      <c r="B52" s="1622" t="s">
        <v>223</v>
      </c>
      <c r="C52" s="1622" t="s">
        <v>5053</v>
      </c>
      <c r="D52" s="1622" t="s">
        <v>158</v>
      </c>
      <c r="E52" s="1622" t="s">
        <v>164</v>
      </c>
      <c r="F52" s="1622" t="s">
        <v>4242</v>
      </c>
      <c r="G52" s="1622" t="s">
        <v>5054</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5119</v>
      </c>
      <c r="X52" s="1622" t="s">
        <v>5120</v>
      </c>
      <c r="Y52" s="1622" t="s">
        <v>5121</v>
      </c>
      <c r="Z52" s="1622" t="s">
        <v>5122</v>
      </c>
      <c r="AA52" s="1622" t="s">
        <v>5123</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5124</v>
      </c>
      <c r="B53" s="1613" t="s">
        <v>5125</v>
      </c>
      <c r="C53" s="1613" t="s">
        <v>5126</v>
      </c>
      <c r="D53" s="1613" t="s">
        <v>158</v>
      </c>
      <c r="E53" s="1613" t="s">
        <v>164</v>
      </c>
      <c r="F53" s="1613" t="s">
        <v>4242</v>
      </c>
      <c r="G53" s="1613" t="s">
        <v>5054</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5127</v>
      </c>
      <c r="X53" s="1613" t="s">
        <v>5128</v>
      </c>
      <c r="Y53" s="1613" t="s">
        <v>5129</v>
      </c>
      <c r="Z53" s="1613" t="s">
        <v>5130</v>
      </c>
      <c r="AA53" s="1613" t="s">
        <v>5131</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5132</v>
      </c>
      <c r="B54" s="1618" t="s">
        <v>5125</v>
      </c>
      <c r="C54" s="1618" t="s">
        <v>5126</v>
      </c>
      <c r="D54" s="1618" t="s">
        <v>158</v>
      </c>
      <c r="E54" s="1618" t="s">
        <v>164</v>
      </c>
      <c r="F54" s="1618" t="s">
        <v>4242</v>
      </c>
      <c r="G54" s="1618" t="s">
        <v>5054</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5133</v>
      </c>
      <c r="X54" s="1618" t="s">
        <v>5134</v>
      </c>
      <c r="Y54" s="1618" t="s">
        <v>5135</v>
      </c>
      <c r="Z54" s="1618" t="s">
        <v>5136</v>
      </c>
      <c r="AA54" s="1618" t="s">
        <v>5137</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5138</v>
      </c>
      <c r="B55" s="1618" t="s">
        <v>5125</v>
      </c>
      <c r="C55" s="1618" t="s">
        <v>5126</v>
      </c>
      <c r="D55" s="1618" t="s">
        <v>158</v>
      </c>
      <c r="E55" s="1618" t="s">
        <v>164</v>
      </c>
      <c r="F55" s="1618" t="s">
        <v>4242</v>
      </c>
      <c r="G55" s="1618" t="s">
        <v>5054</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5139</v>
      </c>
      <c r="X55" s="1618" t="s">
        <v>5140</v>
      </c>
      <c r="Y55" s="1618" t="s">
        <v>5141</v>
      </c>
      <c r="Z55" s="1618" t="s">
        <v>5142</v>
      </c>
      <c r="AA55" s="1618" t="s">
        <v>5143</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5144</v>
      </c>
      <c r="B56" s="1618" t="s">
        <v>5125</v>
      </c>
      <c r="C56" s="1618" t="s">
        <v>5126</v>
      </c>
      <c r="D56" s="1618" t="s">
        <v>158</v>
      </c>
      <c r="E56" s="1618" t="s">
        <v>164</v>
      </c>
      <c r="F56" s="1618" t="s">
        <v>4242</v>
      </c>
      <c r="G56" s="1618" t="s">
        <v>5054</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5145</v>
      </c>
      <c r="X56" s="1618" t="s">
        <v>5146</v>
      </c>
      <c r="Y56" s="1618" t="s">
        <v>5147</v>
      </c>
      <c r="Z56" s="1618" t="s">
        <v>5148</v>
      </c>
      <c r="AA56" s="1618" t="s">
        <v>5149</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5150</v>
      </c>
      <c r="B57" s="1618" t="s">
        <v>5125</v>
      </c>
      <c r="C57" s="1618" t="s">
        <v>5126</v>
      </c>
      <c r="D57" s="1618" t="s">
        <v>158</v>
      </c>
      <c r="E57" s="1618" t="s">
        <v>164</v>
      </c>
      <c r="F57" s="1618" t="s">
        <v>4242</v>
      </c>
      <c r="G57" s="1618" t="s">
        <v>5054</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5151</v>
      </c>
      <c r="X57" s="1618" t="s">
        <v>5152</v>
      </c>
      <c r="Y57" s="1618" t="s">
        <v>5153</v>
      </c>
      <c r="Z57" s="1618" t="s">
        <v>5154</v>
      </c>
      <c r="AA57" s="1618" t="s">
        <v>5155</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5156</v>
      </c>
      <c r="B58" s="1618" t="s">
        <v>5125</v>
      </c>
      <c r="C58" s="1618" t="s">
        <v>5126</v>
      </c>
      <c r="D58" s="1651" t="s">
        <v>158</v>
      </c>
      <c r="E58" s="1651" t="s">
        <v>164</v>
      </c>
      <c r="F58" s="1651" t="s">
        <v>4242</v>
      </c>
      <c r="G58" s="1651" t="s">
        <v>5054</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5157</v>
      </c>
      <c r="X58" s="1653" t="s">
        <v>5158</v>
      </c>
      <c r="Y58" s="1653" t="s">
        <v>5159</v>
      </c>
      <c r="Z58" s="1653" t="s">
        <v>5160</v>
      </c>
      <c r="AA58" s="1653" t="s">
        <v>5161</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5162</v>
      </c>
      <c r="B59" s="1618" t="s">
        <v>5125</v>
      </c>
      <c r="C59" s="1618" t="s">
        <v>5126</v>
      </c>
      <c r="D59" s="1618" t="s">
        <v>158</v>
      </c>
      <c r="E59" s="1618" t="s">
        <v>164</v>
      </c>
      <c r="F59" s="1618" t="s">
        <v>4242</v>
      </c>
      <c r="G59" s="1618" t="s">
        <v>5054</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5163</v>
      </c>
      <c r="X59" s="1618" t="s">
        <v>5164</v>
      </c>
      <c r="Y59" s="1618" t="s">
        <v>5165</v>
      </c>
      <c r="Z59" s="1618" t="s">
        <v>5166</v>
      </c>
      <c r="AA59" s="1618" t="s">
        <v>5167</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5168</v>
      </c>
      <c r="B60" s="1618" t="s">
        <v>5125</v>
      </c>
      <c r="C60" s="1618" t="s">
        <v>5126</v>
      </c>
      <c r="D60" s="1652" t="s">
        <v>158</v>
      </c>
      <c r="E60" s="1652" t="s">
        <v>164</v>
      </c>
      <c r="F60" s="1652" t="s">
        <v>4242</v>
      </c>
      <c r="G60" s="1652" t="s">
        <v>5054</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5169</v>
      </c>
      <c r="X60" s="1653" t="s">
        <v>5170</v>
      </c>
      <c r="Y60" s="1653" t="s">
        <v>5171</v>
      </c>
      <c r="Z60" s="1653" t="s">
        <v>5172</v>
      </c>
      <c r="AA60" s="1653" t="s">
        <v>5173</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5174</v>
      </c>
      <c r="B61" s="1622" t="s">
        <v>5125</v>
      </c>
      <c r="C61" s="1622" t="s">
        <v>5126</v>
      </c>
      <c r="D61" s="1658" t="s">
        <v>158</v>
      </c>
      <c r="E61" s="1658" t="s">
        <v>164</v>
      </c>
      <c r="F61" s="1658" t="s">
        <v>4242</v>
      </c>
      <c r="G61" s="1658" t="s">
        <v>5054</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5175</v>
      </c>
      <c r="X61" s="1660" t="s">
        <v>5176</v>
      </c>
      <c r="Y61" s="1660" t="s">
        <v>5177</v>
      </c>
      <c r="Z61" s="1660" t="s">
        <v>5178</v>
      </c>
      <c r="AA61" s="1660" t="s">
        <v>5179</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5180</v>
      </c>
      <c r="B62" s="1613" t="s">
        <v>5125</v>
      </c>
      <c r="C62" s="1626" t="s">
        <v>5181</v>
      </c>
      <c r="D62" s="1662" t="s">
        <v>158</v>
      </c>
      <c r="E62" s="1663" t="s">
        <v>4935</v>
      </c>
      <c r="F62" s="1663" t="s">
        <v>454</v>
      </c>
      <c r="G62" s="1663" t="s">
        <v>4936</v>
      </c>
      <c r="H62" s="1663" t="s">
        <v>4833</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5182</v>
      </c>
      <c r="X62" s="1663" t="s">
        <v>5183</v>
      </c>
      <c r="Y62" s="1663" t="s">
        <v>5184</v>
      </c>
      <c r="Z62" s="1663" t="s">
        <v>5185</v>
      </c>
      <c r="AA62" s="1663" t="s">
        <v>5186</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5187</v>
      </c>
      <c r="B63" s="1618" t="s">
        <v>5125</v>
      </c>
      <c r="C63" s="1628" t="s">
        <v>5181</v>
      </c>
      <c r="D63" s="1652" t="s">
        <v>158</v>
      </c>
      <c r="E63" s="1653" t="s">
        <v>4935</v>
      </c>
      <c r="F63" s="1653" t="s">
        <v>454</v>
      </c>
      <c r="G63" s="1653" t="s">
        <v>4936</v>
      </c>
      <c r="H63" s="1653" t="s">
        <v>4833</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5188</v>
      </c>
      <c r="X63" s="1653" t="s">
        <v>5189</v>
      </c>
      <c r="Y63" s="1653" t="s">
        <v>5190</v>
      </c>
      <c r="Z63" s="1653" t="s">
        <v>5191</v>
      </c>
      <c r="AA63" s="1653" t="s">
        <v>5192</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5193</v>
      </c>
      <c r="B64" s="1618" t="s">
        <v>5125</v>
      </c>
      <c r="C64" s="1628" t="s">
        <v>5181</v>
      </c>
      <c r="D64" s="1652" t="s">
        <v>158</v>
      </c>
      <c r="E64" s="1653" t="s">
        <v>4935</v>
      </c>
      <c r="F64" s="1653" t="s">
        <v>454</v>
      </c>
      <c r="G64" s="1653" t="s">
        <v>4936</v>
      </c>
      <c r="H64" s="1653" t="s">
        <v>4833</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5194</v>
      </c>
      <c r="X64" s="1653" t="s">
        <v>5195</v>
      </c>
      <c r="Y64" s="1653" t="s">
        <v>5196</v>
      </c>
      <c r="Z64" s="1653" t="s">
        <v>5197</v>
      </c>
      <c r="AA64" s="1653" t="s">
        <v>5198</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5199</v>
      </c>
      <c r="B65" s="1618" t="s">
        <v>5125</v>
      </c>
      <c r="C65" s="1628" t="s">
        <v>5181</v>
      </c>
      <c r="D65" s="1652" t="s">
        <v>158</v>
      </c>
      <c r="E65" s="1653" t="s">
        <v>4935</v>
      </c>
      <c r="F65" s="1653" t="s">
        <v>454</v>
      </c>
      <c r="G65" s="1653" t="s">
        <v>4936</v>
      </c>
      <c r="H65" s="1653" t="s">
        <v>4833</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5200</v>
      </c>
      <c r="X65" s="1653" t="s">
        <v>5201</v>
      </c>
      <c r="Y65" s="1653" t="s">
        <v>5202</v>
      </c>
      <c r="Z65" s="1653" t="s">
        <v>5203</v>
      </c>
      <c r="AA65" s="1653" t="s">
        <v>5204</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5205</v>
      </c>
      <c r="B66" s="1618" t="s">
        <v>5125</v>
      </c>
      <c r="C66" s="1628" t="s">
        <v>5181</v>
      </c>
      <c r="D66" s="1652" t="s">
        <v>158</v>
      </c>
      <c r="E66" s="1653" t="s">
        <v>4935</v>
      </c>
      <c r="F66" s="1653" t="s">
        <v>454</v>
      </c>
      <c r="G66" s="1653" t="s">
        <v>4936</v>
      </c>
      <c r="H66" s="1653" t="s">
        <v>4833</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5206</v>
      </c>
      <c r="X66" s="1653" t="s">
        <v>5207</v>
      </c>
      <c r="Y66" s="1653" t="s">
        <v>5208</v>
      </c>
      <c r="Z66" s="1653" t="s">
        <v>5209</v>
      </c>
      <c r="AA66" s="1653" t="s">
        <v>5210</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5211</v>
      </c>
      <c r="B67" s="1618" t="s">
        <v>5125</v>
      </c>
      <c r="C67" s="1628" t="s">
        <v>5181</v>
      </c>
      <c r="D67" s="1652" t="s">
        <v>158</v>
      </c>
      <c r="E67" s="1653" t="s">
        <v>4935</v>
      </c>
      <c r="F67" s="1653" t="s">
        <v>454</v>
      </c>
      <c r="G67" s="1653" t="s">
        <v>4936</v>
      </c>
      <c r="H67" s="1653" t="s">
        <v>4833</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5194</v>
      </c>
      <c r="X67" s="1653" t="s">
        <v>5195</v>
      </c>
      <c r="Y67" s="1653" t="s">
        <v>5196</v>
      </c>
      <c r="Z67" s="1653" t="s">
        <v>5197</v>
      </c>
      <c r="AA67" s="1653" t="s">
        <v>5212</v>
      </c>
      <c r="AB67" s="1619" t="s">
        <v>5213</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5214</v>
      </c>
      <c r="B68" s="1618" t="s">
        <v>5125</v>
      </c>
      <c r="C68" s="1628" t="s">
        <v>5181</v>
      </c>
      <c r="D68" s="1652" t="s">
        <v>158</v>
      </c>
      <c r="E68" s="1653" t="s">
        <v>4935</v>
      </c>
      <c r="F68" s="1653" t="s">
        <v>454</v>
      </c>
      <c r="G68" s="1653" t="s">
        <v>4936</v>
      </c>
      <c r="H68" s="1653" t="s">
        <v>4833</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5215</v>
      </c>
      <c r="X68" s="1653" t="s">
        <v>5216</v>
      </c>
      <c r="Y68" s="1653" t="s">
        <v>5217</v>
      </c>
      <c r="Z68" s="1653" t="s">
        <v>5218</v>
      </c>
      <c r="AA68" s="1653" t="s">
        <v>5219</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5220</v>
      </c>
      <c r="B69" s="1618" t="s">
        <v>5125</v>
      </c>
      <c r="C69" s="1628" t="s">
        <v>5181</v>
      </c>
      <c r="D69" s="1652" t="s">
        <v>158</v>
      </c>
      <c r="E69" s="1653" t="s">
        <v>4935</v>
      </c>
      <c r="F69" s="1653" t="s">
        <v>454</v>
      </c>
      <c r="G69" s="1653" t="s">
        <v>4936</v>
      </c>
      <c r="H69" s="1653" t="s">
        <v>4833</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5221</v>
      </c>
      <c r="X69" s="1653" t="s">
        <v>5222</v>
      </c>
      <c r="Y69" s="1653" t="s">
        <v>5223</v>
      </c>
      <c r="Z69" s="1653" t="s">
        <v>5224</v>
      </c>
      <c r="AA69" s="1653" t="s">
        <v>5225</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5226</v>
      </c>
      <c r="B70" s="1618" t="s">
        <v>5125</v>
      </c>
      <c r="C70" s="1628" t="s">
        <v>5181</v>
      </c>
      <c r="D70" s="1652" t="s">
        <v>158</v>
      </c>
      <c r="E70" s="1653" t="s">
        <v>4935</v>
      </c>
      <c r="F70" s="1653" t="s">
        <v>454</v>
      </c>
      <c r="G70" s="1653" t="s">
        <v>4936</v>
      </c>
      <c r="H70" s="1653" t="s">
        <v>4833</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5227</v>
      </c>
      <c r="X70" s="1653" t="s">
        <v>5228</v>
      </c>
      <c r="Y70" s="1653" t="s">
        <v>5229</v>
      </c>
      <c r="Z70" s="1653" t="s">
        <v>5230</v>
      </c>
      <c r="AA70" s="1653" t="s">
        <v>5231</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5232</v>
      </c>
      <c r="B71" s="1622" t="s">
        <v>5125</v>
      </c>
      <c r="C71" s="1630" t="s">
        <v>5181</v>
      </c>
      <c r="D71" s="1658" t="s">
        <v>158</v>
      </c>
      <c r="E71" s="1660" t="s">
        <v>4935</v>
      </c>
      <c r="F71" s="1660" t="s">
        <v>454</v>
      </c>
      <c r="G71" s="1660" t="s">
        <v>4936</v>
      </c>
      <c r="H71" s="1660" t="s">
        <v>4833</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5233</v>
      </c>
      <c r="X71" s="1660" t="s">
        <v>5234</v>
      </c>
      <c r="Y71" s="1660" t="s">
        <v>5235</v>
      </c>
      <c r="Z71" s="1660" t="s">
        <v>5236</v>
      </c>
      <c r="AA71" s="1660" t="s">
        <v>5237</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5238</v>
      </c>
      <c r="B72" s="1613" t="s">
        <v>5125</v>
      </c>
      <c r="C72" s="1626" t="s">
        <v>5239</v>
      </c>
      <c r="D72" s="1662" t="s">
        <v>158</v>
      </c>
      <c r="E72" s="1663" t="s">
        <v>4126</v>
      </c>
      <c r="F72" s="1663" t="s">
        <v>4099</v>
      </c>
      <c r="G72" s="1663" t="s">
        <v>4150</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5240</v>
      </c>
      <c r="X72" s="1663" t="s">
        <v>5241</v>
      </c>
      <c r="Y72" s="1663" t="s">
        <v>5242</v>
      </c>
      <c r="Z72" s="1663" t="s">
        <v>5243</v>
      </c>
      <c r="AA72" s="1663" t="s">
        <v>5244</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5245</v>
      </c>
      <c r="B73" s="1618" t="s">
        <v>5125</v>
      </c>
      <c r="C73" s="1628" t="s">
        <v>5239</v>
      </c>
      <c r="D73" s="1652" t="s">
        <v>158</v>
      </c>
      <c r="E73" s="1653" t="s">
        <v>4126</v>
      </c>
      <c r="F73" s="1653" t="s">
        <v>4099</v>
      </c>
      <c r="G73" s="1653" t="s">
        <v>4150</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5246</v>
      </c>
      <c r="X73" s="1653" t="s">
        <v>5247</v>
      </c>
      <c r="Y73" s="1653" t="s">
        <v>5248</v>
      </c>
      <c r="Z73" s="1653" t="s">
        <v>5249</v>
      </c>
      <c r="AA73" s="1653" t="s">
        <v>5250</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5251</v>
      </c>
      <c r="B74" s="1618" t="s">
        <v>5125</v>
      </c>
      <c r="C74" s="1628" t="s">
        <v>5239</v>
      </c>
      <c r="D74" s="1652" t="s">
        <v>158</v>
      </c>
      <c r="E74" s="1653" t="s">
        <v>4126</v>
      </c>
      <c r="F74" s="1653" t="s">
        <v>4099</v>
      </c>
      <c r="G74" s="1653" t="s">
        <v>4150</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5252</v>
      </c>
      <c r="X74" s="1653" t="s">
        <v>5253</v>
      </c>
      <c r="Y74" s="1653" t="s">
        <v>5254</v>
      </c>
      <c r="Z74" s="1653" t="s">
        <v>5255</v>
      </c>
      <c r="AA74" s="1653" t="s">
        <v>5256</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5257</v>
      </c>
      <c r="B75" s="1618" t="s">
        <v>5125</v>
      </c>
      <c r="C75" s="1628" t="s">
        <v>5239</v>
      </c>
      <c r="D75" s="1652" t="s">
        <v>158</v>
      </c>
      <c r="E75" s="1653" t="s">
        <v>4126</v>
      </c>
      <c r="F75" s="1653" t="s">
        <v>4099</v>
      </c>
      <c r="G75" s="1653" t="s">
        <v>4150</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5258</v>
      </c>
      <c r="X75" s="1653" t="s">
        <v>5259</v>
      </c>
      <c r="Y75" s="1653" t="s">
        <v>5260</v>
      </c>
      <c r="Z75" s="1653" t="s">
        <v>5261</v>
      </c>
      <c r="AA75" s="1653" t="s">
        <v>5262</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5263</v>
      </c>
      <c r="B76" s="1618" t="s">
        <v>5125</v>
      </c>
      <c r="C76" s="1628" t="s">
        <v>5239</v>
      </c>
      <c r="D76" s="1652" t="s">
        <v>158</v>
      </c>
      <c r="E76" s="1653" t="s">
        <v>4126</v>
      </c>
      <c r="F76" s="1653" t="s">
        <v>4099</v>
      </c>
      <c r="G76" s="1653" t="s">
        <v>4150</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5264</v>
      </c>
      <c r="X76" s="1653" t="s">
        <v>5265</v>
      </c>
      <c r="Y76" s="1653" t="s">
        <v>5266</v>
      </c>
      <c r="Z76" s="1653" t="s">
        <v>5267</v>
      </c>
      <c r="AA76" s="1653" t="s">
        <v>5268</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5269</v>
      </c>
      <c r="B77" s="1618" t="s">
        <v>5125</v>
      </c>
      <c r="C77" s="1628" t="s">
        <v>5239</v>
      </c>
      <c r="D77" s="1652" t="s">
        <v>158</v>
      </c>
      <c r="E77" s="1653" t="s">
        <v>4126</v>
      </c>
      <c r="F77" s="1653" t="s">
        <v>4099</v>
      </c>
      <c r="G77" s="1653" t="s">
        <v>4150</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5270</v>
      </c>
      <c r="X77" s="1653" t="s">
        <v>5271</v>
      </c>
      <c r="Y77" s="1653" t="s">
        <v>5272</v>
      </c>
      <c r="Z77" s="1653" t="s">
        <v>5273</v>
      </c>
      <c r="AA77" s="1653" t="s">
        <v>5274</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5275</v>
      </c>
      <c r="B78" s="1618" t="s">
        <v>5125</v>
      </c>
      <c r="C78" s="1628" t="s">
        <v>5239</v>
      </c>
      <c r="D78" s="1652" t="s">
        <v>158</v>
      </c>
      <c r="E78" s="1653" t="s">
        <v>4126</v>
      </c>
      <c r="F78" s="1653" t="s">
        <v>4099</v>
      </c>
      <c r="G78" s="1653" t="s">
        <v>4150</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5276</v>
      </c>
      <c r="X78" s="1653" t="s">
        <v>5277</v>
      </c>
      <c r="Y78" s="1653" t="s">
        <v>5278</v>
      </c>
      <c r="Z78" s="1653" t="s">
        <v>5279</v>
      </c>
      <c r="AA78" s="1653" t="s">
        <v>5280</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5281</v>
      </c>
      <c r="B79" s="1618" t="s">
        <v>5125</v>
      </c>
      <c r="C79" s="1628" t="s">
        <v>5239</v>
      </c>
      <c r="D79" s="1652" t="s">
        <v>158</v>
      </c>
      <c r="E79" s="1653" t="s">
        <v>4126</v>
      </c>
      <c r="F79" s="1653" t="s">
        <v>4099</v>
      </c>
      <c r="G79" s="1653" t="s">
        <v>4150</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5282</v>
      </c>
      <c r="X79" s="1653" t="s">
        <v>5283</v>
      </c>
      <c r="Y79" s="1653" t="s">
        <v>5284</v>
      </c>
      <c r="Z79" s="1653" t="s">
        <v>5285</v>
      </c>
      <c r="AA79" s="1653" t="s">
        <v>5286</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5287</v>
      </c>
      <c r="B80" s="1618" t="s">
        <v>5125</v>
      </c>
      <c r="C80" s="1628" t="s">
        <v>5239</v>
      </c>
      <c r="D80" s="1652" t="s">
        <v>158</v>
      </c>
      <c r="E80" s="1653" t="s">
        <v>4126</v>
      </c>
      <c r="F80" s="1653" t="s">
        <v>4099</v>
      </c>
      <c r="G80" s="1653" t="s">
        <v>4150</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5288</v>
      </c>
      <c r="X80" s="1653" t="s">
        <v>5289</v>
      </c>
      <c r="Y80" s="1653" t="s">
        <v>5290</v>
      </c>
      <c r="Z80" s="1653" t="s">
        <v>5291</v>
      </c>
      <c r="AA80" s="1653" t="s">
        <v>5292</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5293</v>
      </c>
      <c r="B81" s="1618" t="s">
        <v>5125</v>
      </c>
      <c r="C81" s="1628" t="s">
        <v>5239</v>
      </c>
      <c r="D81" s="1652" t="s">
        <v>158</v>
      </c>
      <c r="E81" s="1653" t="s">
        <v>4126</v>
      </c>
      <c r="F81" s="1653" t="s">
        <v>4099</v>
      </c>
      <c r="G81" s="1653" t="s">
        <v>4150</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5258</v>
      </c>
      <c r="X81" s="1653" t="s">
        <v>5259</v>
      </c>
      <c r="Y81" s="1653" t="s">
        <v>5260</v>
      </c>
      <c r="Z81" s="1653" t="s">
        <v>5261</v>
      </c>
      <c r="AA81" s="1653" t="s">
        <v>5294</v>
      </c>
      <c r="AB81" s="1619" t="s">
        <v>5295</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5296</v>
      </c>
      <c r="B82" s="1618" t="s">
        <v>5125</v>
      </c>
      <c r="C82" s="1628" t="s">
        <v>5239</v>
      </c>
      <c r="D82" s="1652" t="s">
        <v>158</v>
      </c>
      <c r="E82" s="1653" t="s">
        <v>4126</v>
      </c>
      <c r="F82" s="1653" t="s">
        <v>4099</v>
      </c>
      <c r="G82" s="1653" t="s">
        <v>4150</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5297</v>
      </c>
      <c r="X82" s="1653" t="s">
        <v>5298</v>
      </c>
      <c r="Y82" s="1653" t="s">
        <v>5299</v>
      </c>
      <c r="Z82" s="1653" t="s">
        <v>5300</v>
      </c>
      <c r="AA82" s="1653" t="s">
        <v>5301</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5302</v>
      </c>
      <c r="B83" s="1622" t="s">
        <v>5125</v>
      </c>
      <c r="C83" s="1630" t="s">
        <v>5239</v>
      </c>
      <c r="D83" s="1658" t="s">
        <v>158</v>
      </c>
      <c r="E83" s="1660" t="s">
        <v>4126</v>
      </c>
      <c r="F83" s="1660" t="s">
        <v>4099</v>
      </c>
      <c r="G83" s="1660" t="s">
        <v>4150</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5303</v>
      </c>
      <c r="X83" s="1660" t="s">
        <v>5304</v>
      </c>
      <c r="Y83" s="1660" t="s">
        <v>5305</v>
      </c>
      <c r="Z83" s="1660" t="s">
        <v>5306</v>
      </c>
      <c r="AA83" s="1660" t="s">
        <v>5307</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5308</v>
      </c>
      <c r="B84" s="1613" t="s">
        <v>5309</v>
      </c>
      <c r="C84" s="1674" t="s">
        <v>5126</v>
      </c>
      <c r="D84" s="1613" t="s">
        <v>158</v>
      </c>
      <c r="E84" s="1613" t="s">
        <v>164</v>
      </c>
      <c r="F84" s="1613" t="s">
        <v>4242</v>
      </c>
      <c r="G84" s="1613" t="s">
        <v>5054</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5310</v>
      </c>
      <c r="X84" s="1613" t="s">
        <v>5311</v>
      </c>
      <c r="Y84" s="1613" t="s">
        <v>5312</v>
      </c>
      <c r="Z84" s="1613" t="s">
        <v>5313</v>
      </c>
      <c r="AA84" s="1613" t="s">
        <v>5314</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5315</v>
      </c>
      <c r="B85" s="1618" t="s">
        <v>5309</v>
      </c>
      <c r="C85" s="1676" t="s">
        <v>5126</v>
      </c>
      <c r="D85" s="1618" t="s">
        <v>158</v>
      </c>
      <c r="E85" s="1618" t="s">
        <v>164</v>
      </c>
      <c r="F85" s="1618" t="s">
        <v>4242</v>
      </c>
      <c r="G85" s="1618" t="s">
        <v>5054</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5151</v>
      </c>
      <c r="X85" s="1618" t="s">
        <v>5152</v>
      </c>
      <c r="Y85" s="1618" t="s">
        <v>5153</v>
      </c>
      <c r="Z85" s="1618" t="s">
        <v>5154</v>
      </c>
      <c r="AA85" s="1618" t="s">
        <v>5155</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5316</v>
      </c>
      <c r="B86" s="1618" t="s">
        <v>5309</v>
      </c>
      <c r="C86" s="1676" t="s">
        <v>5126</v>
      </c>
      <c r="D86" s="1618" t="s">
        <v>158</v>
      </c>
      <c r="E86" s="1618" t="s">
        <v>164</v>
      </c>
      <c r="F86" s="1618" t="s">
        <v>4242</v>
      </c>
      <c r="G86" s="1618" t="s">
        <v>5054</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5317</v>
      </c>
      <c r="X86" s="1618" t="s">
        <v>5318</v>
      </c>
      <c r="Y86" s="1618" t="s">
        <v>5319</v>
      </c>
      <c r="Z86" s="1618" t="s">
        <v>5320</v>
      </c>
      <c r="AA86" s="1618" t="s">
        <v>5321</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5322</v>
      </c>
      <c r="B87" s="1618" t="s">
        <v>5309</v>
      </c>
      <c r="C87" s="1676" t="s">
        <v>5126</v>
      </c>
      <c r="D87" s="1618" t="s">
        <v>158</v>
      </c>
      <c r="E87" s="1618" t="s">
        <v>164</v>
      </c>
      <c r="F87" s="1618" t="s">
        <v>4242</v>
      </c>
      <c r="G87" s="1618" t="s">
        <v>5054</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5323</v>
      </c>
      <c r="X87" s="1618" t="s">
        <v>5324</v>
      </c>
      <c r="Y87" s="1618" t="s">
        <v>5325</v>
      </c>
      <c r="Z87" s="1618" t="s">
        <v>5326</v>
      </c>
      <c r="AA87" s="1618" t="s">
        <v>5327</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5328</v>
      </c>
      <c r="B88" s="1618" t="s">
        <v>5309</v>
      </c>
      <c r="C88" s="1676" t="s">
        <v>5126</v>
      </c>
      <c r="D88" s="1618" t="s">
        <v>158</v>
      </c>
      <c r="E88" s="1618" t="s">
        <v>164</v>
      </c>
      <c r="F88" s="1618" t="s">
        <v>4242</v>
      </c>
      <c r="G88" s="1618" t="s">
        <v>5054</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5329</v>
      </c>
      <c r="X88" s="1618" t="s">
        <v>5330</v>
      </c>
      <c r="Y88" s="1618" t="s">
        <v>5331</v>
      </c>
      <c r="Z88" s="1618" t="s">
        <v>5332</v>
      </c>
      <c r="AA88" s="1618" t="s">
        <v>5333</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5334</v>
      </c>
      <c r="B89" s="1618" t="s">
        <v>5309</v>
      </c>
      <c r="C89" s="1676" t="s">
        <v>5126</v>
      </c>
      <c r="D89" s="1618" t="s">
        <v>158</v>
      </c>
      <c r="E89" s="1618" t="s">
        <v>164</v>
      </c>
      <c r="F89" s="1618" t="s">
        <v>4242</v>
      </c>
      <c r="G89" s="1618" t="s">
        <v>5054</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5335</v>
      </c>
      <c r="X89" s="1618" t="s">
        <v>5336</v>
      </c>
      <c r="Y89" s="1618" t="s">
        <v>5337</v>
      </c>
      <c r="Z89" s="1618" t="s">
        <v>5338</v>
      </c>
      <c r="AA89" s="1618" t="s">
        <v>5339</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5340</v>
      </c>
      <c r="B90" s="1618" t="s">
        <v>5309</v>
      </c>
      <c r="C90" s="1676" t="s">
        <v>5126</v>
      </c>
      <c r="D90" s="1618" t="s">
        <v>158</v>
      </c>
      <c r="E90" s="1618" t="s">
        <v>164</v>
      </c>
      <c r="F90" s="1618" t="s">
        <v>4242</v>
      </c>
      <c r="G90" s="1618" t="s">
        <v>5054</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5341</v>
      </c>
      <c r="X90" s="1618" t="s">
        <v>5342</v>
      </c>
      <c r="Y90" s="1618" t="s">
        <v>5343</v>
      </c>
      <c r="Z90" s="1618" t="s">
        <v>5344</v>
      </c>
      <c r="AA90" s="1618" t="s">
        <v>5345</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5346</v>
      </c>
      <c r="B91" s="1618" t="s">
        <v>5309</v>
      </c>
      <c r="C91" s="1676" t="s">
        <v>5126</v>
      </c>
      <c r="D91" s="1618" t="s">
        <v>158</v>
      </c>
      <c r="E91" s="1618" t="s">
        <v>164</v>
      </c>
      <c r="F91" s="1618" t="s">
        <v>4242</v>
      </c>
      <c r="G91" s="1618" t="s">
        <v>5054</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5347</v>
      </c>
      <c r="X91" s="1618" t="s">
        <v>5348</v>
      </c>
      <c r="Y91" s="1618" t="s">
        <v>5349</v>
      </c>
      <c r="Z91" s="1618" t="s">
        <v>5350</v>
      </c>
      <c r="AA91" s="1618" t="s">
        <v>5351</v>
      </c>
      <c r="AB91" s="1619" t="s">
        <v>5352</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5353</v>
      </c>
      <c r="B92" s="1618" t="s">
        <v>5309</v>
      </c>
      <c r="C92" s="1676" t="s">
        <v>5126</v>
      </c>
      <c r="D92" s="1618" t="s">
        <v>158</v>
      </c>
      <c r="E92" s="1618" t="s">
        <v>164</v>
      </c>
      <c r="F92" s="1618" t="s">
        <v>4242</v>
      </c>
      <c r="G92" s="1618" t="s">
        <v>5054</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5354</v>
      </c>
      <c r="X92" s="1618" t="s">
        <v>5355</v>
      </c>
      <c r="Y92" s="1618" t="s">
        <v>5356</v>
      </c>
      <c r="Z92" s="1618" t="s">
        <v>5357</v>
      </c>
      <c r="AA92" s="1618" t="s">
        <v>5358</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5359</v>
      </c>
      <c r="B93" s="1618" t="s">
        <v>5309</v>
      </c>
      <c r="C93" s="1676" t="s">
        <v>5126</v>
      </c>
      <c r="D93" s="1618" t="s">
        <v>158</v>
      </c>
      <c r="E93" s="1618" t="s">
        <v>164</v>
      </c>
      <c r="F93" s="1618" t="s">
        <v>4242</v>
      </c>
      <c r="G93" s="1618" t="s">
        <v>5054</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5360</v>
      </c>
      <c r="X93" s="1618" t="s">
        <v>5361</v>
      </c>
      <c r="Y93" s="1618" t="s">
        <v>5362</v>
      </c>
      <c r="Z93" s="1618" t="s">
        <v>5363</v>
      </c>
      <c r="AA93" s="1618" t="s">
        <v>5364</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5365</v>
      </c>
      <c r="B94" s="1618" t="s">
        <v>5309</v>
      </c>
      <c r="C94" s="1676" t="s">
        <v>5126</v>
      </c>
      <c r="D94" s="1618" t="s">
        <v>158</v>
      </c>
      <c r="E94" s="1618" t="s">
        <v>164</v>
      </c>
      <c r="F94" s="1618" t="s">
        <v>4242</v>
      </c>
      <c r="G94" s="1618" t="s">
        <v>5054</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5366</v>
      </c>
      <c r="X94" s="1618" t="s">
        <v>5367</v>
      </c>
      <c r="Y94" s="1618" t="s">
        <v>5368</v>
      </c>
      <c r="Z94" s="1618" t="s">
        <v>5369</v>
      </c>
      <c r="AA94" s="1618" t="s">
        <v>5370</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5371</v>
      </c>
      <c r="B95" s="1618" t="s">
        <v>5309</v>
      </c>
      <c r="C95" s="1676" t="s">
        <v>5126</v>
      </c>
      <c r="D95" s="1618" t="s">
        <v>158</v>
      </c>
      <c r="E95" s="1618" t="s">
        <v>164</v>
      </c>
      <c r="F95" s="1618" t="s">
        <v>4242</v>
      </c>
      <c r="G95" s="1618" t="s">
        <v>5054</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5372</v>
      </c>
      <c r="X95" s="1618" t="s">
        <v>5373</v>
      </c>
      <c r="Y95" s="1618" t="s">
        <v>5374</v>
      </c>
      <c r="Z95" s="1618" t="s">
        <v>5375</v>
      </c>
      <c r="AA95" s="1618" t="s">
        <v>5376</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5377</v>
      </c>
      <c r="B96" s="1622" t="s">
        <v>5309</v>
      </c>
      <c r="C96" s="1678" t="s">
        <v>5126</v>
      </c>
      <c r="D96" s="1622" t="s">
        <v>158</v>
      </c>
      <c r="E96" s="1622" t="s">
        <v>164</v>
      </c>
      <c r="F96" s="1622" t="s">
        <v>4242</v>
      </c>
      <c r="G96" s="1622" t="s">
        <v>5054</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5347</v>
      </c>
      <c r="X96" s="1618" t="s">
        <v>5348</v>
      </c>
      <c r="Y96" s="1618" t="s">
        <v>5349</v>
      </c>
      <c r="Z96" s="1618" t="s">
        <v>5350</v>
      </c>
      <c r="AA96" s="1622" t="s">
        <v>5378</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5379</v>
      </c>
      <c r="B97" s="1663" t="s">
        <v>5309</v>
      </c>
      <c r="C97" s="1626" t="s">
        <v>5181</v>
      </c>
      <c r="D97" s="1662" t="s">
        <v>158</v>
      </c>
      <c r="E97" s="1663" t="s">
        <v>4935</v>
      </c>
      <c r="F97" s="1663" t="s">
        <v>454</v>
      </c>
      <c r="G97" s="1663" t="s">
        <v>4936</v>
      </c>
      <c r="H97" s="1663" t="s">
        <v>4833</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5182</v>
      </c>
      <c r="X97" s="1663" t="s">
        <v>5183</v>
      </c>
      <c r="Y97" s="1663" t="s">
        <v>5184</v>
      </c>
      <c r="Z97" s="1663" t="s">
        <v>5185</v>
      </c>
      <c r="AA97" s="1663" t="s">
        <v>5186</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5380</v>
      </c>
      <c r="B98" s="1653" t="s">
        <v>5309</v>
      </c>
      <c r="C98" s="1628" t="s">
        <v>5181</v>
      </c>
      <c r="D98" s="1652" t="s">
        <v>158</v>
      </c>
      <c r="E98" s="1653" t="s">
        <v>4935</v>
      </c>
      <c r="F98" s="1653" t="s">
        <v>454</v>
      </c>
      <c r="G98" s="1653" t="s">
        <v>4936</v>
      </c>
      <c r="H98" s="1653" t="s">
        <v>4833</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5381</v>
      </c>
      <c r="X98" s="1653" t="s">
        <v>5382</v>
      </c>
      <c r="Y98" s="1653" t="s">
        <v>5383</v>
      </c>
      <c r="Z98" s="1653" t="s">
        <v>5384</v>
      </c>
      <c r="AA98" s="1653" t="s">
        <v>5385</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5386</v>
      </c>
      <c r="B99" s="1653" t="s">
        <v>5309</v>
      </c>
      <c r="C99" s="1628" t="s">
        <v>5181</v>
      </c>
      <c r="D99" s="1652" t="s">
        <v>158</v>
      </c>
      <c r="E99" s="1653" t="s">
        <v>4935</v>
      </c>
      <c r="F99" s="1653" t="s">
        <v>454</v>
      </c>
      <c r="G99" s="1653" t="s">
        <v>4936</v>
      </c>
      <c r="H99" s="1653" t="s">
        <v>4833</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5387</v>
      </c>
      <c r="X99" s="1653" t="s">
        <v>5388</v>
      </c>
      <c r="Y99" s="1653" t="s">
        <v>5389</v>
      </c>
      <c r="Z99" s="1653" t="s">
        <v>5390</v>
      </c>
      <c r="AA99" s="1653" t="s">
        <v>5391</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5392</v>
      </c>
      <c r="B100" s="1653" t="s">
        <v>5309</v>
      </c>
      <c r="C100" s="1628" t="s">
        <v>5181</v>
      </c>
      <c r="D100" s="1652" t="s">
        <v>158</v>
      </c>
      <c r="E100" s="1653" t="s">
        <v>4935</v>
      </c>
      <c r="F100" s="1653" t="s">
        <v>454</v>
      </c>
      <c r="G100" s="1653" t="s">
        <v>4936</v>
      </c>
      <c r="H100" s="1653" t="s">
        <v>4833</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5393</v>
      </c>
      <c r="X100" s="1653" t="s">
        <v>5394</v>
      </c>
      <c r="Y100" s="1653" t="s">
        <v>5395</v>
      </c>
      <c r="Z100" s="1653" t="s">
        <v>5396</v>
      </c>
      <c r="AA100" s="1653" t="s">
        <v>5397</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5398</v>
      </c>
      <c r="B101" s="1653" t="s">
        <v>5309</v>
      </c>
      <c r="C101" s="1628" t="s">
        <v>5181</v>
      </c>
      <c r="D101" s="1652" t="s">
        <v>158</v>
      </c>
      <c r="E101" s="1653" t="s">
        <v>4935</v>
      </c>
      <c r="F101" s="1653" t="s">
        <v>454</v>
      </c>
      <c r="G101" s="1653" t="s">
        <v>4936</v>
      </c>
      <c r="H101" s="1653" t="s">
        <v>4833</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5399</v>
      </c>
      <c r="X101" s="1653" t="s">
        <v>5400</v>
      </c>
      <c r="Y101" s="1653" t="s">
        <v>5401</v>
      </c>
      <c r="Z101" s="1653" t="s">
        <v>5402</v>
      </c>
      <c r="AA101" s="1653" t="s">
        <v>5403</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5404</v>
      </c>
      <c r="B102" s="1653" t="s">
        <v>5309</v>
      </c>
      <c r="C102" s="1628" t="s">
        <v>5181</v>
      </c>
      <c r="D102" s="1652" t="s">
        <v>158</v>
      </c>
      <c r="E102" s="1653" t="s">
        <v>4935</v>
      </c>
      <c r="F102" s="1653" t="s">
        <v>454</v>
      </c>
      <c r="G102" s="1653" t="s">
        <v>4936</v>
      </c>
      <c r="H102" s="1653" t="s">
        <v>4833</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5405</v>
      </c>
      <c r="X102" s="1653" t="s">
        <v>5406</v>
      </c>
      <c r="Y102" s="1653" t="s">
        <v>5407</v>
      </c>
      <c r="Z102" s="1653" t="s">
        <v>5408</v>
      </c>
      <c r="AA102" s="1653" t="s">
        <v>5409</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5410</v>
      </c>
      <c r="B103" s="1653" t="s">
        <v>5309</v>
      </c>
      <c r="C103" s="1628" t="s">
        <v>5181</v>
      </c>
      <c r="D103" s="1652" t="s">
        <v>158</v>
      </c>
      <c r="E103" s="1653" t="s">
        <v>4935</v>
      </c>
      <c r="F103" s="1653" t="s">
        <v>454</v>
      </c>
      <c r="G103" s="1653" t="s">
        <v>4936</v>
      </c>
      <c r="H103" s="1653" t="s">
        <v>4833</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5411</v>
      </c>
      <c r="X103" s="1653" t="s">
        <v>5412</v>
      </c>
      <c r="Y103" s="1653" t="s">
        <v>5413</v>
      </c>
      <c r="Z103" s="1653" t="s">
        <v>5414</v>
      </c>
      <c r="AA103" s="1653" t="s">
        <v>5415</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5416</v>
      </c>
      <c r="B104" s="1653" t="s">
        <v>5309</v>
      </c>
      <c r="C104" s="1628" t="s">
        <v>5181</v>
      </c>
      <c r="D104" s="1652" t="s">
        <v>158</v>
      </c>
      <c r="E104" s="1653" t="s">
        <v>4935</v>
      </c>
      <c r="F104" s="1653" t="s">
        <v>454</v>
      </c>
      <c r="G104" s="1653" t="s">
        <v>4936</v>
      </c>
      <c r="H104" s="1653" t="s">
        <v>4833</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5387</v>
      </c>
      <c r="X104" s="1653" t="s">
        <v>5388</v>
      </c>
      <c r="Y104" s="1653" t="s">
        <v>5389</v>
      </c>
      <c r="Z104" s="1653" t="s">
        <v>5390</v>
      </c>
      <c r="AA104" s="1653" t="s">
        <v>5391</v>
      </c>
      <c r="AB104" s="1619" t="s">
        <v>5417</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5418</v>
      </c>
      <c r="B105" s="1660" t="s">
        <v>5309</v>
      </c>
      <c r="C105" s="1630" t="s">
        <v>5181</v>
      </c>
      <c r="D105" s="1658" t="s">
        <v>158</v>
      </c>
      <c r="E105" s="1660" t="s">
        <v>4935</v>
      </c>
      <c r="F105" s="1660" t="s">
        <v>454</v>
      </c>
      <c r="G105" s="1660" t="s">
        <v>4936</v>
      </c>
      <c r="H105" s="1660" t="s">
        <v>4833</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5233</v>
      </c>
      <c r="X105" s="1660" t="s">
        <v>5234</v>
      </c>
      <c r="Y105" s="1660" t="s">
        <v>5235</v>
      </c>
      <c r="Z105" s="1660" t="s">
        <v>5236</v>
      </c>
      <c r="AA105" s="1660" t="s">
        <v>5237</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5419</v>
      </c>
      <c r="B106" s="1613" t="s">
        <v>5309</v>
      </c>
      <c r="C106" s="1626" t="s">
        <v>5239</v>
      </c>
      <c r="D106" s="1613" t="s">
        <v>158</v>
      </c>
      <c r="E106" s="1613" t="s">
        <v>4126</v>
      </c>
      <c r="F106" s="1613" t="s">
        <v>4099</v>
      </c>
      <c r="G106" s="1613" t="s">
        <v>4150</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5420</v>
      </c>
      <c r="X106" s="1613" t="s">
        <v>5421</v>
      </c>
      <c r="Y106" s="1613" t="s">
        <v>5422</v>
      </c>
      <c r="Z106" s="1613" t="s">
        <v>5423</v>
      </c>
      <c r="AA106" s="1613" t="s">
        <v>5424</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5425</v>
      </c>
      <c r="B107" s="1618" t="s">
        <v>5309</v>
      </c>
      <c r="C107" s="1628" t="s">
        <v>5239</v>
      </c>
      <c r="D107" s="1618" t="s">
        <v>158</v>
      </c>
      <c r="E107" s="1618" t="s">
        <v>4126</v>
      </c>
      <c r="F107" s="1618" t="s">
        <v>4099</v>
      </c>
      <c r="G107" s="1618" t="s">
        <v>4150</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5270</v>
      </c>
      <c r="X107" s="1618" t="s">
        <v>5271</v>
      </c>
      <c r="Y107" s="1618" t="s">
        <v>5272</v>
      </c>
      <c r="Z107" s="1618" t="s">
        <v>5273</v>
      </c>
      <c r="AA107" s="1618" t="s">
        <v>5274</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5426</v>
      </c>
      <c r="B108" s="1618" t="s">
        <v>5309</v>
      </c>
      <c r="C108" s="1628" t="s">
        <v>5239</v>
      </c>
      <c r="D108" s="1618" t="s">
        <v>158</v>
      </c>
      <c r="E108" s="1618" t="s">
        <v>4126</v>
      </c>
      <c r="F108" s="1618" t="s">
        <v>4099</v>
      </c>
      <c r="G108" s="1618" t="s">
        <v>4150</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5427</v>
      </c>
      <c r="X108" s="1618" t="s">
        <v>5428</v>
      </c>
      <c r="Y108" s="1618" t="s">
        <v>5429</v>
      </c>
      <c r="Z108" s="1618" t="s">
        <v>5430</v>
      </c>
      <c r="AA108" s="1618" t="s">
        <v>5431</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5432</v>
      </c>
      <c r="B109" s="1618" t="s">
        <v>5309</v>
      </c>
      <c r="C109" s="1628" t="s">
        <v>5239</v>
      </c>
      <c r="D109" s="1618" t="s">
        <v>158</v>
      </c>
      <c r="E109" s="1618" t="s">
        <v>4126</v>
      </c>
      <c r="F109" s="1618" t="s">
        <v>4099</v>
      </c>
      <c r="G109" s="1618" t="s">
        <v>4150</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5433</v>
      </c>
      <c r="X109" s="1618" t="s">
        <v>5434</v>
      </c>
      <c r="Y109" s="1618" t="s">
        <v>5435</v>
      </c>
      <c r="Z109" s="1618" t="s">
        <v>5436</v>
      </c>
      <c r="AA109" s="1618" t="s">
        <v>5437</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5438</v>
      </c>
      <c r="B110" s="1618" t="s">
        <v>5309</v>
      </c>
      <c r="C110" s="1628" t="s">
        <v>5239</v>
      </c>
      <c r="D110" s="1618" t="s">
        <v>158</v>
      </c>
      <c r="E110" s="1618" t="s">
        <v>4126</v>
      </c>
      <c r="F110" s="1618" t="s">
        <v>4099</v>
      </c>
      <c r="G110" s="1618" t="s">
        <v>4150</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5439</v>
      </c>
      <c r="X110" s="1618" t="s">
        <v>5440</v>
      </c>
      <c r="Y110" s="1618" t="s">
        <v>5441</v>
      </c>
      <c r="Z110" s="1618" t="s">
        <v>5442</v>
      </c>
      <c r="AA110" s="1618" t="s">
        <v>5443</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5444</v>
      </c>
      <c r="B111" s="1618" t="s">
        <v>5309</v>
      </c>
      <c r="C111" s="1628" t="s">
        <v>5239</v>
      </c>
      <c r="D111" s="1618" t="s">
        <v>158</v>
      </c>
      <c r="E111" s="1618" t="s">
        <v>4126</v>
      </c>
      <c r="F111" s="1618" t="s">
        <v>4099</v>
      </c>
      <c r="G111" s="1618" t="s">
        <v>4150</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5445</v>
      </c>
      <c r="X111" s="1618" t="s">
        <v>5446</v>
      </c>
      <c r="Y111" s="1618" t="s">
        <v>5447</v>
      </c>
      <c r="Z111" s="1618" t="s">
        <v>5448</v>
      </c>
      <c r="AA111" s="1618" t="s">
        <v>5449</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5450</v>
      </c>
      <c r="B112" s="1618" t="s">
        <v>5309</v>
      </c>
      <c r="C112" s="1628" t="s">
        <v>5239</v>
      </c>
      <c r="D112" s="1618" t="s">
        <v>158</v>
      </c>
      <c r="E112" s="1618" t="s">
        <v>4126</v>
      </c>
      <c r="F112" s="1618" t="s">
        <v>4099</v>
      </c>
      <c r="G112" s="1618" t="s">
        <v>4150</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5451</v>
      </c>
      <c r="X112" s="1618" t="s">
        <v>5452</v>
      </c>
      <c r="Y112" s="1618" t="s">
        <v>5453</v>
      </c>
      <c r="Z112" s="1618" t="s">
        <v>5454</v>
      </c>
      <c r="AA112" s="1618" t="s">
        <v>5455</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5456</v>
      </c>
      <c r="B113" s="1622" t="s">
        <v>5309</v>
      </c>
      <c r="C113" s="1630" t="s">
        <v>5239</v>
      </c>
      <c r="D113" s="1622" t="s">
        <v>158</v>
      </c>
      <c r="E113" s="1622" t="s">
        <v>4126</v>
      </c>
      <c r="F113" s="1622" t="s">
        <v>4099</v>
      </c>
      <c r="G113" s="1622" t="s">
        <v>4150</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5457</v>
      </c>
      <c r="X113" s="1622" t="s">
        <v>5458</v>
      </c>
      <c r="Y113" s="1622" t="s">
        <v>5459</v>
      </c>
      <c r="Z113" s="1622" t="s">
        <v>5460</v>
      </c>
      <c r="AA113" s="1622" t="s">
        <v>5461</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5462</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5463</v>
      </c>
      <c r="X114" s="1618" t="s">
        <v>5464</v>
      </c>
      <c r="Y114" s="1618" t="s">
        <v>5465</v>
      </c>
      <c r="Z114" s="1618" t="s">
        <v>5466</v>
      </c>
      <c r="AA114" s="1618" t="s">
        <v>5467</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5468</v>
      </c>
      <c r="B115" s="1618" t="s">
        <v>291</v>
      </c>
      <c r="C115" s="1616"/>
      <c r="D115" s="1618" t="s">
        <v>158</v>
      </c>
      <c r="E115" s="1618" t="s">
        <v>4126</v>
      </c>
      <c r="F115" s="1618" t="s">
        <v>4099</v>
      </c>
      <c r="G115" s="1618" t="s">
        <v>4936</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5469</v>
      </c>
      <c r="X115" s="1618" t="s">
        <v>5470</v>
      </c>
      <c r="Y115" s="1618" t="s">
        <v>5471</v>
      </c>
      <c r="Z115" s="1618" t="s">
        <v>5472</v>
      </c>
      <c r="AA115" s="1618" t="s">
        <v>5473</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5474</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5475</v>
      </c>
      <c r="X116" s="1618" t="s">
        <v>5476</v>
      </c>
      <c r="Y116" s="1618" t="s">
        <v>5477</v>
      </c>
      <c r="Z116" s="1618" t="s">
        <v>5478</v>
      </c>
      <c r="AA116" s="1618" t="s">
        <v>5479</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5480</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5481</v>
      </c>
      <c r="X117" s="1618" t="s">
        <v>5482</v>
      </c>
      <c r="Y117" s="1618" t="s">
        <v>5483</v>
      </c>
      <c r="Z117" s="1618" t="s">
        <v>5484</v>
      </c>
      <c r="AA117" s="1618" t="s">
        <v>5485</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5486</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5487</v>
      </c>
      <c r="X118" s="1618" t="s">
        <v>5488</v>
      </c>
      <c r="Y118" s="1618" t="s">
        <v>5489</v>
      </c>
      <c r="Z118" s="1618" t="s">
        <v>5490</v>
      </c>
      <c r="AA118" s="1618" t="s">
        <v>5491</v>
      </c>
      <c r="AB118" s="1618" t="s">
        <v>5492</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5493</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5494</v>
      </c>
      <c r="X119" s="1618" t="s">
        <v>5495</v>
      </c>
      <c r="Y119" s="1618" t="s">
        <v>5496</v>
      </c>
      <c r="Z119" s="1618" t="s">
        <v>5497</v>
      </c>
      <c r="AA119" s="1618" t="s">
        <v>5498</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5499</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5500</v>
      </c>
      <c r="X120" s="1618" t="s">
        <v>5501</v>
      </c>
      <c r="Y120" s="1618" t="s">
        <v>5502</v>
      </c>
      <c r="Z120" s="1618" t="s">
        <v>5503</v>
      </c>
      <c r="AA120" s="1618" t="s">
        <v>5504</v>
      </c>
      <c r="AB120" s="1618" t="s">
        <v>5505</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5506</v>
      </c>
      <c r="B121" s="1618" t="s">
        <v>291</v>
      </c>
      <c r="C121" s="1616"/>
      <c r="D121" s="1618" t="s">
        <v>158</v>
      </c>
      <c r="E121" s="1618" t="s">
        <v>5507</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5508</v>
      </c>
      <c r="X121" s="1618" t="s">
        <v>5509</v>
      </c>
      <c r="Y121" s="1618" t="s">
        <v>5510</v>
      </c>
      <c r="Z121" s="1618" t="s">
        <v>5511</v>
      </c>
      <c r="AA121" s="1618" t="s">
        <v>5512</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5513</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5514</v>
      </c>
      <c r="X122" s="1653" t="s">
        <v>5515</v>
      </c>
      <c r="Y122" s="1653" t="s">
        <v>5516</v>
      </c>
      <c r="Z122" s="1653" t="s">
        <v>5517</v>
      </c>
      <c r="AA122" s="1653" t="s">
        <v>5518</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5519</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5520</v>
      </c>
      <c r="X123" s="1618" t="s">
        <v>5521</v>
      </c>
      <c r="Y123" s="1618" t="s">
        <v>5522</v>
      </c>
      <c r="Z123" s="1618" t="s">
        <v>5523</v>
      </c>
      <c r="AA123" s="1618" t="s">
        <v>5524</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5525</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5526</v>
      </c>
      <c r="X124" s="1618" t="s">
        <v>5527</v>
      </c>
      <c r="Y124" s="1618" t="s">
        <v>5528</v>
      </c>
      <c r="Z124" s="1618" t="s">
        <v>5529</v>
      </c>
      <c r="AA124" s="1618" t="s">
        <v>5530</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5531</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5532</v>
      </c>
      <c r="X125" s="1618" t="s">
        <v>5533</v>
      </c>
      <c r="Y125" s="1618" t="s">
        <v>5534</v>
      </c>
      <c r="Z125" s="1618" t="s">
        <v>5535</v>
      </c>
      <c r="AA125" s="1618" t="s">
        <v>5536</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5537</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5538</v>
      </c>
      <c r="X126" s="1618" t="s">
        <v>5539</v>
      </c>
      <c r="Y126" s="1618" t="s">
        <v>5540</v>
      </c>
      <c r="Z126" s="1618" t="s">
        <v>5541</v>
      </c>
      <c r="AA126" s="1618" t="s">
        <v>5542</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5543</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5544</v>
      </c>
      <c r="X127" s="1618" t="s">
        <v>5545</v>
      </c>
      <c r="Y127" s="1618" t="s">
        <v>5546</v>
      </c>
      <c r="Z127" s="1618" t="s">
        <v>5547</v>
      </c>
      <c r="AA127" s="1618" t="s">
        <v>5548</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5549</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5550</v>
      </c>
      <c r="X128" s="1618" t="s">
        <v>5551</v>
      </c>
      <c r="Y128" s="1618" t="s">
        <v>5552</v>
      </c>
      <c r="Z128" s="1618" t="s">
        <v>5553</v>
      </c>
      <c r="AA128" s="1618" t="s">
        <v>5554</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5555</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5556</v>
      </c>
      <c r="X129" s="1618" t="s">
        <v>5557</v>
      </c>
      <c r="Y129" s="1618" t="s">
        <v>5558</v>
      </c>
      <c r="Z129" s="1618" t="s">
        <v>5559</v>
      </c>
      <c r="AA129" s="1618" t="s">
        <v>5560</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5561</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5562</v>
      </c>
      <c r="X130" s="1618" t="s">
        <v>5563</v>
      </c>
      <c r="Y130" s="1618" t="s">
        <v>5564</v>
      </c>
      <c r="Z130" s="1618" t="s">
        <v>5565</v>
      </c>
      <c r="AA130" s="1618" t="s">
        <v>5566</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5567</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5568</v>
      </c>
      <c r="X131" s="1618" t="s">
        <v>5569</v>
      </c>
      <c r="Y131" s="1618" t="s">
        <v>5570</v>
      </c>
      <c r="Z131" s="1618" t="s">
        <v>5571</v>
      </c>
      <c r="AA131" s="1618" t="s">
        <v>5572</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5573</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5574</v>
      </c>
      <c r="X132" s="1618" t="s">
        <v>5575</v>
      </c>
      <c r="Y132" s="1618" t="s">
        <v>5576</v>
      </c>
      <c r="Z132" s="1618" t="s">
        <v>5577</v>
      </c>
      <c r="AA132" s="1618" t="s">
        <v>5578</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5579</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5580</v>
      </c>
      <c r="X133" s="1618" t="s">
        <v>5581</v>
      </c>
      <c r="Y133" s="1618" t="s">
        <v>5582</v>
      </c>
      <c r="Z133" s="1618" t="s">
        <v>5583</v>
      </c>
      <c r="AA133" s="1618" t="s">
        <v>5584</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5585</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5586</v>
      </c>
      <c r="X134" s="1618" t="s">
        <v>5587</v>
      </c>
      <c r="Y134" s="1618" t="s">
        <v>5588</v>
      </c>
      <c r="Z134" s="1618" t="s">
        <v>5589</v>
      </c>
      <c r="AA134" s="1618" t="s">
        <v>5590</v>
      </c>
      <c r="AB134" s="1618" t="s">
        <v>5591</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5592</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5593</v>
      </c>
      <c r="X135" s="1653" t="s">
        <v>5594</v>
      </c>
      <c r="Y135" s="1653" t="s">
        <v>5595</v>
      </c>
      <c r="Z135" s="1653" t="s">
        <v>5596</v>
      </c>
      <c r="AA135" s="1653" t="s">
        <v>5597</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5598</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5599</v>
      </c>
      <c r="X136" s="1618" t="s">
        <v>5600</v>
      </c>
      <c r="Y136" s="1618" t="s">
        <v>5601</v>
      </c>
      <c r="Z136" s="1618" t="s">
        <v>5602</v>
      </c>
      <c r="AA136" s="1618" t="s">
        <v>5603</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5604</v>
      </c>
      <c r="B137" s="1618" t="s">
        <v>291</v>
      </c>
      <c r="C137" s="1616"/>
      <c r="D137" s="1618" t="s">
        <v>158</v>
      </c>
      <c r="E137" s="1618" t="s">
        <v>4126</v>
      </c>
      <c r="F137" s="1618" t="s">
        <v>4099</v>
      </c>
      <c r="G137" s="1618" t="s">
        <v>4936</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5469</v>
      </c>
      <c r="X137" s="1618" t="s">
        <v>5470</v>
      </c>
      <c r="Y137" s="1618" t="s">
        <v>5471</v>
      </c>
      <c r="Z137" s="1618" t="s">
        <v>5472</v>
      </c>
      <c r="AA137" s="1618" t="s">
        <v>5473</v>
      </c>
      <c r="AB137" s="1618" t="s">
        <v>5605</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5606</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5607</v>
      </c>
      <c r="X138" s="1618" t="s">
        <v>5608</v>
      </c>
      <c r="Y138" s="1618" t="s">
        <v>5609</v>
      </c>
      <c r="Z138" s="1618" t="s">
        <v>5610</v>
      </c>
      <c r="AA138" s="1618" t="s">
        <v>5611</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5612</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5613</v>
      </c>
      <c r="X139" s="1618" t="s">
        <v>5614</v>
      </c>
      <c r="Y139" s="1618" t="s">
        <v>5615</v>
      </c>
      <c r="Z139" s="1618" t="s">
        <v>5616</v>
      </c>
      <c r="AA139" s="1618" t="s">
        <v>5617</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5618</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5619</v>
      </c>
      <c r="X140" s="1618" t="s">
        <v>5620</v>
      </c>
      <c r="Y140" s="1618" t="s">
        <v>5621</v>
      </c>
      <c r="Z140" s="1618" t="s">
        <v>5622</v>
      </c>
      <c r="AA140" s="1618" t="s">
        <v>5623</v>
      </c>
      <c r="AB140" s="1618" t="s">
        <v>5591</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5624</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5625</v>
      </c>
      <c r="X141" s="1618" t="s">
        <v>5626</v>
      </c>
      <c r="Y141" s="1618" t="s">
        <v>5627</v>
      </c>
      <c r="Z141" s="1618" t="s">
        <v>5628</v>
      </c>
      <c r="AA141" s="1618" t="s">
        <v>5629</v>
      </c>
      <c r="AB141" s="1618" t="s">
        <v>5591</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5630</v>
      </c>
      <c r="B142" s="1618" t="s">
        <v>291</v>
      </c>
      <c r="C142" s="1616"/>
      <c r="D142" s="1618" t="s">
        <v>158</v>
      </c>
      <c r="E142" s="1618" t="s">
        <v>5631</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5632</v>
      </c>
      <c r="X142" s="1618" t="s">
        <v>5633</v>
      </c>
      <c r="Y142" s="1618" t="s">
        <v>5634</v>
      </c>
      <c r="Z142" s="1618" t="s">
        <v>5635</v>
      </c>
      <c r="AA142" s="1618" t="s">
        <v>5636</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5637</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5638</v>
      </c>
      <c r="X143" s="1618" t="s">
        <v>5639</v>
      </c>
      <c r="Y143" s="1618" t="s">
        <v>5640</v>
      </c>
      <c r="Z143" s="1618" t="s">
        <v>5641</v>
      </c>
      <c r="AA143" s="1618" t="s">
        <v>5642</v>
      </c>
      <c r="AB143" s="1618" t="s">
        <v>5643</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5644</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5487</v>
      </c>
      <c r="X144" s="1618" t="s">
        <v>5488</v>
      </c>
      <c r="Y144" s="1618" t="s">
        <v>5489</v>
      </c>
      <c r="Z144" s="1618" t="s">
        <v>5490</v>
      </c>
      <c r="AA144" s="1618" t="s">
        <v>5491</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5645</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5593</v>
      </c>
      <c r="X145" s="1653" t="s">
        <v>5594</v>
      </c>
      <c r="Y145" s="1653" t="s">
        <v>5595</v>
      </c>
      <c r="Z145" s="1653" t="s">
        <v>5596</v>
      </c>
      <c r="AA145" s="1653" t="s">
        <v>5597</v>
      </c>
      <c r="AB145" s="1618" t="s">
        <v>5646</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5647</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5648</v>
      </c>
      <c r="X146" s="1618" t="s">
        <v>5649</v>
      </c>
      <c r="Y146" s="1618" t="s">
        <v>5650</v>
      </c>
      <c r="Z146" s="1618" t="s">
        <v>5651</v>
      </c>
      <c r="AA146" s="1618" t="s">
        <v>5652</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5653</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5654</v>
      </c>
      <c r="X147" s="1618" t="s">
        <v>5655</v>
      </c>
      <c r="Y147" s="1618" t="s">
        <v>5656</v>
      </c>
      <c r="Z147" s="1618" t="s">
        <v>5657</v>
      </c>
      <c r="AA147" s="1618" t="s">
        <v>5658</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5659</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5660</v>
      </c>
      <c r="X148" s="1618" t="s">
        <v>5661</v>
      </c>
      <c r="Y148" s="1618" t="s">
        <v>5662</v>
      </c>
      <c r="Z148" s="1618" t="s">
        <v>5663</v>
      </c>
      <c r="AA148" s="1618" t="s">
        <v>5664</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5665</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5666</v>
      </c>
      <c r="X149" s="1618" t="s">
        <v>5667</v>
      </c>
      <c r="Y149" s="1618" t="s">
        <v>5668</v>
      </c>
      <c r="Z149" s="1618" t="s">
        <v>5669</v>
      </c>
      <c r="AA149" s="1618" t="s">
        <v>5670</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5671</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5672</v>
      </c>
      <c r="X150" s="1618" t="s">
        <v>5673</v>
      </c>
      <c r="Y150" s="1618" t="s">
        <v>5674</v>
      </c>
      <c r="Z150" s="1618" t="s">
        <v>5675</v>
      </c>
      <c r="AA150" s="1618" t="s">
        <v>5676</v>
      </c>
      <c r="AB150" s="1618" t="s">
        <v>4909</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5677</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5678</v>
      </c>
      <c r="X151" s="1618" t="s">
        <v>5679</v>
      </c>
      <c r="Y151" s="1618" t="s">
        <v>5680</v>
      </c>
      <c r="Z151" s="1618" t="s">
        <v>5681</v>
      </c>
      <c r="AA151" s="1618" t="s">
        <v>5682</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5683</v>
      </c>
      <c r="E1" s="1520"/>
      <c r="F1" s="1688" t="s">
        <v>4763</v>
      </c>
      <c r="J1" s="1689"/>
      <c r="K1" s="1688" t="s">
        <v>11</v>
      </c>
    </row>
    <row r="2">
      <c r="A2" s="1541" t="s">
        <v>4658</v>
      </c>
      <c r="B2" s="1541" t="s">
        <v>4764</v>
      </c>
      <c r="C2" s="1690" t="s">
        <v>4765</v>
      </c>
      <c r="D2" s="1690" t="s">
        <v>4769</v>
      </c>
      <c r="E2" s="1520"/>
      <c r="F2" s="1541" t="s">
        <v>4658</v>
      </c>
      <c r="G2" s="1541" t="s">
        <v>4767</v>
      </c>
      <c r="H2" s="1541" t="s">
        <v>4768</v>
      </c>
      <c r="I2" s="1541" t="s">
        <v>4769</v>
      </c>
      <c r="J2" s="1689"/>
      <c r="K2" s="1541" t="s">
        <v>4658</v>
      </c>
      <c r="L2" s="1541" t="s">
        <v>4764</v>
      </c>
      <c r="M2" s="1541" t="s">
        <v>4765</v>
      </c>
      <c r="N2" s="1541" t="s">
        <v>4769</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4807</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4770</v>
      </c>
      <c r="B1" s="1542" t="s">
        <v>4771</v>
      </c>
      <c r="C1" s="1541" t="s">
        <v>4765</v>
      </c>
      <c r="D1" s="1541" t="s">
        <v>4342</v>
      </c>
      <c r="E1" s="1696" t="s">
        <v>4772</v>
      </c>
      <c r="F1" s="1541" t="s">
        <v>4773</v>
      </c>
      <c r="G1" s="1541" t="s">
        <v>4765</v>
      </c>
      <c r="H1" s="1541" t="s">
        <v>4342</v>
      </c>
      <c r="I1" s="1697" t="s">
        <v>4772</v>
      </c>
    </row>
    <row r="2">
      <c r="A2" s="1544">
        <v>1.0</v>
      </c>
      <c r="B2" s="1545" t="s">
        <v>130</v>
      </c>
      <c r="C2" s="1546">
        <f t="shared" ref="C2:C51" si="1">sum(B$2:B2)</f>
        <v>0</v>
      </c>
      <c r="D2" s="1547" t="s">
        <v>130</v>
      </c>
      <c r="E2" s="1698" t="s">
        <v>4774</v>
      </c>
      <c r="F2" s="1550" t="s">
        <v>130</v>
      </c>
      <c r="G2" s="1551">
        <f t="shared" ref="G2:G51" si="2">sum(F$2:F2)</f>
        <v>0</v>
      </c>
      <c r="H2" s="1552" t="s">
        <v>130</v>
      </c>
      <c r="I2" s="1699" t="s">
        <v>4775</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4776</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4777</v>
      </c>
      <c r="F22" s="1574">
        <v>640.0</v>
      </c>
      <c r="G22" s="1702">
        <f t="shared" si="2"/>
        <v>4940</v>
      </c>
      <c r="H22" s="1575">
        <f t="shared" si="5"/>
        <v>12800</v>
      </c>
      <c r="I22" s="1699" t="s">
        <v>4778</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4779</v>
      </c>
      <c r="F32" s="1574">
        <v>1380.0</v>
      </c>
      <c r="G32" s="1702">
        <f t="shared" si="2"/>
        <v>13430</v>
      </c>
      <c r="H32" s="1575">
        <f t="shared" si="5"/>
        <v>27600</v>
      </c>
      <c r="I32" s="1699" t="s">
        <v>4780</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5684</v>
      </c>
      <c r="F42" s="1574">
        <v>2730.0</v>
      </c>
      <c r="G42" s="1702">
        <f t="shared" si="2"/>
        <v>30640</v>
      </c>
      <c r="H42" s="1575">
        <f t="shared" si="5"/>
        <v>54600</v>
      </c>
      <c r="I42" s="1699" t="s">
        <v>5685</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4807</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4783</v>
      </c>
      <c r="B1" s="1582" t="s">
        <v>4342</v>
      </c>
      <c r="C1" s="1705"/>
      <c r="D1" s="1694" t="s">
        <v>4807</v>
      </c>
    </row>
    <row r="2">
      <c r="A2" s="1592" t="s">
        <v>4784</v>
      </c>
      <c r="B2" s="1588">
        <v>30.0</v>
      </c>
      <c r="C2" s="1706"/>
      <c r="D2" s="4" t="s">
        <v>5686</v>
      </c>
      <c r="G2" s="4"/>
    </row>
    <row r="3">
      <c r="A3" s="1592" t="s">
        <v>4786</v>
      </c>
      <c r="B3" s="1588">
        <v>60.0</v>
      </c>
      <c r="C3" s="1706"/>
      <c r="G3" s="4"/>
    </row>
    <row r="4">
      <c r="A4" s="1592" t="s">
        <v>4787</v>
      </c>
      <c r="B4" s="1588">
        <v>300.0</v>
      </c>
      <c r="C4" s="1706"/>
      <c r="G4" s="4"/>
    </row>
    <row r="5">
      <c r="A5" s="1592" t="s">
        <v>4788</v>
      </c>
      <c r="B5" s="1588">
        <v>1500.0</v>
      </c>
      <c r="C5" s="1706"/>
      <c r="G5" s="4"/>
    </row>
    <row r="6">
      <c r="A6" s="1592" t="s">
        <v>4789</v>
      </c>
      <c r="B6" s="1588">
        <v>40.0</v>
      </c>
      <c r="C6" s="1706"/>
      <c r="G6" s="4"/>
    </row>
    <row r="7">
      <c r="A7" s="1592" t="s">
        <v>4790</v>
      </c>
      <c r="B7" s="1588">
        <v>160.0</v>
      </c>
      <c r="C7" s="1706"/>
      <c r="G7" s="4"/>
    </row>
    <row r="8">
      <c r="A8" s="1592" t="s">
        <v>4791</v>
      </c>
      <c r="B8" s="1588">
        <v>640.0</v>
      </c>
      <c r="C8" s="1706"/>
      <c r="G8" s="4"/>
    </row>
    <row r="9">
      <c r="A9" s="1592" t="s">
        <v>4792</v>
      </c>
      <c r="B9" s="1588">
        <v>2800.0</v>
      </c>
      <c r="C9" s="1706"/>
      <c r="G9" s="4"/>
    </row>
    <row r="10">
      <c r="A10" s="1592" t="s">
        <v>4793</v>
      </c>
      <c r="B10" s="1588">
        <v>50.0</v>
      </c>
      <c r="C10" s="1706"/>
      <c r="G10" s="4"/>
    </row>
    <row r="11">
      <c r="A11" s="1592" t="s">
        <v>4794</v>
      </c>
      <c r="B11" s="1588">
        <v>100.0</v>
      </c>
      <c r="C11" s="1706"/>
      <c r="G11" s="4"/>
    </row>
    <row r="12">
      <c r="A12" s="1592" t="s">
        <v>4795</v>
      </c>
      <c r="B12" s="1588">
        <v>200.0</v>
      </c>
      <c r="C12" s="1706"/>
      <c r="G12" s="4"/>
    </row>
    <row r="13">
      <c r="A13" s="1592" t="s">
        <v>4796</v>
      </c>
      <c r="B13" s="1588">
        <v>300.0</v>
      </c>
      <c r="C13" s="1706"/>
      <c r="G13" s="4"/>
    </row>
    <row r="14">
      <c r="A14" s="1592" t="s">
        <v>4797</v>
      </c>
      <c r="B14" s="1588">
        <v>500.0</v>
      </c>
      <c r="C14" s="1706"/>
      <c r="G14" s="4"/>
    </row>
    <row r="15">
      <c r="A15" s="1592" t="s">
        <v>4798</v>
      </c>
      <c r="B15" s="1588">
        <v>700.0</v>
      </c>
      <c r="C15" s="1706"/>
      <c r="G15" s="4"/>
    </row>
    <row r="16">
      <c r="A16" s="1592" t="s">
        <v>4799</v>
      </c>
      <c r="B16" s="1588">
        <v>1000.0</v>
      </c>
      <c r="C16" s="1706"/>
      <c r="G16" s="4"/>
    </row>
    <row r="17">
      <c r="A17" s="1592" t="s">
        <v>4800</v>
      </c>
      <c r="B17" s="1588">
        <v>2000.0</v>
      </c>
      <c r="C17" s="1706"/>
      <c r="G17" s="4"/>
    </row>
    <row r="18">
      <c r="A18" s="1592" t="s">
        <v>4801</v>
      </c>
      <c r="B18" s="1588">
        <v>120.0</v>
      </c>
      <c r="C18" s="1706"/>
      <c r="G18" s="4"/>
    </row>
    <row r="19">
      <c r="A19" s="1592" t="s">
        <v>4802</v>
      </c>
      <c r="B19" s="1588">
        <v>600.0</v>
      </c>
      <c r="C19" s="1706"/>
      <c r="G19" s="4"/>
    </row>
    <row r="20">
      <c r="A20" s="1592" t="s">
        <v>4803</v>
      </c>
      <c r="B20" s="1588">
        <v>1500.0</v>
      </c>
      <c r="C20" s="1706"/>
      <c r="G20" s="4"/>
    </row>
    <row r="21">
      <c r="A21" s="1592" t="s">
        <v>4804</v>
      </c>
      <c r="B21" s="1588">
        <v>9000.0</v>
      </c>
      <c r="C21" s="1706"/>
      <c r="G21" s="1706"/>
    </row>
    <row r="22">
      <c r="A22" s="1592" t="s">
        <v>4805</v>
      </c>
      <c r="B22" s="1588">
        <v>1000.0</v>
      </c>
      <c r="C22" s="1706"/>
      <c r="G22" s="1706"/>
    </row>
    <row r="23">
      <c r="A23" s="1592" t="s">
        <v>4806</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5687</v>
      </c>
      <c r="D1" s="1709" t="s">
        <v>5688</v>
      </c>
      <c r="E1" s="24"/>
      <c r="F1" s="24"/>
      <c r="G1" s="9"/>
      <c r="H1" s="1708" t="s">
        <v>5689</v>
      </c>
      <c r="I1" s="1708" t="s">
        <v>5690</v>
      </c>
    </row>
    <row r="2" ht="33.75" customHeight="1">
      <c r="A2" s="1710" t="s">
        <v>5691</v>
      </c>
      <c r="B2" s="1711" t="str">
        <f>image("https://i.imgur.com/mNxS39D.png",4,40,36)</f>
        <v/>
      </c>
      <c r="C2" s="1712" t="s">
        <v>5692</v>
      </c>
      <c r="D2" s="1713" t="s">
        <v>5693</v>
      </c>
      <c r="E2" s="24"/>
      <c r="F2" s="24"/>
      <c r="G2" s="9"/>
      <c r="H2" s="1714" t="s">
        <v>416</v>
      </c>
      <c r="I2" s="1714" t="s">
        <v>5694</v>
      </c>
    </row>
    <row r="3" ht="33.75" customHeight="1">
      <c r="A3" s="1710" t="s">
        <v>5695</v>
      </c>
      <c r="B3" s="1711" t="str">
        <f>image("https://i.imgur.com/waFHb9T.png",4,40,36)</f>
        <v/>
      </c>
      <c r="C3" s="53"/>
      <c r="D3" s="1713" t="s">
        <v>5696</v>
      </c>
      <c r="E3" s="24"/>
      <c r="F3" s="24"/>
      <c r="G3" s="9"/>
      <c r="H3" s="1714" t="s">
        <v>5697</v>
      </c>
      <c r="I3" s="1714" t="s">
        <v>5694</v>
      </c>
    </row>
    <row r="4" ht="33.75" customHeight="1">
      <c r="A4" s="1710" t="s">
        <v>5698</v>
      </c>
      <c r="B4" s="1711" t="str">
        <f>image("https://i.imgur.com/ZViCBXO.png",4,40,36)</f>
        <v/>
      </c>
      <c r="C4" s="47"/>
      <c r="D4" s="1713" t="s">
        <v>5699</v>
      </c>
      <c r="E4" s="24"/>
      <c r="F4" s="24"/>
      <c r="G4" s="9"/>
      <c r="H4" s="1714" t="s">
        <v>5700</v>
      </c>
      <c r="I4" s="1714" t="s">
        <v>5701</v>
      </c>
    </row>
    <row r="5" ht="33.75" customHeight="1">
      <c r="A5" s="1715" t="s">
        <v>5702</v>
      </c>
      <c r="B5" s="1716" t="str">
        <f>image("https://i.imgur.com/kI2aOuJ.png",4,40,36)</f>
        <v/>
      </c>
      <c r="C5" s="1712" t="s">
        <v>5703</v>
      </c>
      <c r="D5" s="1713" t="s">
        <v>5704</v>
      </c>
      <c r="E5" s="24"/>
      <c r="F5" s="24"/>
      <c r="G5" s="9"/>
      <c r="H5" s="1714" t="s">
        <v>5700</v>
      </c>
      <c r="I5" s="1714" t="s">
        <v>5701</v>
      </c>
    </row>
    <row r="6" ht="33.75" customHeight="1">
      <c r="A6" s="1715" t="s">
        <v>5705</v>
      </c>
      <c r="B6" s="1716" t="str">
        <f>image("https://i.imgur.com/8UD4LJH.png",4,40,36)</f>
        <v/>
      </c>
      <c r="C6" s="53"/>
      <c r="D6" s="1713" t="s">
        <v>5706</v>
      </c>
      <c r="E6" s="24"/>
      <c r="F6" s="24"/>
      <c r="G6" s="9"/>
      <c r="H6" s="1714" t="s">
        <v>416</v>
      </c>
      <c r="I6" s="1714" t="s">
        <v>5694</v>
      </c>
    </row>
    <row r="7" ht="33.75" customHeight="1">
      <c r="A7" s="1715" t="s">
        <v>5707</v>
      </c>
      <c r="B7" s="1716" t="str">
        <f>image("https://i.imgur.com/Bq4jl5Q.png",4,40,36)</f>
        <v/>
      </c>
      <c r="C7" s="53"/>
      <c r="D7" s="1713" t="s">
        <v>5708</v>
      </c>
      <c r="E7" s="24"/>
      <c r="F7" s="24"/>
      <c r="G7" s="9"/>
      <c r="H7" s="1714" t="s">
        <v>5697</v>
      </c>
      <c r="I7" s="1714" t="s">
        <v>5694</v>
      </c>
    </row>
    <row r="8" ht="33.75" customHeight="1">
      <c r="A8" s="1715" t="s">
        <v>3549</v>
      </c>
      <c r="B8" s="1716" t="str">
        <f>image("https://i.imgur.com/tODc4xA.png",4,40,36)</f>
        <v/>
      </c>
      <c r="C8" s="53"/>
      <c r="D8" s="1713" t="s">
        <v>5709</v>
      </c>
      <c r="E8" s="24"/>
      <c r="F8" s="24"/>
      <c r="G8" s="9"/>
      <c r="H8" s="1714" t="s">
        <v>5710</v>
      </c>
      <c r="I8" s="1714" t="s">
        <v>5701</v>
      </c>
    </row>
    <row r="9" ht="33.75" customHeight="1">
      <c r="A9" s="1715" t="s">
        <v>5711</v>
      </c>
      <c r="B9" s="1716" t="str">
        <f>image("https://i.imgur.com/9UTF5gL.png",4,40,36)</f>
        <v/>
      </c>
      <c r="C9" s="47"/>
      <c r="D9" s="1713" t="s">
        <v>5712</v>
      </c>
      <c r="E9" s="24"/>
      <c r="F9" s="24"/>
      <c r="G9" s="9"/>
      <c r="H9" s="1714" t="s">
        <v>5710</v>
      </c>
      <c r="I9" s="1714" t="s">
        <v>5701</v>
      </c>
    </row>
    <row r="10" ht="33.75" customHeight="1">
      <c r="A10" s="1717" t="s">
        <v>5713</v>
      </c>
      <c r="B10" s="1718" t="str">
        <f>image("https://i.imgur.com/Wrlx7Qh.png",4,40,36)</f>
        <v/>
      </c>
      <c r="C10" s="1712" t="s">
        <v>5714</v>
      </c>
      <c r="D10" s="1713" t="s">
        <v>5715</v>
      </c>
      <c r="E10" s="24"/>
      <c r="F10" s="24"/>
      <c r="G10" s="9"/>
      <c r="H10" s="1714" t="s">
        <v>5710</v>
      </c>
      <c r="I10" s="1714" t="s">
        <v>5701</v>
      </c>
    </row>
    <row r="11" ht="33.75" customHeight="1">
      <c r="A11" s="1717" t="s">
        <v>5716</v>
      </c>
      <c r="B11" s="1718" t="str">
        <f>image("https://i.imgur.com/8PKY903.png",4,40,36)</f>
        <v/>
      </c>
      <c r="C11" s="53"/>
      <c r="D11" s="1713" t="s">
        <v>5717</v>
      </c>
      <c r="E11" s="24"/>
      <c r="F11" s="24"/>
      <c r="G11" s="9"/>
      <c r="H11" s="1714" t="s">
        <v>5697</v>
      </c>
      <c r="I11" s="1714" t="s">
        <v>5694</v>
      </c>
    </row>
    <row r="12" ht="33.75" customHeight="1">
      <c r="A12" s="1717" t="s">
        <v>5697</v>
      </c>
      <c r="B12" s="1718" t="str">
        <f>image("https://i.imgur.com/T038RXz.png",4,40,36)</f>
        <v/>
      </c>
      <c r="C12" s="47"/>
      <c r="D12" s="1713" t="s">
        <v>5718</v>
      </c>
      <c r="E12" s="24"/>
      <c r="F12" s="24"/>
      <c r="G12" s="9"/>
      <c r="H12" s="1714" t="s">
        <v>5700</v>
      </c>
      <c r="I12" s="1714" t="s">
        <v>5701</v>
      </c>
    </row>
    <row r="13" ht="33.75" customHeight="1">
      <c r="A13" s="1719" t="s">
        <v>5719</v>
      </c>
      <c r="B13" s="1720" t="str">
        <f>image("https://i.imgur.com/DDrLS6z.png",4,40,36)</f>
        <v/>
      </c>
      <c r="C13" s="1712" t="s">
        <v>5720</v>
      </c>
      <c r="D13" s="1713" t="s">
        <v>5721</v>
      </c>
      <c r="E13" s="24"/>
      <c r="F13" s="24"/>
      <c r="G13" s="9"/>
      <c r="H13" s="1714" t="s">
        <v>5700</v>
      </c>
      <c r="I13" s="1714" t="s">
        <v>5701</v>
      </c>
    </row>
    <row r="14" ht="33.75" customHeight="1">
      <c r="A14" s="1719" t="s">
        <v>852</v>
      </c>
      <c r="B14" s="1720" t="str">
        <f>image("https://i.imgur.com/KcjXKQf.png",4,40,36)</f>
        <v/>
      </c>
      <c r="C14" s="47"/>
      <c r="D14" s="1713" t="s">
        <v>5722</v>
      </c>
      <c r="E14" s="24"/>
      <c r="F14" s="24"/>
      <c r="G14" s="9"/>
      <c r="H14" s="1714" t="s">
        <v>416</v>
      </c>
      <c r="I14" s="1714" t="s">
        <v>5694</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5723</v>
      </c>
      <c r="D18" s="24"/>
      <c r="E18" s="24"/>
      <c r="F18" s="24"/>
      <c r="G18" s="9"/>
      <c r="H18" s="1723"/>
      <c r="I18" s="1723"/>
    </row>
    <row r="19" ht="15.75" customHeight="1">
      <c r="A19" s="1695"/>
      <c r="B19" s="1695"/>
      <c r="C19" s="1726" t="s">
        <v>5724</v>
      </c>
      <c r="D19" s="1727" t="s">
        <v>5725</v>
      </c>
      <c r="E19" s="1727" t="s">
        <v>638</v>
      </c>
      <c r="F19" s="1727" t="s">
        <v>5726</v>
      </c>
      <c r="G19" s="1728" t="s">
        <v>5727</v>
      </c>
      <c r="H19" s="1723"/>
      <c r="I19" s="1723"/>
    </row>
    <row r="20" ht="15.75" customHeight="1">
      <c r="A20" s="1695"/>
      <c r="B20" s="1695"/>
      <c r="C20" s="1729" t="s">
        <v>5728</v>
      </c>
      <c r="D20" s="1588">
        <v>130.0</v>
      </c>
      <c r="E20" s="1588">
        <v>200.0</v>
      </c>
      <c r="F20" s="1588">
        <v>200.0</v>
      </c>
      <c r="G20" s="1588">
        <v>130.0</v>
      </c>
      <c r="H20" s="1723"/>
      <c r="I20" s="1723"/>
    </row>
    <row r="21" ht="15.75" customHeight="1">
      <c r="A21" s="1695"/>
      <c r="B21" s="1695"/>
      <c r="C21" s="1729" t="s">
        <v>5729</v>
      </c>
      <c r="D21" s="1730">
        <v>0.1</v>
      </c>
      <c r="E21" s="1730">
        <v>0.15</v>
      </c>
      <c r="F21" s="1730">
        <v>0.15</v>
      </c>
      <c r="G21" s="1730">
        <v>0.1</v>
      </c>
      <c r="H21" s="1723"/>
      <c r="I21" s="1723"/>
    </row>
    <row r="22" ht="15.75" customHeight="1">
      <c r="A22" s="1695"/>
      <c r="B22" s="1695"/>
      <c r="C22" s="1729" t="s">
        <v>5730</v>
      </c>
      <c r="D22" s="1588">
        <v>30.0</v>
      </c>
      <c r="E22" s="1588">
        <v>10.0</v>
      </c>
      <c r="F22" s="1588">
        <v>10.0</v>
      </c>
      <c r="G22" s="1588">
        <v>20.0</v>
      </c>
      <c r="H22" s="1723"/>
      <c r="I22" s="1723"/>
    </row>
    <row r="23" ht="15.75" customHeight="1">
      <c r="A23" s="1695"/>
      <c r="B23" s="1695"/>
      <c r="C23" s="1729" t="s">
        <v>5731</v>
      </c>
      <c r="D23" s="1730">
        <v>0.15</v>
      </c>
      <c r="E23" s="1730">
        <v>0.05</v>
      </c>
      <c r="F23" s="1730">
        <v>0.05</v>
      </c>
      <c r="G23" s="1730">
        <v>0.1</v>
      </c>
      <c r="H23" s="1723"/>
      <c r="I23" s="1723"/>
    </row>
    <row r="24" ht="15.75" customHeight="1">
      <c r="A24" s="1695"/>
      <c r="B24" s="1695"/>
      <c r="C24" s="1729" t="s">
        <v>5732</v>
      </c>
      <c r="D24" s="1588">
        <v>30.0</v>
      </c>
      <c r="E24" s="1588">
        <v>10.0</v>
      </c>
      <c r="F24" s="1588">
        <v>10.0</v>
      </c>
      <c r="G24" s="1588">
        <v>20.0</v>
      </c>
      <c r="H24" s="1723"/>
      <c r="I24" s="1723"/>
    </row>
    <row r="25" ht="15.75" customHeight="1">
      <c r="A25" s="1695"/>
      <c r="B25" s="1695"/>
      <c r="C25" s="1729" t="s">
        <v>5733</v>
      </c>
      <c r="D25" s="1730">
        <v>0.15</v>
      </c>
      <c r="E25" s="1730">
        <v>0.05</v>
      </c>
      <c r="F25" s="1730">
        <v>0.05</v>
      </c>
      <c r="G25" s="1730">
        <v>0.1</v>
      </c>
      <c r="H25" s="1723"/>
      <c r="I25" s="1723"/>
    </row>
    <row r="26" ht="15.75" customHeight="1">
      <c r="A26" s="1695"/>
      <c r="B26" s="1695"/>
      <c r="C26" s="1729" t="s">
        <v>5734</v>
      </c>
      <c r="D26" s="1588">
        <v>6.0</v>
      </c>
      <c r="E26" s="1588">
        <v>18.0</v>
      </c>
      <c r="F26" s="1588">
        <v>18.0</v>
      </c>
      <c r="G26" s="1588">
        <v>12.0</v>
      </c>
      <c r="H26" s="1723"/>
      <c r="I26" s="1723"/>
    </row>
    <row r="27" ht="15.75" customHeight="1">
      <c r="A27" s="1695"/>
      <c r="B27" s="1695"/>
      <c r="C27" s="1729" t="s">
        <v>5735</v>
      </c>
      <c r="D27" s="1730">
        <v>0.05</v>
      </c>
      <c r="E27" s="1730">
        <v>0.15</v>
      </c>
      <c r="F27" s="1730">
        <v>0.15</v>
      </c>
      <c r="G27" s="1730">
        <v>0.1</v>
      </c>
      <c r="H27" s="1723"/>
      <c r="I27" s="1723"/>
    </row>
    <row r="28" ht="15.75" customHeight="1">
      <c r="A28" s="1695"/>
      <c r="B28" s="1695"/>
      <c r="C28" s="1729" t="s">
        <v>5736</v>
      </c>
      <c r="D28" s="1588">
        <v>6.0</v>
      </c>
      <c r="E28" s="1588">
        <v>18.0</v>
      </c>
      <c r="F28" s="1588">
        <v>18.0</v>
      </c>
      <c r="G28" s="1588">
        <v>12.0</v>
      </c>
      <c r="H28" s="1723"/>
      <c r="I28" s="1723"/>
    </row>
    <row r="29" ht="15.75" customHeight="1">
      <c r="A29" s="1695"/>
      <c r="B29" s="1695"/>
      <c r="C29" s="1729" t="s">
        <v>5737</v>
      </c>
      <c r="D29" s="1730">
        <v>0.05</v>
      </c>
      <c r="E29" s="1730">
        <v>0.15</v>
      </c>
      <c r="F29" s="1730">
        <v>0.15</v>
      </c>
      <c r="G29" s="1730">
        <v>0.1</v>
      </c>
      <c r="H29" s="1723"/>
      <c r="I29" s="1723"/>
    </row>
    <row r="30" ht="15.75" customHeight="1">
      <c r="A30" s="1695"/>
      <c r="B30" s="1695"/>
      <c r="C30" s="1729" t="s">
        <v>5738</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5739</v>
      </c>
      <c r="D34" s="24"/>
      <c r="E34" s="24"/>
      <c r="F34" s="24"/>
      <c r="G34" s="24"/>
      <c r="H34" s="24"/>
      <c r="I34" s="1732"/>
    </row>
    <row r="35" ht="15.75" customHeight="1">
      <c r="A35" s="1695"/>
      <c r="B35" s="1695"/>
      <c r="C35" s="1733" t="s">
        <v>5724</v>
      </c>
      <c r="D35" s="1734" t="s">
        <v>5725</v>
      </c>
      <c r="E35" s="1734" t="s">
        <v>638</v>
      </c>
      <c r="F35" s="1734" t="s">
        <v>5726</v>
      </c>
      <c r="G35" s="1735" t="s">
        <v>5727</v>
      </c>
      <c r="H35" s="1736" t="s">
        <v>5740</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5738</v>
      </c>
      <c r="D42" s="1741"/>
      <c r="E42" s="1742"/>
      <c r="F42" s="1742"/>
      <c r="G42" s="1743"/>
      <c r="H42" s="1744">
        <v>0.11</v>
      </c>
      <c r="I42" s="1745"/>
    </row>
    <row r="43" ht="15.75" customHeight="1">
      <c r="A43" s="1695"/>
      <c r="B43" s="1695"/>
      <c r="C43" s="1731" t="s">
        <v>5741</v>
      </c>
      <c r="D43" s="1746"/>
      <c r="E43" s="1747"/>
      <c r="F43" s="1747"/>
      <c r="G43" s="1748"/>
      <c r="H43" s="1744">
        <v>0.21</v>
      </c>
      <c r="I43" s="1745"/>
    </row>
    <row r="44" ht="15.75" customHeight="1">
      <c r="A44" s="1695"/>
      <c r="B44" s="1695"/>
      <c r="C44" s="1731" t="s">
        <v>5742</v>
      </c>
      <c r="D44" s="1746"/>
      <c r="E44" s="1747"/>
      <c r="F44" s="1747"/>
      <c r="G44" s="1748"/>
      <c r="H44" s="1744">
        <v>-0.21</v>
      </c>
      <c r="I44" s="1745"/>
    </row>
    <row r="45" ht="15.75" customHeight="1">
      <c r="A45" s="1695"/>
      <c r="B45" s="1695"/>
      <c r="C45" s="1731" t="s">
        <v>5743</v>
      </c>
      <c r="D45" s="1749"/>
      <c r="E45" s="1750"/>
      <c r="F45" s="1750"/>
      <c r="G45" s="1751"/>
      <c r="H45" s="1744">
        <v>-0.31</v>
      </c>
      <c r="I45" s="1745"/>
    </row>
    <row r="46" ht="15.75" customHeight="1">
      <c r="A46" s="1695"/>
      <c r="B46" s="1695"/>
      <c r="C46" s="1752" t="s">
        <v>5744</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5745</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4807</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5746</v>
      </c>
      <c r="C1" s="24"/>
      <c r="D1" s="24"/>
      <c r="E1" s="24"/>
      <c r="F1" s="9"/>
      <c r="G1" s="1756" t="s">
        <v>5747</v>
      </c>
    </row>
    <row r="2">
      <c r="A2" s="47"/>
      <c r="B2" s="674" t="s">
        <v>5748</v>
      </c>
      <c r="C2" s="674" t="s">
        <v>5749</v>
      </c>
      <c r="D2" s="674" t="s">
        <v>5750</v>
      </c>
      <c r="E2" s="1522" t="s">
        <v>5751</v>
      </c>
      <c r="F2" s="674" t="s">
        <v>5752</v>
      </c>
      <c r="G2" s="47"/>
    </row>
    <row r="3">
      <c r="A3" s="1757" t="s">
        <v>5753</v>
      </c>
      <c r="B3" s="1758">
        <v>1.0</v>
      </c>
      <c r="C3" s="1758">
        <v>1.0</v>
      </c>
      <c r="D3" s="1758">
        <v>1.0</v>
      </c>
      <c r="E3" s="1758">
        <v>1.0</v>
      </c>
      <c r="F3" s="1758">
        <v>1.0</v>
      </c>
      <c r="G3" s="1758">
        <v>0.0</v>
      </c>
    </row>
    <row r="4">
      <c r="A4" s="1757" t="s">
        <v>5754</v>
      </c>
      <c r="B4" s="1758">
        <v>1.0</v>
      </c>
      <c r="C4" s="1758">
        <v>2.0</v>
      </c>
      <c r="D4" s="1758">
        <v>2.0</v>
      </c>
      <c r="E4" s="1758">
        <v>1.0</v>
      </c>
      <c r="F4" s="1758">
        <v>1.0</v>
      </c>
      <c r="G4" s="1758">
        <v>5.0</v>
      </c>
    </row>
    <row r="5">
      <c r="A5" s="1757" t="s">
        <v>5755</v>
      </c>
      <c r="B5" s="1758">
        <v>1.0</v>
      </c>
      <c r="C5" s="1758">
        <v>3.0</v>
      </c>
      <c r="D5" s="1758">
        <v>2.0</v>
      </c>
      <c r="E5" s="1758">
        <v>1.0</v>
      </c>
      <c r="F5" s="1758">
        <v>1.0</v>
      </c>
      <c r="G5" s="1758">
        <v>20.0</v>
      </c>
    </row>
    <row r="6">
      <c r="A6" s="1757" t="s">
        <v>5756</v>
      </c>
      <c r="B6" s="1758">
        <v>1.0</v>
      </c>
      <c r="C6" s="1758">
        <v>2.0</v>
      </c>
      <c r="D6" s="1758">
        <v>2.0</v>
      </c>
      <c r="E6" s="1758">
        <v>1.0</v>
      </c>
      <c r="F6" s="1758">
        <v>1.0</v>
      </c>
      <c r="G6" s="1758">
        <v>0.0</v>
      </c>
    </row>
    <row r="7">
      <c r="A7" s="1757" t="s">
        <v>5757</v>
      </c>
      <c r="B7" s="1758">
        <v>2.0</v>
      </c>
      <c r="C7" s="1758">
        <v>3.0</v>
      </c>
      <c r="D7" s="1758">
        <v>3.0</v>
      </c>
      <c r="E7" s="1758">
        <v>1.0</v>
      </c>
      <c r="F7" s="1758">
        <v>1.0</v>
      </c>
      <c r="G7" s="1758">
        <v>10.0</v>
      </c>
    </row>
    <row r="8">
      <c r="A8" s="1757" t="s">
        <v>5758</v>
      </c>
      <c r="B8" s="1758">
        <v>2.0</v>
      </c>
      <c r="C8" s="1758">
        <v>3.0</v>
      </c>
      <c r="D8" s="1758">
        <v>3.0</v>
      </c>
      <c r="E8" s="1758">
        <v>1.0</v>
      </c>
      <c r="F8" s="1758">
        <v>1.0</v>
      </c>
      <c r="G8" s="1758">
        <v>10.0</v>
      </c>
    </row>
    <row r="9">
      <c r="A9" s="1757" t="s">
        <v>5759</v>
      </c>
      <c r="B9" s="1758">
        <v>2.0</v>
      </c>
      <c r="C9" s="1758">
        <v>3.0</v>
      </c>
      <c r="D9" s="1758">
        <v>3.0</v>
      </c>
      <c r="E9" s="1758">
        <v>1.0</v>
      </c>
      <c r="F9" s="1758">
        <v>1.0</v>
      </c>
      <c r="G9" s="1758">
        <v>30.0</v>
      </c>
    </row>
    <row r="10">
      <c r="A10" s="1757" t="s">
        <v>5697</v>
      </c>
      <c r="B10" s="1758">
        <v>1.0</v>
      </c>
      <c r="C10" s="1758">
        <v>2.0</v>
      </c>
      <c r="D10" s="1758">
        <v>1.0</v>
      </c>
      <c r="E10" s="1758">
        <v>1.0</v>
      </c>
      <c r="F10" s="1758">
        <v>1.0</v>
      </c>
      <c r="G10" s="1758">
        <v>0.0</v>
      </c>
    </row>
    <row r="11">
      <c r="A11" s="1757" t="s">
        <v>5760</v>
      </c>
      <c r="B11" s="1758">
        <v>1.0</v>
      </c>
      <c r="C11" s="1758">
        <v>3.0</v>
      </c>
      <c r="D11" s="1758">
        <v>1.0</v>
      </c>
      <c r="E11" s="1758">
        <v>1.0</v>
      </c>
      <c r="F11" s="1758">
        <v>1.0</v>
      </c>
      <c r="G11" s="1758">
        <v>0.0</v>
      </c>
    </row>
    <row r="12">
      <c r="A12" s="1757" t="s">
        <v>3556</v>
      </c>
      <c r="B12" s="1758">
        <v>2.0</v>
      </c>
      <c r="C12" s="1758">
        <v>3.0</v>
      </c>
      <c r="D12" s="1758">
        <v>1.0</v>
      </c>
      <c r="E12" s="1758">
        <v>1.0</v>
      </c>
      <c r="F12" s="1758">
        <v>1.0</v>
      </c>
      <c r="G12" s="1758">
        <v>0.0</v>
      </c>
    </row>
    <row r="13">
      <c r="A13" s="1757" t="s">
        <v>5761</v>
      </c>
      <c r="B13" s="1758">
        <v>3.0</v>
      </c>
      <c r="C13" s="1758">
        <v>3.0</v>
      </c>
      <c r="D13" s="1758">
        <v>1.0</v>
      </c>
      <c r="E13" s="1758">
        <v>1.0</v>
      </c>
      <c r="F13" s="1758">
        <v>1.0</v>
      </c>
      <c r="G13" s="1758">
        <v>0.0</v>
      </c>
    </row>
    <row r="14">
      <c r="A14" s="1757" t="s">
        <v>5762</v>
      </c>
      <c r="B14" s="1758" t="s">
        <v>130</v>
      </c>
      <c r="C14" s="1758" t="s">
        <v>130</v>
      </c>
      <c r="D14" s="1758" t="s">
        <v>130</v>
      </c>
      <c r="E14" s="1758" t="s">
        <v>130</v>
      </c>
      <c r="F14" s="1758">
        <v>1.0</v>
      </c>
      <c r="G14" s="1758">
        <v>0.0</v>
      </c>
    </row>
    <row r="15">
      <c r="A15" s="1757" t="s">
        <v>5763</v>
      </c>
      <c r="B15" s="1758" t="s">
        <v>130</v>
      </c>
      <c r="C15" s="1758" t="s">
        <v>130</v>
      </c>
      <c r="D15" s="1758" t="s">
        <v>130</v>
      </c>
      <c r="E15" s="1758" t="s">
        <v>130</v>
      </c>
      <c r="F15" s="1758">
        <v>1.0</v>
      </c>
      <c r="G15" s="1758">
        <v>5.0</v>
      </c>
    </row>
    <row r="16">
      <c r="A16" s="1759"/>
      <c r="B16" s="1759" t="s">
        <v>5764</v>
      </c>
      <c r="C16" s="1760"/>
      <c r="D16" s="1760"/>
      <c r="E16" s="1760"/>
      <c r="F16" s="1760"/>
      <c r="G16" s="1760"/>
    </row>
    <row r="17">
      <c r="A17" s="1759"/>
      <c r="B17" s="1760"/>
      <c r="C17" s="1760"/>
      <c r="D17" s="1760"/>
      <c r="E17" s="1760"/>
      <c r="F17" s="1760"/>
      <c r="G17" s="1760"/>
    </row>
    <row r="18">
      <c r="A18" s="1694" t="s">
        <v>4807</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5765</v>
      </c>
      <c r="B1" s="1762" t="s">
        <v>5766</v>
      </c>
      <c r="C1" s="9"/>
      <c r="D1" s="1762" t="s">
        <v>5767</v>
      </c>
      <c r="E1" s="9"/>
      <c r="F1" s="1762" t="s">
        <v>5768</v>
      </c>
      <c r="G1" s="9"/>
      <c r="H1" s="1762" t="s">
        <v>5769</v>
      </c>
      <c r="I1" s="9"/>
      <c r="J1" s="1762" t="s">
        <v>5770</v>
      </c>
      <c r="K1" s="9"/>
      <c r="L1" s="1763"/>
      <c r="M1" s="1764" t="s">
        <v>5771</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5772</v>
      </c>
      <c r="N2" s="1769" t="s">
        <v>5773</v>
      </c>
      <c r="O2" s="1770" t="s">
        <v>5774</v>
      </c>
    </row>
    <row r="3" ht="26.25" customHeight="1">
      <c r="A3" s="1771" t="s">
        <v>5775</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5776</v>
      </c>
      <c r="B4" s="1775">
        <v>3400000.0</v>
      </c>
      <c r="C4" s="9"/>
      <c r="D4" s="1775">
        <v>4000000.0</v>
      </c>
      <c r="E4" s="9"/>
      <c r="F4" s="1775">
        <v>4100000.0</v>
      </c>
      <c r="G4" s="9"/>
      <c r="H4" s="1775">
        <v>3800000.0</v>
      </c>
      <c r="I4" s="9"/>
      <c r="J4" s="1775">
        <v>3500000.0</v>
      </c>
      <c r="K4" s="9"/>
      <c r="L4" s="1773"/>
      <c r="M4" s="1774">
        <v>18.0</v>
      </c>
      <c r="N4" s="1774">
        <v>42.0</v>
      </c>
      <c r="O4" s="1774"/>
    </row>
    <row r="5">
      <c r="A5" s="1776" t="s">
        <v>5777</v>
      </c>
      <c r="B5" s="1777">
        <v>2700000.0</v>
      </c>
      <c r="C5" s="9"/>
      <c r="D5" s="1777">
        <v>3100000.0</v>
      </c>
      <c r="E5" s="9"/>
      <c r="F5" s="1777">
        <v>3200000.0</v>
      </c>
      <c r="G5" s="9"/>
      <c r="H5" s="1777">
        <v>3000000.0</v>
      </c>
      <c r="I5" s="9"/>
      <c r="J5" s="1777">
        <v>2750000.0</v>
      </c>
      <c r="K5" s="9"/>
      <c r="L5" s="1773"/>
      <c r="M5" s="1776">
        <v>14.0</v>
      </c>
      <c r="N5" s="1776">
        <v>46.0</v>
      </c>
      <c r="O5" s="1776"/>
    </row>
    <row r="6">
      <c r="A6" s="1776" t="s">
        <v>5778</v>
      </c>
      <c r="B6" s="1777">
        <v>2100000.0</v>
      </c>
      <c r="C6" s="9"/>
      <c r="D6" s="1777">
        <v>2400000.0</v>
      </c>
      <c r="E6" s="9"/>
      <c r="F6" s="1777">
        <v>2450000.0</v>
      </c>
      <c r="G6" s="9"/>
      <c r="H6" s="1777">
        <v>2300000.0</v>
      </c>
      <c r="I6" s="9"/>
      <c r="J6" s="1777">
        <v>2100000.0</v>
      </c>
      <c r="K6" s="9"/>
      <c r="L6" s="1773"/>
      <c r="M6" s="1776">
        <v>10.0</v>
      </c>
      <c r="N6" s="1776">
        <v>50.0</v>
      </c>
      <c r="O6" s="1776"/>
    </row>
    <row r="7">
      <c r="A7" s="1778" t="s">
        <v>5779</v>
      </c>
      <c r="B7" s="1779">
        <v>1600000.0</v>
      </c>
      <c r="C7" s="9"/>
      <c r="D7" s="1779">
        <v>1700000.0</v>
      </c>
      <c r="E7" s="9"/>
      <c r="F7" s="1779">
        <v>1800000.0</v>
      </c>
      <c r="G7" s="9"/>
      <c r="H7" s="1779">
        <v>1700000.0</v>
      </c>
      <c r="I7" s="9"/>
      <c r="J7" s="1779">
        <v>1600000.0</v>
      </c>
      <c r="K7" s="9"/>
      <c r="L7" s="1773"/>
      <c r="M7" s="1778">
        <v>6.0</v>
      </c>
      <c r="N7" s="1778">
        <v>44.0</v>
      </c>
      <c r="O7" s="1778">
        <v>10.0</v>
      </c>
    </row>
    <row r="8">
      <c r="A8" s="1778" t="s">
        <v>5780</v>
      </c>
      <c r="B8" s="1779">
        <v>1100000.0</v>
      </c>
      <c r="C8" s="9"/>
      <c r="D8" s="1779">
        <v>1200000.0</v>
      </c>
      <c r="E8" s="9"/>
      <c r="F8" s="1779">
        <v>1300000.0</v>
      </c>
      <c r="G8" s="9"/>
      <c r="H8" s="1779">
        <v>1200000.0</v>
      </c>
      <c r="I8" s="9"/>
      <c r="J8" s="1779">
        <v>1200000.0</v>
      </c>
      <c r="K8" s="9"/>
      <c r="L8" s="1773"/>
      <c r="M8" s="1778">
        <v>4.0</v>
      </c>
      <c r="N8" s="1778">
        <v>40.0</v>
      </c>
      <c r="O8" s="1778">
        <v>16.0</v>
      </c>
    </row>
    <row r="9">
      <c r="A9" s="1780" t="s">
        <v>5781</v>
      </c>
      <c r="B9" s="1781">
        <v>700000.0</v>
      </c>
      <c r="C9" s="9"/>
      <c r="D9" s="1781">
        <v>800000.0</v>
      </c>
      <c r="E9" s="9"/>
      <c r="F9" s="1781">
        <v>900000.0</v>
      </c>
      <c r="G9" s="9"/>
      <c r="H9" s="1781">
        <v>800000.0</v>
      </c>
      <c r="I9" s="9"/>
      <c r="J9" s="1781">
        <v>800000.0</v>
      </c>
      <c r="K9" s="9"/>
      <c r="L9" s="1773"/>
      <c r="M9" s="1780">
        <v>2.0</v>
      </c>
      <c r="N9" s="1780">
        <v>34.0</v>
      </c>
      <c r="O9" s="1780">
        <v>24.0</v>
      </c>
    </row>
    <row r="10">
      <c r="A10" s="1780" t="s">
        <v>5782</v>
      </c>
      <c r="B10" s="1781">
        <v>500000.0</v>
      </c>
      <c r="C10" s="9"/>
      <c r="D10" s="1781">
        <v>600000.0</v>
      </c>
      <c r="E10" s="9"/>
      <c r="F10" s="1781">
        <v>650000.0</v>
      </c>
      <c r="G10" s="9"/>
      <c r="H10" s="1781">
        <v>550000.0</v>
      </c>
      <c r="I10" s="9"/>
      <c r="J10" s="1781">
        <v>550000.0</v>
      </c>
      <c r="K10" s="9"/>
      <c r="L10" s="1773"/>
      <c r="M10" s="1780"/>
      <c r="N10" s="1780">
        <v>32.0</v>
      </c>
      <c r="O10" s="1780">
        <v>28.0</v>
      </c>
    </row>
    <row r="11">
      <c r="A11" s="1782" t="s">
        <v>5783</v>
      </c>
      <c r="B11" s="1783">
        <v>300000.0</v>
      </c>
      <c r="C11" s="9"/>
      <c r="D11" s="1783">
        <v>400000.0</v>
      </c>
      <c r="E11" s="9"/>
      <c r="F11" s="1783">
        <v>450000.0</v>
      </c>
      <c r="G11" s="9"/>
      <c r="H11" s="1783">
        <v>350000.0</v>
      </c>
      <c r="I11" s="9"/>
      <c r="J11" s="1783">
        <v>350000.0</v>
      </c>
      <c r="K11" s="9"/>
      <c r="L11" s="1773"/>
      <c r="M11" s="1782"/>
      <c r="N11" s="1782">
        <v>28.0</v>
      </c>
      <c r="O11" s="1782">
        <v>32.0</v>
      </c>
    </row>
    <row r="12">
      <c r="A12" s="1782" t="s">
        <v>5784</v>
      </c>
      <c r="B12" s="1783">
        <v>200000.0</v>
      </c>
      <c r="C12" s="9"/>
      <c r="D12" s="1783">
        <v>250000.0</v>
      </c>
      <c r="E12" s="9"/>
      <c r="F12" s="1783">
        <v>250000.0</v>
      </c>
      <c r="G12" s="9"/>
      <c r="H12" s="1783">
        <v>200000.0</v>
      </c>
      <c r="I12" s="9"/>
      <c r="J12" s="1783">
        <v>200000.0</v>
      </c>
      <c r="K12" s="9"/>
      <c r="L12" s="1773"/>
      <c r="M12" s="1782"/>
      <c r="N12" s="1782">
        <v>24.0</v>
      </c>
      <c r="O12" s="1782">
        <v>36.0</v>
      </c>
    </row>
    <row r="13">
      <c r="A13" s="1784" t="s">
        <v>5785</v>
      </c>
      <c r="B13" s="1785">
        <v>100000.0</v>
      </c>
      <c r="C13" s="9"/>
      <c r="D13" s="1785">
        <v>100000.0</v>
      </c>
      <c r="E13" s="9"/>
      <c r="F13" s="1785">
        <v>150000.0</v>
      </c>
      <c r="G13" s="9"/>
      <c r="H13" s="1785">
        <v>100000.0</v>
      </c>
      <c r="I13" s="9"/>
      <c r="J13" s="1785">
        <v>100000.0</v>
      </c>
      <c r="K13" s="9"/>
      <c r="L13" s="1773"/>
      <c r="M13" s="1784"/>
      <c r="N13" s="1784">
        <v>20.0</v>
      </c>
      <c r="O13" s="1784">
        <v>40.0</v>
      </c>
    </row>
    <row r="14">
      <c r="A14" s="1784" t="s">
        <v>5786</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5787</v>
      </c>
      <c r="B1" s="1786" t="s">
        <v>5788</v>
      </c>
      <c r="C1" s="1787" t="s">
        <v>5789</v>
      </c>
      <c r="D1" s="1788" t="s">
        <v>5790</v>
      </c>
      <c r="E1" s="1789" t="s">
        <v>3478</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5791</v>
      </c>
      <c r="C2" s="1792" t="s">
        <v>5792</v>
      </c>
      <c r="D2" s="1793" t="s">
        <v>5793</v>
      </c>
      <c r="E2" s="1794" t="s">
        <v>5794</v>
      </c>
    </row>
    <row r="3">
      <c r="A3" s="14" t="s">
        <v>193</v>
      </c>
      <c r="B3" s="1791" t="s">
        <v>5791</v>
      </c>
      <c r="C3" s="1792" t="s">
        <v>5795</v>
      </c>
      <c r="D3" s="1793" t="s">
        <v>5796</v>
      </c>
      <c r="E3" s="1795"/>
    </row>
    <row r="4">
      <c r="A4" s="14" t="s">
        <v>5797</v>
      </c>
      <c r="B4" s="1791" t="s">
        <v>5798</v>
      </c>
      <c r="C4" s="1792" t="s">
        <v>5799</v>
      </c>
      <c r="D4" s="1793" t="s">
        <v>5800</v>
      </c>
      <c r="E4" s="1795"/>
    </row>
    <row r="5">
      <c r="A5" s="14" t="s">
        <v>231</v>
      </c>
      <c r="B5" s="1791" t="s">
        <v>5791</v>
      </c>
      <c r="C5" s="1792" t="s">
        <v>5801</v>
      </c>
      <c r="D5" s="1793" t="s">
        <v>5796</v>
      </c>
      <c r="E5" s="1795"/>
    </row>
    <row r="6">
      <c r="A6" s="14" t="s">
        <v>261</v>
      </c>
      <c r="B6" s="1791" t="s">
        <v>5791</v>
      </c>
      <c r="C6" s="1792"/>
      <c r="D6" s="1793" t="s">
        <v>5802</v>
      </c>
      <c r="E6" s="1795"/>
    </row>
    <row r="7">
      <c r="A7" s="14" t="s">
        <v>323</v>
      </c>
      <c r="B7" s="1791" t="s">
        <v>5791</v>
      </c>
      <c r="C7" s="1792" t="s">
        <v>5803</v>
      </c>
      <c r="D7" s="1793" t="s">
        <v>5804</v>
      </c>
      <c r="E7" s="1795"/>
    </row>
    <row r="8">
      <c r="A8" s="14" t="s">
        <v>323</v>
      </c>
      <c r="B8" s="1791" t="s">
        <v>5798</v>
      </c>
      <c r="C8" s="1792" t="s">
        <v>5805</v>
      </c>
      <c r="D8" s="1793" t="s">
        <v>5806</v>
      </c>
      <c r="E8" s="1795"/>
    </row>
    <row r="9">
      <c r="A9" s="14" t="s">
        <v>323</v>
      </c>
      <c r="B9" s="1791" t="s">
        <v>5807</v>
      </c>
      <c r="C9" s="1792" t="s">
        <v>5808</v>
      </c>
      <c r="D9" s="1793" t="s">
        <v>5809</v>
      </c>
      <c r="E9" s="1795"/>
    </row>
    <row r="10">
      <c r="A10" s="14" t="s">
        <v>323</v>
      </c>
      <c r="B10" s="1791" t="s">
        <v>5810</v>
      </c>
      <c r="C10" s="1792" t="s">
        <v>5811</v>
      </c>
      <c r="D10" s="1793" t="s">
        <v>5812</v>
      </c>
      <c r="E10" s="1795"/>
    </row>
    <row r="11">
      <c r="A11" s="14" t="s">
        <v>323</v>
      </c>
      <c r="B11" s="1791" t="s">
        <v>5813</v>
      </c>
      <c r="C11" s="1792" t="s">
        <v>5814</v>
      </c>
      <c r="D11" s="1793" t="s">
        <v>5806</v>
      </c>
      <c r="E11" s="1795"/>
    </row>
    <row r="12">
      <c r="A12" s="14" t="s">
        <v>48</v>
      </c>
      <c r="B12" s="1791" t="s">
        <v>5791</v>
      </c>
      <c r="C12" s="1792" t="s">
        <v>5815</v>
      </c>
      <c r="D12" s="1793" t="s">
        <v>5796</v>
      </c>
      <c r="E12" s="1795"/>
    </row>
    <row r="13">
      <c r="A13" s="14" t="s">
        <v>386</v>
      </c>
      <c r="B13" s="1791" t="s">
        <v>5791</v>
      </c>
      <c r="C13" s="1792" t="s">
        <v>5816</v>
      </c>
      <c r="D13" s="1793" t="s">
        <v>5804</v>
      </c>
      <c r="E13" s="1795"/>
    </row>
    <row r="14">
      <c r="A14" s="14" t="s">
        <v>386</v>
      </c>
      <c r="B14" s="1791" t="s">
        <v>5798</v>
      </c>
      <c r="C14" s="1792" t="s">
        <v>5817</v>
      </c>
      <c r="D14" s="1793" t="s">
        <v>5800</v>
      </c>
      <c r="E14" s="1795"/>
    </row>
    <row r="15">
      <c r="A15" s="14" t="s">
        <v>386</v>
      </c>
      <c r="B15" s="1791" t="s">
        <v>5807</v>
      </c>
      <c r="C15" s="1792" t="s">
        <v>5818</v>
      </c>
      <c r="D15" s="1793" t="s">
        <v>5806</v>
      </c>
      <c r="E15" s="1795"/>
    </row>
    <row r="16">
      <c r="A16" s="14" t="s">
        <v>386</v>
      </c>
      <c r="B16" s="1791" t="s">
        <v>5810</v>
      </c>
      <c r="C16" s="1792" t="s">
        <v>5819</v>
      </c>
      <c r="D16" s="1793" t="s">
        <v>5806</v>
      </c>
      <c r="E16" s="1795"/>
    </row>
    <row r="17">
      <c r="A17" s="14" t="s">
        <v>425</v>
      </c>
      <c r="B17" s="1791" t="s">
        <v>5791</v>
      </c>
      <c r="C17" s="1792" t="s">
        <v>5820</v>
      </c>
      <c r="D17" s="1793" t="s">
        <v>5796</v>
      </c>
      <c r="E17" s="1795"/>
    </row>
    <row r="18">
      <c r="A18" s="14" t="s">
        <v>448</v>
      </c>
      <c r="B18" s="1791" t="s">
        <v>5791</v>
      </c>
      <c r="C18" s="1792" t="s">
        <v>5821</v>
      </c>
      <c r="D18" s="1793" t="s">
        <v>5796</v>
      </c>
      <c r="E18" s="1795"/>
    </row>
    <row r="19">
      <c r="A19" s="14" t="s">
        <v>448</v>
      </c>
      <c r="B19" s="1791" t="s">
        <v>5798</v>
      </c>
      <c r="C19" s="1792" t="s">
        <v>5822</v>
      </c>
      <c r="D19" s="1793" t="s">
        <v>5800</v>
      </c>
      <c r="E19" s="1795"/>
    </row>
    <row r="20">
      <c r="A20" s="14" t="s">
        <v>448</v>
      </c>
      <c r="B20" s="1791" t="s">
        <v>5807</v>
      </c>
      <c r="C20" s="1792" t="s">
        <v>5823</v>
      </c>
      <c r="D20" s="1793" t="s">
        <v>5806</v>
      </c>
      <c r="E20" s="1795"/>
    </row>
    <row r="21">
      <c r="A21" s="14" t="s">
        <v>478</v>
      </c>
      <c r="B21" s="1791" t="s">
        <v>5791</v>
      </c>
      <c r="C21" s="1792" t="s">
        <v>5824</v>
      </c>
      <c r="D21" s="1793" t="s">
        <v>5825</v>
      </c>
      <c r="E21" s="1795"/>
    </row>
    <row r="22">
      <c r="A22" s="14" t="s">
        <v>478</v>
      </c>
      <c r="B22" s="1791" t="s">
        <v>5798</v>
      </c>
      <c r="C22" s="1792" t="s">
        <v>5826</v>
      </c>
      <c r="D22" s="1793" t="s">
        <v>5796</v>
      </c>
      <c r="E22" s="1795"/>
    </row>
    <row r="23">
      <c r="A23" s="14" t="s">
        <v>509</v>
      </c>
      <c r="B23" s="1791" t="s">
        <v>5791</v>
      </c>
      <c r="C23" s="1792" t="s">
        <v>5827</v>
      </c>
      <c r="D23" s="1793" t="s">
        <v>5796</v>
      </c>
      <c r="E23" s="1795"/>
    </row>
    <row r="24">
      <c r="A24" s="14" t="s">
        <v>509</v>
      </c>
      <c r="B24" s="1791" t="s">
        <v>5798</v>
      </c>
      <c r="C24" s="1792" t="s">
        <v>5828</v>
      </c>
      <c r="D24" s="1793" t="s">
        <v>5829</v>
      </c>
      <c r="E24" s="1795"/>
    </row>
    <row r="25">
      <c r="A25" s="14" t="s">
        <v>509</v>
      </c>
      <c r="B25" s="1791" t="s">
        <v>5807</v>
      </c>
      <c r="C25" s="1792" t="s">
        <v>5830</v>
      </c>
      <c r="D25" s="1793" t="s">
        <v>5806</v>
      </c>
      <c r="E25" s="1795"/>
    </row>
    <row r="26">
      <c r="A26" s="14" t="s">
        <v>509</v>
      </c>
      <c r="B26" s="1791" t="s">
        <v>5810</v>
      </c>
      <c r="C26" s="1792" t="s">
        <v>5831</v>
      </c>
      <c r="D26" s="1793" t="s">
        <v>5806</v>
      </c>
      <c r="E26" s="1795"/>
    </row>
    <row r="27">
      <c r="A27" s="14" t="s">
        <v>553</v>
      </c>
      <c r="B27" s="1791" t="s">
        <v>5791</v>
      </c>
      <c r="C27" s="1792" t="s">
        <v>5832</v>
      </c>
      <c r="D27" s="1793" t="s">
        <v>5796</v>
      </c>
      <c r="E27" s="1795"/>
    </row>
    <row r="28">
      <c r="A28" s="14" t="s">
        <v>553</v>
      </c>
      <c r="B28" s="1791" t="s">
        <v>5798</v>
      </c>
      <c r="C28" s="1792" t="s">
        <v>5833</v>
      </c>
      <c r="D28" s="1793" t="s">
        <v>5806</v>
      </c>
      <c r="E28" s="1795"/>
    </row>
    <row r="29">
      <c r="A29" s="14" t="s">
        <v>622</v>
      </c>
      <c r="B29" s="1791" t="s">
        <v>5791</v>
      </c>
      <c r="C29" s="1792" t="s">
        <v>5834</v>
      </c>
      <c r="D29" s="1793" t="s">
        <v>5796</v>
      </c>
      <c r="E29" s="1795"/>
    </row>
    <row r="30">
      <c r="A30" s="14" t="s">
        <v>644</v>
      </c>
      <c r="B30" s="1791" t="s">
        <v>5791</v>
      </c>
      <c r="C30" s="1792" t="s">
        <v>5835</v>
      </c>
      <c r="D30" s="1793" t="s">
        <v>5804</v>
      </c>
      <c r="E30" s="1795"/>
    </row>
    <row r="31">
      <c r="A31" s="14" t="s">
        <v>644</v>
      </c>
      <c r="B31" s="1791" t="s">
        <v>5798</v>
      </c>
      <c r="C31" s="1792" t="s">
        <v>5836</v>
      </c>
      <c r="D31" s="1793" t="s">
        <v>5806</v>
      </c>
      <c r="E31" s="1794" t="s">
        <v>5837</v>
      </c>
    </row>
    <row r="32">
      <c r="A32" s="14" t="s">
        <v>644</v>
      </c>
      <c r="B32" s="1791" t="s">
        <v>5807</v>
      </c>
      <c r="C32" s="1792"/>
      <c r="D32" s="1793" t="s">
        <v>5806</v>
      </c>
      <c r="E32" s="1794" t="s">
        <v>5838</v>
      </c>
    </row>
    <row r="33">
      <c r="A33" s="14" t="s">
        <v>669</v>
      </c>
      <c r="B33" s="1791" t="s">
        <v>5791</v>
      </c>
      <c r="C33" s="1792" t="s">
        <v>5839</v>
      </c>
      <c r="D33" s="1793" t="s">
        <v>5796</v>
      </c>
      <c r="E33" s="1794" t="s">
        <v>5840</v>
      </c>
    </row>
    <row r="34">
      <c r="A34" s="14" t="s">
        <v>669</v>
      </c>
      <c r="B34" s="1791" t="s">
        <v>5798</v>
      </c>
      <c r="C34" s="1792" t="s">
        <v>5841</v>
      </c>
      <c r="D34" s="1793" t="s">
        <v>5800</v>
      </c>
      <c r="E34" s="1795"/>
    </row>
    <row r="35">
      <c r="A35" s="14" t="s">
        <v>572</v>
      </c>
      <c r="B35" s="1791" t="s">
        <v>5791</v>
      </c>
      <c r="C35" s="1792" t="s">
        <v>5842</v>
      </c>
      <c r="D35" s="1793" t="s">
        <v>5804</v>
      </c>
      <c r="E35" s="1795"/>
    </row>
    <row r="36">
      <c r="A36" s="14" t="s">
        <v>572</v>
      </c>
      <c r="B36" s="1791" t="s">
        <v>5798</v>
      </c>
      <c r="C36" s="1792" t="s">
        <v>5843</v>
      </c>
      <c r="D36" s="1793" t="s">
        <v>5800</v>
      </c>
      <c r="E36" s="1795"/>
    </row>
    <row r="37">
      <c r="A37" s="14" t="s">
        <v>572</v>
      </c>
      <c r="B37" s="1791" t="s">
        <v>5807</v>
      </c>
      <c r="C37" s="1792" t="s">
        <v>5844</v>
      </c>
      <c r="D37" s="1793" t="s">
        <v>5806</v>
      </c>
      <c r="E37" s="1795"/>
    </row>
    <row r="38">
      <c r="A38" s="14" t="s">
        <v>572</v>
      </c>
      <c r="B38" s="1791" t="s">
        <v>5810</v>
      </c>
      <c r="C38" s="1792" t="s">
        <v>5845</v>
      </c>
      <c r="D38" s="1793" t="s">
        <v>5796</v>
      </c>
      <c r="E38" s="1795"/>
    </row>
    <row r="39">
      <c r="A39" s="14" t="s">
        <v>722</v>
      </c>
      <c r="B39" s="1791" t="s">
        <v>5791</v>
      </c>
      <c r="C39" s="1792" t="s">
        <v>5846</v>
      </c>
      <c r="D39" s="1793" t="s">
        <v>5796</v>
      </c>
      <c r="E39" s="1795"/>
    </row>
    <row r="40">
      <c r="A40" s="14" t="s">
        <v>722</v>
      </c>
      <c r="B40" s="1791" t="s">
        <v>5798</v>
      </c>
      <c r="C40" s="1792" t="s">
        <v>5847</v>
      </c>
      <c r="D40" s="1793" t="s">
        <v>5800</v>
      </c>
      <c r="E40" s="1795"/>
    </row>
    <row r="41">
      <c r="A41" s="14" t="s">
        <v>154</v>
      </c>
      <c r="B41" s="1791" t="s">
        <v>5791</v>
      </c>
      <c r="C41" s="1792" t="s">
        <v>5848</v>
      </c>
      <c r="D41" s="1793" t="s">
        <v>5800</v>
      </c>
      <c r="E41" s="1795"/>
    </row>
    <row r="42">
      <c r="A42" s="14" t="s">
        <v>154</v>
      </c>
      <c r="B42" s="1791" t="s">
        <v>5798</v>
      </c>
      <c r="C42" s="1792" t="s">
        <v>5849</v>
      </c>
      <c r="D42" s="1793" t="s">
        <v>5800</v>
      </c>
      <c r="E42" s="1795"/>
    </row>
    <row r="43">
      <c r="A43" s="14" t="s">
        <v>154</v>
      </c>
      <c r="B43" s="1791" t="s">
        <v>5807</v>
      </c>
      <c r="C43" s="1792" t="s">
        <v>5850</v>
      </c>
      <c r="D43" s="1793" t="s">
        <v>5806</v>
      </c>
      <c r="E43" s="1795"/>
    </row>
    <row r="44">
      <c r="A44" s="14" t="s">
        <v>154</v>
      </c>
      <c r="B44" s="1791" t="s">
        <v>5810</v>
      </c>
      <c r="C44" s="1792" t="s">
        <v>5851</v>
      </c>
      <c r="D44" s="1793" t="s">
        <v>5806</v>
      </c>
      <c r="E44" s="1795"/>
    </row>
    <row r="45">
      <c r="A45" s="14" t="s">
        <v>154</v>
      </c>
      <c r="B45" s="1791" t="s">
        <v>5813</v>
      </c>
      <c r="C45" s="1792" t="s">
        <v>5852</v>
      </c>
      <c r="D45" s="1793" t="s">
        <v>5796</v>
      </c>
      <c r="E45" s="1795"/>
    </row>
    <row r="46">
      <c r="A46" s="14" t="s">
        <v>349</v>
      </c>
      <c r="B46" s="1791" t="s">
        <v>5791</v>
      </c>
      <c r="C46" s="1792" t="s">
        <v>5853</v>
      </c>
      <c r="D46" s="1793" t="s">
        <v>5804</v>
      </c>
      <c r="E46" s="1795"/>
    </row>
    <row r="47">
      <c r="A47" s="14" t="s">
        <v>349</v>
      </c>
      <c r="B47" s="1791" t="s">
        <v>5798</v>
      </c>
      <c r="C47" s="1792" t="s">
        <v>5854</v>
      </c>
      <c r="D47" s="1793" t="s">
        <v>5800</v>
      </c>
      <c r="E47" s="1795"/>
    </row>
    <row r="48">
      <c r="A48" s="14" t="s">
        <v>349</v>
      </c>
      <c r="B48" s="1791" t="s">
        <v>5807</v>
      </c>
      <c r="C48" s="1792" t="s">
        <v>5855</v>
      </c>
      <c r="D48" s="1793" t="s">
        <v>5806</v>
      </c>
      <c r="E48" s="1795"/>
    </row>
    <row r="49">
      <c r="A49" s="14" t="s">
        <v>796</v>
      </c>
      <c r="B49" s="1791" t="s">
        <v>5791</v>
      </c>
      <c r="C49" s="1792" t="s">
        <v>5856</v>
      </c>
      <c r="D49" s="1793" t="s">
        <v>5796</v>
      </c>
      <c r="E49" s="1795"/>
    </row>
    <row r="50">
      <c r="A50" s="14" t="s">
        <v>796</v>
      </c>
      <c r="B50" s="1791" t="s">
        <v>5798</v>
      </c>
      <c r="C50" s="1796"/>
      <c r="D50" s="1793" t="s">
        <v>5806</v>
      </c>
      <c r="E50" s="1795"/>
    </row>
    <row r="51">
      <c r="A51" s="14" t="s">
        <v>289</v>
      </c>
      <c r="B51" s="1791" t="s">
        <v>5791</v>
      </c>
      <c r="C51" s="1792" t="s">
        <v>5857</v>
      </c>
      <c r="D51" s="1793" t="s">
        <v>5796</v>
      </c>
      <c r="E51" s="1795"/>
    </row>
    <row r="52">
      <c r="A52" s="14" t="s">
        <v>289</v>
      </c>
      <c r="B52" s="1791" t="s">
        <v>5798</v>
      </c>
      <c r="C52" s="1792" t="s">
        <v>5858</v>
      </c>
      <c r="D52" s="1793" t="s">
        <v>5800</v>
      </c>
      <c r="E52" s="1795"/>
    </row>
    <row r="53">
      <c r="A53" s="14" t="s">
        <v>289</v>
      </c>
      <c r="B53" s="1791" t="s">
        <v>5807</v>
      </c>
      <c r="C53" s="1792" t="s">
        <v>5859</v>
      </c>
      <c r="D53" s="1793" t="s">
        <v>5806</v>
      </c>
      <c r="E53" s="1794" t="s">
        <v>5860</v>
      </c>
    </row>
    <row r="54">
      <c r="A54" s="14" t="s">
        <v>289</v>
      </c>
      <c r="B54" s="1791" t="s">
        <v>5810</v>
      </c>
      <c r="C54" s="1792" t="s">
        <v>5861</v>
      </c>
      <c r="D54" s="1793" t="s">
        <v>5806</v>
      </c>
      <c r="E54" s="1795"/>
    </row>
    <row r="55">
      <c r="A55" s="14" t="s">
        <v>835</v>
      </c>
      <c r="B55" s="1791" t="s">
        <v>5791</v>
      </c>
      <c r="C55" s="1792" t="s">
        <v>5862</v>
      </c>
      <c r="D55" s="1793" t="s">
        <v>5796</v>
      </c>
      <c r="E55" s="1795"/>
    </row>
    <row r="56">
      <c r="A56" s="14" t="s">
        <v>835</v>
      </c>
      <c r="B56" s="1791" t="s">
        <v>5798</v>
      </c>
      <c r="C56" s="1792" t="s">
        <v>5863</v>
      </c>
      <c r="D56" s="1793" t="s">
        <v>5800</v>
      </c>
      <c r="E56" s="1795"/>
    </row>
    <row r="57">
      <c r="A57" s="14" t="s">
        <v>862</v>
      </c>
      <c r="B57" s="1791" t="s">
        <v>5791</v>
      </c>
      <c r="C57" s="1792"/>
      <c r="D57" s="1793" t="s">
        <v>5796</v>
      </c>
      <c r="E57" s="1795"/>
    </row>
    <row r="58">
      <c r="A58" s="14" t="s">
        <v>884</v>
      </c>
      <c r="B58" s="1791" t="s">
        <v>5791</v>
      </c>
      <c r="C58" s="1792" t="s">
        <v>5864</v>
      </c>
      <c r="D58" s="1793" t="s">
        <v>5796</v>
      </c>
      <c r="E58" s="1795"/>
    </row>
    <row r="59">
      <c r="A59" s="14" t="s">
        <v>906</v>
      </c>
      <c r="B59" s="1791" t="s">
        <v>5791</v>
      </c>
      <c r="C59" s="1792" t="s">
        <v>5865</v>
      </c>
      <c r="D59" s="1793" t="s">
        <v>5804</v>
      </c>
      <c r="E59" s="1795"/>
    </row>
    <row r="60">
      <c r="A60" s="14" t="s">
        <v>906</v>
      </c>
      <c r="B60" s="1791" t="s">
        <v>5798</v>
      </c>
      <c r="C60" s="1792" t="s">
        <v>5866</v>
      </c>
      <c r="D60" s="1793" t="s">
        <v>5809</v>
      </c>
      <c r="E60" s="1795"/>
    </row>
    <row r="61">
      <c r="A61" s="14" t="s">
        <v>502</v>
      </c>
      <c r="B61" s="1791" t="s">
        <v>5791</v>
      </c>
      <c r="C61" s="1792" t="s">
        <v>5867</v>
      </c>
      <c r="D61" s="1793" t="s">
        <v>5868</v>
      </c>
      <c r="E61" s="1795"/>
    </row>
    <row r="62">
      <c r="A62" s="14" t="s">
        <v>973</v>
      </c>
      <c r="B62" s="1791" t="s">
        <v>5791</v>
      </c>
      <c r="C62" s="1792"/>
      <c r="D62" s="1793" t="s">
        <v>5796</v>
      </c>
      <c r="E62" s="1795"/>
    </row>
    <row r="63">
      <c r="A63" s="14" t="s">
        <v>987</v>
      </c>
      <c r="B63" s="1791" t="s">
        <v>5791</v>
      </c>
      <c r="C63" s="1792" t="s">
        <v>5869</v>
      </c>
      <c r="D63" s="1793" t="s">
        <v>5804</v>
      </c>
      <c r="E63" s="1795"/>
    </row>
    <row r="64">
      <c r="A64" s="14" t="s">
        <v>987</v>
      </c>
      <c r="B64" s="1791" t="s">
        <v>5798</v>
      </c>
      <c r="C64" s="1792" t="s">
        <v>5870</v>
      </c>
      <c r="D64" s="1793" t="s">
        <v>5796</v>
      </c>
      <c r="E64" s="1795"/>
    </row>
    <row r="65">
      <c r="A65" s="14" t="s">
        <v>987</v>
      </c>
      <c r="B65" s="1791" t="s">
        <v>5807</v>
      </c>
      <c r="C65" s="1792" t="s">
        <v>5871</v>
      </c>
      <c r="D65" s="1793" t="s">
        <v>5809</v>
      </c>
      <c r="E65" s="1795"/>
    </row>
    <row r="66">
      <c r="A66" s="14" t="s">
        <v>987</v>
      </c>
      <c r="B66" s="1791" t="s">
        <v>5810</v>
      </c>
      <c r="C66" s="1792" t="s">
        <v>5872</v>
      </c>
      <c r="D66" s="1793" t="s">
        <v>5796</v>
      </c>
      <c r="E66" s="1795"/>
    </row>
    <row r="67">
      <c r="A67" s="14" t="s">
        <v>987</v>
      </c>
      <c r="B67" s="1791" t="s">
        <v>5813</v>
      </c>
      <c r="C67" s="1792" t="s">
        <v>5873</v>
      </c>
      <c r="D67" s="1793" t="s">
        <v>5806</v>
      </c>
      <c r="E67" s="1795"/>
    </row>
    <row r="68">
      <c r="A68" s="14" t="s">
        <v>411</v>
      </c>
      <c r="B68" s="1791" t="s">
        <v>5791</v>
      </c>
      <c r="C68" s="1792" t="s">
        <v>5874</v>
      </c>
      <c r="D68" s="1793" t="s">
        <v>5875</v>
      </c>
      <c r="E68" s="1795"/>
    </row>
    <row r="69">
      <c r="A69" s="14" t="s">
        <v>1027</v>
      </c>
      <c r="B69" s="1791" t="s">
        <v>5791</v>
      </c>
      <c r="C69" s="1792" t="s">
        <v>5876</v>
      </c>
      <c r="D69" s="1793" t="s">
        <v>5796</v>
      </c>
      <c r="E69" s="1794" t="s">
        <v>5840</v>
      </c>
    </row>
    <row r="70">
      <c r="A70" s="14" t="s">
        <v>1027</v>
      </c>
      <c r="B70" s="1791" t="s">
        <v>5798</v>
      </c>
      <c r="C70" s="1792" t="s">
        <v>5877</v>
      </c>
      <c r="D70" s="1793" t="s">
        <v>5806</v>
      </c>
      <c r="E70" s="1795"/>
    </row>
    <row r="71">
      <c r="A71" s="14" t="s">
        <v>1054</v>
      </c>
      <c r="B71" s="1791" t="s">
        <v>5791</v>
      </c>
      <c r="C71" s="1792"/>
      <c r="D71" s="1793" t="s">
        <v>5796</v>
      </c>
      <c r="E71" s="1795"/>
    </row>
    <row r="72">
      <c r="A72" s="14" t="s">
        <v>380</v>
      </c>
      <c r="B72" s="1791" t="s">
        <v>5791</v>
      </c>
      <c r="C72" s="1796"/>
      <c r="D72" s="1793" t="s">
        <v>5796</v>
      </c>
      <c r="E72" s="1795"/>
    </row>
    <row r="73">
      <c r="A73" s="14" t="s">
        <v>1117</v>
      </c>
      <c r="B73" s="1791" t="s">
        <v>5791</v>
      </c>
      <c r="C73" s="1792" t="s">
        <v>5878</v>
      </c>
      <c r="D73" s="1793" t="s">
        <v>5796</v>
      </c>
      <c r="E73" s="1795"/>
    </row>
    <row r="74">
      <c r="A74" s="14" t="s">
        <v>1117</v>
      </c>
      <c r="B74" s="1791" t="s">
        <v>5798</v>
      </c>
      <c r="C74" s="1792"/>
      <c r="D74" s="1793" t="s">
        <v>5800</v>
      </c>
      <c r="E74" s="1795"/>
    </row>
    <row r="75">
      <c r="A75" s="14" t="s">
        <v>713</v>
      </c>
      <c r="B75" s="1791" t="s">
        <v>5791</v>
      </c>
      <c r="C75" s="1792" t="s">
        <v>5879</v>
      </c>
      <c r="D75" s="1793" t="s">
        <v>5880</v>
      </c>
      <c r="E75" s="1795"/>
    </row>
    <row r="76">
      <c r="A76" s="14" t="s">
        <v>812</v>
      </c>
      <c r="B76" s="1791" t="s">
        <v>5791</v>
      </c>
      <c r="C76" s="1792" t="s">
        <v>5881</v>
      </c>
      <c r="D76" s="1793" t="s">
        <v>5796</v>
      </c>
      <c r="E76" s="1795"/>
    </row>
    <row r="77">
      <c r="A77" s="14" t="s">
        <v>812</v>
      </c>
      <c r="B77" s="1791" t="s">
        <v>5798</v>
      </c>
      <c r="C77" s="1792" t="s">
        <v>5882</v>
      </c>
      <c r="D77" s="1793" t="s">
        <v>5800</v>
      </c>
      <c r="E77" s="1795"/>
    </row>
    <row r="78">
      <c r="A78" s="14" t="s">
        <v>1187</v>
      </c>
      <c r="B78" s="1791" t="s">
        <v>5791</v>
      </c>
      <c r="C78" s="1792" t="s">
        <v>5883</v>
      </c>
      <c r="D78" s="1793" t="s">
        <v>5804</v>
      </c>
      <c r="E78" s="1795"/>
    </row>
    <row r="79">
      <c r="A79" s="14" t="s">
        <v>1187</v>
      </c>
      <c r="B79" s="1791" t="s">
        <v>5798</v>
      </c>
      <c r="C79" s="1792" t="s">
        <v>5884</v>
      </c>
      <c r="D79" s="1793" t="s">
        <v>5806</v>
      </c>
      <c r="E79" s="1795"/>
    </row>
    <row r="80">
      <c r="A80" s="14" t="s">
        <v>1187</v>
      </c>
      <c r="B80" s="1791" t="s">
        <v>5807</v>
      </c>
      <c r="C80" s="1792" t="s">
        <v>5885</v>
      </c>
      <c r="D80" s="1793" t="s">
        <v>5806</v>
      </c>
      <c r="E80" s="1795"/>
    </row>
    <row r="81">
      <c r="A81" s="14" t="s">
        <v>1211</v>
      </c>
      <c r="B81" s="1791" t="s">
        <v>5791</v>
      </c>
      <c r="C81" s="1792" t="s">
        <v>5886</v>
      </c>
      <c r="D81" s="1793" t="s">
        <v>5806</v>
      </c>
      <c r="E81" s="1795"/>
    </row>
    <row r="82">
      <c r="A82" s="14" t="s">
        <v>1085</v>
      </c>
      <c r="B82" s="1791" t="s">
        <v>5791</v>
      </c>
      <c r="C82" s="1792" t="s">
        <v>5887</v>
      </c>
      <c r="D82" s="1793" t="s">
        <v>5800</v>
      </c>
      <c r="E82" s="1795"/>
    </row>
    <row r="83">
      <c r="A83" s="14" t="s">
        <v>1085</v>
      </c>
      <c r="B83" s="1791" t="s">
        <v>5798</v>
      </c>
      <c r="C83" s="1792" t="s">
        <v>5888</v>
      </c>
      <c r="D83" s="1793" t="s">
        <v>5809</v>
      </c>
      <c r="E83" s="1795"/>
    </row>
    <row r="84">
      <c r="A84" s="14" t="s">
        <v>1258</v>
      </c>
      <c r="B84" s="1791" t="s">
        <v>5791</v>
      </c>
      <c r="C84" s="1792" t="s">
        <v>5889</v>
      </c>
      <c r="D84" s="1793" t="s">
        <v>5804</v>
      </c>
      <c r="E84" s="1795"/>
    </row>
    <row r="85">
      <c r="A85" s="14" t="s">
        <v>1282</v>
      </c>
      <c r="B85" s="1791" t="s">
        <v>5791</v>
      </c>
      <c r="C85" s="1792"/>
      <c r="D85" s="1793" t="s">
        <v>5796</v>
      </c>
      <c r="E85" s="1795"/>
    </row>
    <row r="86">
      <c r="A86" s="14" t="s">
        <v>500</v>
      </c>
      <c r="B86" s="1791" t="s">
        <v>5791</v>
      </c>
      <c r="C86" s="1792" t="s">
        <v>5890</v>
      </c>
      <c r="D86" s="1793" t="s">
        <v>5804</v>
      </c>
      <c r="E86" s="1795"/>
    </row>
    <row r="87">
      <c r="A87" s="14" t="s">
        <v>500</v>
      </c>
      <c r="B87" s="1791" t="s">
        <v>5798</v>
      </c>
      <c r="C87" s="1792" t="s">
        <v>5891</v>
      </c>
      <c r="D87" s="1793" t="s">
        <v>5796</v>
      </c>
      <c r="E87" s="1795"/>
    </row>
    <row r="88">
      <c r="A88" s="14" t="s">
        <v>1319</v>
      </c>
      <c r="B88" s="1791" t="s">
        <v>5791</v>
      </c>
      <c r="C88" s="1792" t="s">
        <v>5892</v>
      </c>
      <c r="D88" s="1793" t="s">
        <v>5796</v>
      </c>
      <c r="E88" s="1795"/>
    </row>
    <row r="89">
      <c r="A89" s="14" t="s">
        <v>1319</v>
      </c>
      <c r="B89" s="1791" t="s">
        <v>5798</v>
      </c>
      <c r="C89" s="1792" t="s">
        <v>5893</v>
      </c>
      <c r="D89" s="1793" t="s">
        <v>5800</v>
      </c>
      <c r="E89" s="1795"/>
    </row>
    <row r="90">
      <c r="A90" s="14" t="s">
        <v>1319</v>
      </c>
      <c r="B90" s="1791" t="s">
        <v>5807</v>
      </c>
      <c r="C90" s="1792" t="s">
        <v>5894</v>
      </c>
      <c r="D90" s="1793" t="s">
        <v>5806</v>
      </c>
      <c r="E90" s="1795"/>
    </row>
    <row r="91">
      <c r="A91" s="14" t="s">
        <v>1336</v>
      </c>
      <c r="B91" s="1791" t="s">
        <v>5791</v>
      </c>
      <c r="C91" s="1792" t="s">
        <v>1346</v>
      </c>
      <c r="D91" s="1793" t="s">
        <v>5806</v>
      </c>
      <c r="E91" s="1795"/>
    </row>
    <row r="92">
      <c r="A92" s="14" t="s">
        <v>1356</v>
      </c>
      <c r="B92" s="1791" t="s">
        <v>5791</v>
      </c>
      <c r="C92" s="1792" t="s">
        <v>5895</v>
      </c>
      <c r="D92" s="1793" t="s">
        <v>5796</v>
      </c>
      <c r="E92" s="1795"/>
    </row>
    <row r="93">
      <c r="A93" s="14" t="s">
        <v>1356</v>
      </c>
      <c r="B93" s="1791" t="s">
        <v>5798</v>
      </c>
      <c r="C93" s="1792" t="s">
        <v>5896</v>
      </c>
      <c r="D93" s="1793" t="s">
        <v>5806</v>
      </c>
      <c r="E93" s="1794" t="s">
        <v>5897</v>
      </c>
    </row>
    <row r="94">
      <c r="A94" s="14" t="s">
        <v>1356</v>
      </c>
      <c r="B94" s="1791" t="s">
        <v>5807</v>
      </c>
      <c r="C94" s="1792" t="s">
        <v>5898</v>
      </c>
      <c r="D94" s="1793" t="s">
        <v>5806</v>
      </c>
      <c r="E94" s="1795"/>
    </row>
    <row r="95">
      <c r="A95" s="14" t="s">
        <v>1392</v>
      </c>
      <c r="B95" s="1791" t="s">
        <v>5791</v>
      </c>
      <c r="C95" s="1792" t="s">
        <v>5899</v>
      </c>
      <c r="D95" s="1793" t="s">
        <v>5796</v>
      </c>
      <c r="E95" s="1795"/>
    </row>
    <row r="96">
      <c r="A96" s="14" t="s">
        <v>1392</v>
      </c>
      <c r="B96" s="1791" t="s">
        <v>5798</v>
      </c>
      <c r="C96" s="1792" t="s">
        <v>5900</v>
      </c>
      <c r="D96" s="1793" t="s">
        <v>5800</v>
      </c>
      <c r="E96" s="1795"/>
    </row>
    <row r="97">
      <c r="A97" s="14" t="s">
        <v>1392</v>
      </c>
      <c r="B97" s="1791" t="s">
        <v>5807</v>
      </c>
      <c r="C97" s="1796"/>
      <c r="D97" s="1793" t="s">
        <v>5806</v>
      </c>
      <c r="E97" s="1795"/>
    </row>
    <row r="98">
      <c r="A98" s="14" t="s">
        <v>1415</v>
      </c>
      <c r="B98" s="1791" t="s">
        <v>5791</v>
      </c>
      <c r="C98" s="1792" t="s">
        <v>5901</v>
      </c>
      <c r="D98" s="1793" t="s">
        <v>5804</v>
      </c>
      <c r="E98" s="1795"/>
    </row>
    <row r="99">
      <c r="A99" s="14" t="s">
        <v>1415</v>
      </c>
      <c r="B99" s="1791" t="s">
        <v>5798</v>
      </c>
      <c r="C99" s="1792" t="s">
        <v>5902</v>
      </c>
      <c r="D99" s="1793" t="s">
        <v>5806</v>
      </c>
      <c r="E99" s="1795"/>
    </row>
    <row r="100">
      <c r="A100" s="14" t="s">
        <v>1434</v>
      </c>
      <c r="B100" s="1791" t="s">
        <v>5791</v>
      </c>
      <c r="C100" s="1792" t="s">
        <v>5903</v>
      </c>
      <c r="D100" s="1793" t="s">
        <v>5806</v>
      </c>
      <c r="E100" s="1795"/>
    </row>
    <row r="101">
      <c r="A101" s="14" t="s">
        <v>1455</v>
      </c>
      <c r="B101" s="1791" t="s">
        <v>5791</v>
      </c>
      <c r="C101" s="1792"/>
      <c r="D101" s="1793" t="s">
        <v>5796</v>
      </c>
      <c r="E101" s="1795"/>
    </row>
    <row r="102">
      <c r="A102" s="14" t="s">
        <v>963</v>
      </c>
      <c r="B102" s="1791" t="s">
        <v>5791</v>
      </c>
      <c r="C102" s="1792" t="s">
        <v>5904</v>
      </c>
      <c r="D102" s="1793" t="s">
        <v>5809</v>
      </c>
      <c r="E102" s="1795"/>
    </row>
    <row r="103">
      <c r="A103" s="14" t="s">
        <v>1500</v>
      </c>
      <c r="B103" s="1791" t="s">
        <v>5791</v>
      </c>
      <c r="C103" s="1792" t="s">
        <v>5905</v>
      </c>
      <c r="D103" s="1793" t="s">
        <v>5796</v>
      </c>
      <c r="E103" s="1795"/>
    </row>
    <row r="104">
      <c r="A104" s="14" t="s">
        <v>1523</v>
      </c>
      <c r="B104" s="1791" t="s">
        <v>5791</v>
      </c>
      <c r="C104" s="1792" t="s">
        <v>5906</v>
      </c>
      <c r="D104" s="1793" t="s">
        <v>5800</v>
      </c>
      <c r="E104" s="1795"/>
    </row>
    <row r="105">
      <c r="A105" s="14" t="s">
        <v>1523</v>
      </c>
      <c r="B105" s="1791" t="s">
        <v>5798</v>
      </c>
      <c r="C105" s="1792" t="s">
        <v>5907</v>
      </c>
      <c r="D105" s="1793" t="s">
        <v>5806</v>
      </c>
      <c r="E105" s="1795"/>
    </row>
    <row r="106">
      <c r="A106" s="14" t="s">
        <v>1523</v>
      </c>
      <c r="B106" s="1791" t="s">
        <v>5807</v>
      </c>
      <c r="C106" s="1792" t="s">
        <v>5908</v>
      </c>
      <c r="D106" s="1793" t="s">
        <v>5806</v>
      </c>
      <c r="E106" s="1794" t="s">
        <v>5909</v>
      </c>
    </row>
    <row r="107">
      <c r="A107" s="14" t="s">
        <v>1600</v>
      </c>
      <c r="B107" s="1791" t="s">
        <v>5791</v>
      </c>
      <c r="C107" s="1792"/>
      <c r="D107" s="1793" t="s">
        <v>5796</v>
      </c>
      <c r="E107" s="1795"/>
    </row>
    <row r="108">
      <c r="A108" s="14" t="s">
        <v>1617</v>
      </c>
      <c r="B108" s="1791" t="s">
        <v>5791</v>
      </c>
      <c r="C108" s="1792"/>
      <c r="D108" s="1793" t="s">
        <v>5796</v>
      </c>
      <c r="E108" s="1795"/>
    </row>
    <row r="109">
      <c r="A109" s="14" t="s">
        <v>1617</v>
      </c>
      <c r="B109" s="1791" t="s">
        <v>5798</v>
      </c>
      <c r="C109" s="1792"/>
      <c r="D109" s="1793" t="s">
        <v>5800</v>
      </c>
      <c r="E109" s="1795"/>
    </row>
    <row r="110">
      <c r="A110" s="14" t="s">
        <v>919</v>
      </c>
      <c r="B110" s="1791" t="s">
        <v>5791</v>
      </c>
      <c r="C110" s="1792" t="s">
        <v>5910</v>
      </c>
      <c r="D110" s="1793" t="s">
        <v>5911</v>
      </c>
      <c r="E110" s="1795"/>
    </row>
    <row r="111">
      <c r="A111" s="14" t="s">
        <v>1407</v>
      </c>
      <c r="B111" s="1791" t="s">
        <v>5791</v>
      </c>
      <c r="C111" s="1792" t="s">
        <v>5912</v>
      </c>
      <c r="D111" s="1793" t="s">
        <v>5796</v>
      </c>
      <c r="E111" s="1795"/>
    </row>
    <row r="112">
      <c r="A112" s="14" t="s">
        <v>1407</v>
      </c>
      <c r="B112" s="1791" t="s">
        <v>5798</v>
      </c>
      <c r="C112" s="1792" t="s">
        <v>5913</v>
      </c>
      <c r="D112" s="1793" t="s">
        <v>5800</v>
      </c>
      <c r="E112" s="1795"/>
    </row>
    <row r="113">
      <c r="A113" s="14" t="s">
        <v>1407</v>
      </c>
      <c r="B113" s="1791" t="s">
        <v>5807</v>
      </c>
      <c r="C113" s="1792" t="s">
        <v>5914</v>
      </c>
      <c r="D113" s="1793" t="s">
        <v>5806</v>
      </c>
      <c r="E113" s="1795"/>
    </row>
    <row r="114">
      <c r="A114" s="14" t="s">
        <v>1701</v>
      </c>
      <c r="B114" s="1791" t="s">
        <v>5791</v>
      </c>
      <c r="C114" s="1792" t="s">
        <v>5915</v>
      </c>
      <c r="D114" s="1793" t="s">
        <v>5796</v>
      </c>
      <c r="E114" s="1795"/>
    </row>
    <row r="115">
      <c r="A115" s="14" t="s">
        <v>1249</v>
      </c>
      <c r="B115" s="1791" t="s">
        <v>5791</v>
      </c>
      <c r="C115" s="1792" t="s">
        <v>5916</v>
      </c>
      <c r="D115" s="1793" t="s">
        <v>5796</v>
      </c>
      <c r="E115" s="1795"/>
    </row>
    <row r="116">
      <c r="A116" s="14" t="s">
        <v>1249</v>
      </c>
      <c r="B116" s="1791" t="s">
        <v>5798</v>
      </c>
      <c r="C116" s="1792" t="s">
        <v>5917</v>
      </c>
      <c r="D116" s="1793" t="s">
        <v>5800</v>
      </c>
      <c r="E116" s="1795"/>
    </row>
    <row r="117">
      <c r="A117" s="14" t="s">
        <v>1249</v>
      </c>
      <c r="B117" s="1791" t="s">
        <v>5807</v>
      </c>
      <c r="C117" s="1792" t="s">
        <v>5918</v>
      </c>
      <c r="D117" s="1793" t="s">
        <v>5806</v>
      </c>
      <c r="E117" s="1795"/>
    </row>
    <row r="118">
      <c r="A118" s="14" t="s">
        <v>1753</v>
      </c>
      <c r="B118" s="1791" t="s">
        <v>5791</v>
      </c>
      <c r="C118" s="1792" t="s">
        <v>5919</v>
      </c>
      <c r="D118" s="1793" t="s">
        <v>5804</v>
      </c>
      <c r="E118" s="1795"/>
    </row>
    <row r="119">
      <c r="A119" s="14" t="s">
        <v>1753</v>
      </c>
      <c r="B119" s="1791" t="s">
        <v>5798</v>
      </c>
      <c r="C119" s="1792" t="s">
        <v>5920</v>
      </c>
      <c r="D119" s="1793" t="s">
        <v>5806</v>
      </c>
      <c r="E119" s="1795"/>
    </row>
    <row r="120">
      <c r="A120" s="14" t="s">
        <v>1753</v>
      </c>
      <c r="B120" s="1791" t="s">
        <v>5807</v>
      </c>
      <c r="C120" s="1792" t="s">
        <v>5921</v>
      </c>
      <c r="D120" s="1793" t="s">
        <v>5796</v>
      </c>
      <c r="E120" s="1795"/>
    </row>
    <row r="121">
      <c r="A121" s="14" t="s">
        <v>1753</v>
      </c>
      <c r="B121" s="1791" t="s">
        <v>5810</v>
      </c>
      <c r="C121" s="1792" t="s">
        <v>5922</v>
      </c>
      <c r="D121" s="1793" t="s">
        <v>5806</v>
      </c>
      <c r="E121" s="1795"/>
    </row>
    <row r="122">
      <c r="A122" s="14" t="s">
        <v>1753</v>
      </c>
      <c r="B122" s="1791" t="s">
        <v>5813</v>
      </c>
      <c r="C122" s="1792" t="s">
        <v>5923</v>
      </c>
      <c r="D122" s="1793" t="s">
        <v>5806</v>
      </c>
      <c r="E122" s="1795"/>
    </row>
    <row r="123">
      <c r="A123" s="14" t="s">
        <v>1753</v>
      </c>
      <c r="B123" s="1791" t="s">
        <v>5924</v>
      </c>
      <c r="C123" s="1796"/>
      <c r="D123" s="1793" t="s">
        <v>5796</v>
      </c>
      <c r="E123" s="1795"/>
    </row>
    <row r="124">
      <c r="A124" s="14" t="s">
        <v>1753</v>
      </c>
      <c r="B124" s="1791" t="s">
        <v>5925</v>
      </c>
      <c r="C124" s="1796"/>
      <c r="D124" s="1793" t="s">
        <v>5806</v>
      </c>
      <c r="E124" s="1795"/>
    </row>
    <row r="125">
      <c r="A125" s="14" t="s">
        <v>685</v>
      </c>
      <c r="B125" s="1791" t="s">
        <v>5791</v>
      </c>
      <c r="C125" s="1792" t="s">
        <v>5926</v>
      </c>
      <c r="D125" s="1793" t="s">
        <v>5809</v>
      </c>
      <c r="E125" s="1795"/>
    </row>
    <row r="126">
      <c r="A126" s="14" t="s">
        <v>1693</v>
      </c>
      <c r="B126" s="1791" t="s">
        <v>5791</v>
      </c>
      <c r="C126" s="1792" t="s">
        <v>5927</v>
      </c>
      <c r="D126" s="1793" t="s">
        <v>5796</v>
      </c>
      <c r="E126" s="1795"/>
    </row>
    <row r="127">
      <c r="A127" s="14" t="s">
        <v>1693</v>
      </c>
      <c r="B127" s="1791" t="s">
        <v>5798</v>
      </c>
      <c r="C127" s="1792" t="s">
        <v>5928</v>
      </c>
      <c r="D127" s="1793" t="s">
        <v>5800</v>
      </c>
      <c r="E127" s="1795"/>
    </row>
    <row r="128">
      <c r="A128" s="14" t="s">
        <v>1693</v>
      </c>
      <c r="B128" s="1791" t="s">
        <v>5807</v>
      </c>
      <c r="C128" s="1792" t="s">
        <v>5929</v>
      </c>
      <c r="D128" s="1793" t="s">
        <v>5806</v>
      </c>
      <c r="E128" s="1795"/>
    </row>
    <row r="129">
      <c r="A129" s="14" t="s">
        <v>1691</v>
      </c>
      <c r="B129" s="1791" t="s">
        <v>5791</v>
      </c>
      <c r="C129" s="1792" t="s">
        <v>5930</v>
      </c>
      <c r="D129" s="1793" t="s">
        <v>5796</v>
      </c>
      <c r="E129" s="1795"/>
    </row>
    <row r="130">
      <c r="A130" s="14" t="s">
        <v>1691</v>
      </c>
      <c r="B130" s="1791" t="s">
        <v>5798</v>
      </c>
      <c r="C130" s="1792" t="s">
        <v>5931</v>
      </c>
      <c r="D130" s="1793" t="s">
        <v>5800</v>
      </c>
      <c r="E130" s="1795"/>
    </row>
    <row r="131">
      <c r="A131" s="14" t="s">
        <v>1691</v>
      </c>
      <c r="B131" s="1791" t="s">
        <v>5807</v>
      </c>
      <c r="C131" s="1792" t="s">
        <v>5932</v>
      </c>
      <c r="D131" s="1793" t="s">
        <v>5806</v>
      </c>
      <c r="E131" s="1795"/>
    </row>
    <row r="132">
      <c r="A132" s="14" t="s">
        <v>788</v>
      </c>
      <c r="B132" s="1791" t="s">
        <v>5791</v>
      </c>
      <c r="C132" s="1797" t="s">
        <v>5933</v>
      </c>
      <c r="D132" s="1793" t="s">
        <v>5804</v>
      </c>
      <c r="E132" s="1795"/>
    </row>
    <row r="133">
      <c r="A133" s="14" t="s">
        <v>788</v>
      </c>
      <c r="B133" s="1791" t="s">
        <v>5798</v>
      </c>
      <c r="C133" s="1792" t="s">
        <v>5934</v>
      </c>
      <c r="D133" s="1793" t="s">
        <v>5796</v>
      </c>
      <c r="E133" s="1795"/>
    </row>
    <row r="134">
      <c r="A134" s="14" t="s">
        <v>788</v>
      </c>
      <c r="B134" s="1791" t="s">
        <v>5807</v>
      </c>
      <c r="C134" s="1792" t="s">
        <v>5935</v>
      </c>
      <c r="D134" s="1793" t="s">
        <v>5806</v>
      </c>
      <c r="E134" s="1795"/>
    </row>
    <row r="135">
      <c r="A135" s="14" t="s">
        <v>657</v>
      </c>
      <c r="B135" s="1791" t="s">
        <v>5791</v>
      </c>
      <c r="C135" s="1792" t="s">
        <v>5936</v>
      </c>
      <c r="D135" s="1793" t="s">
        <v>5804</v>
      </c>
      <c r="E135" s="1795"/>
    </row>
    <row r="136">
      <c r="A136" s="14" t="s">
        <v>657</v>
      </c>
      <c r="B136" s="1791" t="s">
        <v>5798</v>
      </c>
      <c r="C136" s="1792" t="s">
        <v>5937</v>
      </c>
      <c r="D136" s="1793" t="s">
        <v>5796</v>
      </c>
      <c r="E136" s="1795"/>
    </row>
    <row r="137">
      <c r="A137" s="14" t="s">
        <v>657</v>
      </c>
      <c r="B137" s="1791" t="s">
        <v>5807</v>
      </c>
      <c r="C137" s="1792" t="s">
        <v>5938</v>
      </c>
      <c r="D137" s="1793" t="s">
        <v>5800</v>
      </c>
      <c r="E137" s="1795"/>
    </row>
    <row r="138">
      <c r="A138" s="14" t="s">
        <v>657</v>
      </c>
      <c r="B138" s="1791" t="s">
        <v>5810</v>
      </c>
      <c r="C138" s="1792" t="s">
        <v>5939</v>
      </c>
      <c r="D138" s="1793" t="s">
        <v>5806</v>
      </c>
      <c r="E138" s="1794" t="s">
        <v>5940</v>
      </c>
    </row>
    <row r="139">
      <c r="A139" s="14" t="s">
        <v>657</v>
      </c>
      <c r="B139" s="1791" t="s">
        <v>5813</v>
      </c>
      <c r="C139" s="1796"/>
      <c r="D139" s="1793" t="s">
        <v>5796</v>
      </c>
      <c r="E139" s="1795"/>
    </row>
    <row r="140">
      <c r="A140" s="14" t="s">
        <v>1850</v>
      </c>
      <c r="B140" s="1791" t="s">
        <v>5791</v>
      </c>
      <c r="C140" s="1792" t="s">
        <v>1218</v>
      </c>
      <c r="D140" s="1793" t="s">
        <v>5796</v>
      </c>
      <c r="E140" s="1795"/>
    </row>
    <row r="141">
      <c r="A141" s="14" t="s">
        <v>1885</v>
      </c>
      <c r="B141" s="1791" t="s">
        <v>5791</v>
      </c>
      <c r="C141" s="1792" t="s">
        <v>5941</v>
      </c>
      <c r="D141" s="1793" t="s">
        <v>5942</v>
      </c>
      <c r="E141" s="1795"/>
    </row>
    <row r="142">
      <c r="A142" s="14" t="s">
        <v>1000</v>
      </c>
      <c r="B142" s="1791" t="s">
        <v>5791</v>
      </c>
      <c r="C142" s="1792" t="s">
        <v>5943</v>
      </c>
      <c r="D142" s="1793" t="s">
        <v>5804</v>
      </c>
      <c r="E142" s="1795"/>
    </row>
    <row r="143">
      <c r="A143" s="14" t="s">
        <v>1000</v>
      </c>
      <c r="B143" s="1791" t="s">
        <v>5798</v>
      </c>
      <c r="C143" s="1792" t="s">
        <v>5944</v>
      </c>
      <c r="D143" s="1793" t="s">
        <v>5800</v>
      </c>
      <c r="E143" s="1795"/>
    </row>
    <row r="144">
      <c r="A144" s="14" t="s">
        <v>1000</v>
      </c>
      <c r="B144" s="1791" t="s">
        <v>5807</v>
      </c>
      <c r="C144" s="1792" t="s">
        <v>5945</v>
      </c>
      <c r="D144" s="1793" t="s">
        <v>5806</v>
      </c>
      <c r="E144" s="1795"/>
    </row>
    <row r="145">
      <c r="A145" s="14" t="s">
        <v>1000</v>
      </c>
      <c r="B145" s="1791" t="s">
        <v>5810</v>
      </c>
      <c r="C145" s="1796"/>
      <c r="D145" s="1793" t="s">
        <v>5806</v>
      </c>
      <c r="E145" s="1794" t="s">
        <v>5946</v>
      </c>
    </row>
    <row r="146">
      <c r="A146" s="14" t="s">
        <v>1181</v>
      </c>
      <c r="B146" s="1791" t="s">
        <v>5791</v>
      </c>
      <c r="C146" s="1792" t="s">
        <v>5947</v>
      </c>
      <c r="D146" s="1793" t="s">
        <v>5796</v>
      </c>
      <c r="E146" s="1795"/>
    </row>
    <row r="147">
      <c r="A147" s="14" t="s">
        <v>1181</v>
      </c>
      <c r="B147" s="1791" t="s">
        <v>5798</v>
      </c>
      <c r="C147" s="1792" t="s">
        <v>5948</v>
      </c>
      <c r="D147" s="1793" t="s">
        <v>5806</v>
      </c>
      <c r="E147" s="1795"/>
    </row>
    <row r="148">
      <c r="A148" s="14" t="s">
        <v>1181</v>
      </c>
      <c r="B148" s="1791" t="s">
        <v>5807</v>
      </c>
      <c r="C148" s="1792" t="s">
        <v>5949</v>
      </c>
      <c r="D148" s="1793" t="s">
        <v>5806</v>
      </c>
      <c r="E148" s="1795"/>
    </row>
    <row r="149">
      <c r="A149" s="14" t="s">
        <v>1545</v>
      </c>
      <c r="B149" s="1791" t="s">
        <v>5791</v>
      </c>
      <c r="C149" s="1792" t="s">
        <v>5950</v>
      </c>
      <c r="D149" s="1793" t="s">
        <v>5806</v>
      </c>
      <c r="E149" s="1795"/>
    </row>
    <row r="150">
      <c r="A150" s="14" t="s">
        <v>1545</v>
      </c>
      <c r="B150" s="1791" t="s">
        <v>5798</v>
      </c>
      <c r="C150" s="1792" t="s">
        <v>5951</v>
      </c>
      <c r="D150" s="1793" t="s">
        <v>5809</v>
      </c>
      <c r="E150" s="1795"/>
    </row>
    <row r="151">
      <c r="A151" s="14" t="s">
        <v>982</v>
      </c>
      <c r="B151" s="1791" t="s">
        <v>5791</v>
      </c>
      <c r="C151" s="1792" t="s">
        <v>5952</v>
      </c>
      <c r="D151" s="1793" t="s">
        <v>5796</v>
      </c>
      <c r="E151" s="1795"/>
    </row>
    <row r="152">
      <c r="A152" s="14" t="s">
        <v>982</v>
      </c>
      <c r="B152" s="1791" t="s">
        <v>5798</v>
      </c>
      <c r="C152" s="1792"/>
      <c r="D152" s="1793" t="s">
        <v>5806</v>
      </c>
      <c r="E152" s="1794" t="s">
        <v>5953</v>
      </c>
    </row>
    <row r="153">
      <c r="A153" s="14" t="s">
        <v>982</v>
      </c>
      <c r="B153" s="1791" t="s">
        <v>5807</v>
      </c>
      <c r="C153" s="1792"/>
      <c r="D153" s="1793" t="s">
        <v>5806</v>
      </c>
      <c r="E153" s="1794" t="s">
        <v>5954</v>
      </c>
    </row>
    <row r="154">
      <c r="A154" s="14" t="s">
        <v>1980</v>
      </c>
      <c r="B154" s="1791" t="s">
        <v>5791</v>
      </c>
      <c r="C154" s="1792" t="s">
        <v>5955</v>
      </c>
      <c r="D154" s="1793" t="s">
        <v>5796</v>
      </c>
      <c r="E154" s="1795"/>
    </row>
    <row r="155">
      <c r="A155" s="14" t="s">
        <v>1980</v>
      </c>
      <c r="B155" s="1791" t="s">
        <v>5798</v>
      </c>
      <c r="C155" s="1792" t="s">
        <v>5956</v>
      </c>
      <c r="D155" s="1793" t="s">
        <v>5800</v>
      </c>
      <c r="E155" s="1795"/>
    </row>
    <row r="156">
      <c r="A156" s="14" t="s">
        <v>1980</v>
      </c>
      <c r="B156" s="1791" t="s">
        <v>5807</v>
      </c>
      <c r="C156" s="1792" t="s">
        <v>5957</v>
      </c>
      <c r="D156" s="1793" t="s">
        <v>5806</v>
      </c>
      <c r="E156" s="1794" t="s">
        <v>5958</v>
      </c>
    </row>
    <row r="157">
      <c r="A157" s="14" t="s">
        <v>634</v>
      </c>
      <c r="B157" s="1791" t="s">
        <v>5791</v>
      </c>
      <c r="C157" s="1792" t="s">
        <v>5959</v>
      </c>
      <c r="D157" s="1793" t="s">
        <v>5796</v>
      </c>
      <c r="E157" s="1795"/>
    </row>
    <row r="158">
      <c r="A158" s="14" t="s">
        <v>826</v>
      </c>
      <c r="B158" s="1791" t="s">
        <v>5791</v>
      </c>
      <c r="C158" s="1792" t="s">
        <v>5960</v>
      </c>
      <c r="D158" s="1793" t="s">
        <v>5800</v>
      </c>
      <c r="E158" s="1795"/>
    </row>
    <row r="159">
      <c r="A159" s="14" t="s">
        <v>826</v>
      </c>
      <c r="B159" s="1791" t="s">
        <v>5798</v>
      </c>
      <c r="C159" s="1792" t="s">
        <v>5961</v>
      </c>
      <c r="D159" s="1793" t="s">
        <v>5806</v>
      </c>
      <c r="E159" s="1795"/>
    </row>
    <row r="160">
      <c r="A160" s="14" t="s">
        <v>826</v>
      </c>
      <c r="B160" s="1791" t="s">
        <v>5807</v>
      </c>
      <c r="C160" s="1792" t="s">
        <v>5962</v>
      </c>
      <c r="D160" s="1793" t="s">
        <v>5806</v>
      </c>
      <c r="E160" s="1795"/>
    </row>
    <row r="161">
      <c r="A161" s="14" t="s">
        <v>826</v>
      </c>
      <c r="B161" s="1791" t="s">
        <v>5810</v>
      </c>
      <c r="C161" s="1792" t="s">
        <v>5963</v>
      </c>
      <c r="D161" s="1793" t="s">
        <v>5806</v>
      </c>
      <c r="E161" s="1795"/>
    </row>
    <row r="162">
      <c r="A162" s="14" t="s">
        <v>826</v>
      </c>
      <c r="B162" s="1791" t="s">
        <v>5813</v>
      </c>
      <c r="C162" s="1792" t="s">
        <v>5964</v>
      </c>
      <c r="D162" s="1793" t="s">
        <v>5806</v>
      </c>
      <c r="E162" s="1795"/>
    </row>
    <row r="163">
      <c r="A163" s="14" t="s">
        <v>570</v>
      </c>
      <c r="B163" s="1791" t="s">
        <v>5791</v>
      </c>
      <c r="C163" s="1792" t="s">
        <v>5965</v>
      </c>
      <c r="D163" s="1793" t="s">
        <v>5796</v>
      </c>
      <c r="E163" s="1795"/>
    </row>
    <row r="164">
      <c r="A164" s="14" t="s">
        <v>570</v>
      </c>
      <c r="B164" s="1791" t="s">
        <v>5798</v>
      </c>
      <c r="C164" s="1792" t="s">
        <v>5966</v>
      </c>
      <c r="D164" s="1793" t="s">
        <v>5800</v>
      </c>
      <c r="E164" s="1795"/>
    </row>
    <row r="165">
      <c r="A165" s="14" t="s">
        <v>2014</v>
      </c>
      <c r="B165" s="1791" t="s">
        <v>5791</v>
      </c>
      <c r="C165" s="1792"/>
      <c r="D165" s="1793" t="s">
        <v>5796</v>
      </c>
      <c r="E165" s="1795"/>
    </row>
    <row r="166">
      <c r="A166" s="14" t="s">
        <v>2085</v>
      </c>
      <c r="B166" s="1791" t="s">
        <v>5791</v>
      </c>
      <c r="C166" s="1792" t="s">
        <v>5967</v>
      </c>
      <c r="D166" s="1793" t="s">
        <v>5796</v>
      </c>
      <c r="E166" s="1795"/>
    </row>
    <row r="167">
      <c r="A167" s="14" t="s">
        <v>2085</v>
      </c>
      <c r="B167" s="1791" t="s">
        <v>5798</v>
      </c>
      <c r="C167" s="1796"/>
      <c r="D167" s="1793" t="s">
        <v>5800</v>
      </c>
      <c r="E167" s="1795"/>
    </row>
    <row r="168">
      <c r="A168" s="14" t="s">
        <v>218</v>
      </c>
      <c r="B168" s="1791" t="s">
        <v>5791</v>
      </c>
      <c r="C168" s="1792" t="s">
        <v>5968</v>
      </c>
      <c r="D168" s="1793" t="s">
        <v>5969</v>
      </c>
      <c r="E168" s="1795"/>
    </row>
    <row r="169">
      <c r="A169" s="14" t="s">
        <v>218</v>
      </c>
      <c r="B169" s="1791" t="s">
        <v>5798</v>
      </c>
      <c r="C169" s="1792" t="s">
        <v>5970</v>
      </c>
      <c r="D169" s="1793" t="s">
        <v>5806</v>
      </c>
      <c r="E169" s="1795"/>
    </row>
    <row r="170">
      <c r="A170" s="14" t="s">
        <v>218</v>
      </c>
      <c r="B170" s="1791" t="s">
        <v>5807</v>
      </c>
      <c r="C170" s="1792" t="s">
        <v>5971</v>
      </c>
      <c r="D170" s="1793" t="s">
        <v>5972</v>
      </c>
      <c r="E170" s="1795"/>
    </row>
    <row r="171">
      <c r="A171" s="14" t="s">
        <v>2143</v>
      </c>
      <c r="B171" s="1791" t="s">
        <v>5791</v>
      </c>
      <c r="C171" s="1792"/>
      <c r="D171" s="1793" t="s">
        <v>5796</v>
      </c>
      <c r="E171" s="1795"/>
    </row>
    <row r="172">
      <c r="A172" s="14" t="s">
        <v>2161</v>
      </c>
      <c r="B172" s="1791" t="s">
        <v>5791</v>
      </c>
      <c r="C172" s="1796"/>
      <c r="D172" s="1793" t="s">
        <v>5796</v>
      </c>
      <c r="E172" s="1795"/>
    </row>
    <row r="173">
      <c r="A173" s="14" t="s">
        <v>1776</v>
      </c>
      <c r="B173" s="1791" t="s">
        <v>5791</v>
      </c>
      <c r="C173" s="1792" t="s">
        <v>5973</v>
      </c>
      <c r="D173" s="1793" t="s">
        <v>5804</v>
      </c>
      <c r="E173" s="1795"/>
    </row>
    <row r="174">
      <c r="A174" s="14" t="s">
        <v>1776</v>
      </c>
      <c r="B174" s="1791" t="s">
        <v>5798</v>
      </c>
      <c r="C174" s="1792" t="s">
        <v>5974</v>
      </c>
      <c r="D174" s="1793" t="s">
        <v>5806</v>
      </c>
      <c r="E174" s="1795"/>
    </row>
    <row r="175">
      <c r="A175" s="14" t="s">
        <v>1776</v>
      </c>
      <c r="B175" s="1791" t="s">
        <v>5807</v>
      </c>
      <c r="C175" s="1796"/>
      <c r="D175" s="1793" t="s">
        <v>5975</v>
      </c>
      <c r="E175" s="1794" t="s">
        <v>5976</v>
      </c>
    </row>
    <row r="176">
      <c r="A176" s="14" t="s">
        <v>2155</v>
      </c>
      <c r="B176" s="1791" t="s">
        <v>5791</v>
      </c>
      <c r="C176" s="1792" t="s">
        <v>2492</v>
      </c>
      <c r="D176" s="1793" t="s">
        <v>5796</v>
      </c>
      <c r="E176" s="1795"/>
    </row>
    <row r="177">
      <c r="A177" s="14" t="s">
        <v>2155</v>
      </c>
      <c r="B177" s="1791" t="s">
        <v>5798</v>
      </c>
      <c r="C177" s="1792" t="s">
        <v>5977</v>
      </c>
      <c r="D177" s="1793" t="s">
        <v>5800</v>
      </c>
      <c r="E177" s="1795"/>
    </row>
    <row r="178">
      <c r="A178" s="14" t="s">
        <v>1409</v>
      </c>
      <c r="B178" s="1791" t="s">
        <v>5791</v>
      </c>
      <c r="C178" s="1796"/>
      <c r="D178" s="1793" t="s">
        <v>5978</v>
      </c>
      <c r="E178" s="1795"/>
    </row>
    <row r="179">
      <c r="A179" s="14" t="s">
        <v>1087</v>
      </c>
      <c r="B179" s="1791" t="s">
        <v>5791</v>
      </c>
      <c r="C179" s="1792" t="s">
        <v>5979</v>
      </c>
      <c r="D179" s="1793" t="s">
        <v>5796</v>
      </c>
      <c r="E179" s="1795"/>
    </row>
    <row r="180">
      <c r="A180" s="14" t="s">
        <v>1087</v>
      </c>
      <c r="B180" s="1791" t="s">
        <v>5798</v>
      </c>
      <c r="C180" s="1792" t="s">
        <v>5980</v>
      </c>
      <c r="D180" s="1793" t="s">
        <v>5800</v>
      </c>
      <c r="E180" s="1795"/>
    </row>
    <row r="181">
      <c r="A181" s="14" t="s">
        <v>2267</v>
      </c>
      <c r="B181" s="1791" t="s">
        <v>5791</v>
      </c>
      <c r="C181" s="1792" t="s">
        <v>1004</v>
      </c>
      <c r="D181" s="1793" t="s">
        <v>5796</v>
      </c>
      <c r="E181" s="1795"/>
    </row>
    <row r="182">
      <c r="A182" s="14" t="s">
        <v>1612</v>
      </c>
      <c r="B182" s="1791" t="s">
        <v>5791</v>
      </c>
      <c r="C182" s="1796"/>
      <c r="D182" s="1793" t="s">
        <v>5796</v>
      </c>
      <c r="E182" s="1795"/>
    </row>
    <row r="183">
      <c r="A183" s="14" t="s">
        <v>1612</v>
      </c>
      <c r="B183" s="1791" t="s">
        <v>5798</v>
      </c>
      <c r="C183" s="1796"/>
      <c r="D183" s="1793" t="s">
        <v>5800</v>
      </c>
      <c r="E183" s="1795"/>
    </row>
    <row r="184">
      <c r="A184" s="14" t="s">
        <v>1743</v>
      </c>
      <c r="B184" s="1791" t="s">
        <v>5791</v>
      </c>
      <c r="C184" s="1792" t="s">
        <v>5981</v>
      </c>
      <c r="D184" s="1793" t="s">
        <v>5796</v>
      </c>
      <c r="E184" s="1795"/>
    </row>
    <row r="185">
      <c r="A185" s="14" t="s">
        <v>1743</v>
      </c>
      <c r="B185" s="1791" t="s">
        <v>5798</v>
      </c>
      <c r="C185" s="1792" t="s">
        <v>5982</v>
      </c>
      <c r="D185" s="1793" t="s">
        <v>5806</v>
      </c>
      <c r="E185" s="1795"/>
    </row>
    <row r="186">
      <c r="A186" s="14" t="s">
        <v>1743</v>
      </c>
      <c r="B186" s="1791" t="s">
        <v>5807</v>
      </c>
      <c r="C186" s="1792" t="s">
        <v>5983</v>
      </c>
      <c r="D186" s="1793" t="s">
        <v>5806</v>
      </c>
      <c r="E186" s="1795"/>
    </row>
    <row r="187">
      <c r="A187" s="14" t="s">
        <v>1743</v>
      </c>
      <c r="B187" s="1791" t="s">
        <v>5810</v>
      </c>
      <c r="C187" s="1792" t="s">
        <v>5984</v>
      </c>
      <c r="D187" s="1793" t="s">
        <v>5800</v>
      </c>
      <c r="E187" s="1795"/>
    </row>
    <row r="188">
      <c r="A188" s="14" t="s">
        <v>738</v>
      </c>
      <c r="B188" s="1791" t="s">
        <v>5791</v>
      </c>
      <c r="C188" s="1792" t="s">
        <v>5985</v>
      </c>
      <c r="D188" s="1793" t="s">
        <v>5796</v>
      </c>
      <c r="E188" s="1795"/>
    </row>
    <row r="189">
      <c r="A189" s="14" t="s">
        <v>738</v>
      </c>
      <c r="B189" s="1791" t="s">
        <v>5798</v>
      </c>
      <c r="C189" s="1792" t="s">
        <v>5986</v>
      </c>
      <c r="D189" s="1793" t="s">
        <v>5800</v>
      </c>
      <c r="E189" s="1795"/>
    </row>
    <row r="190">
      <c r="A190" s="14" t="s">
        <v>2356</v>
      </c>
      <c r="B190" s="1791" t="s">
        <v>5791</v>
      </c>
      <c r="C190" s="1792" t="s">
        <v>5987</v>
      </c>
      <c r="D190" s="1793" t="s">
        <v>5796</v>
      </c>
      <c r="E190" s="1795"/>
    </row>
    <row r="191">
      <c r="A191" s="14" t="s">
        <v>2371</v>
      </c>
      <c r="B191" s="1791" t="s">
        <v>5791</v>
      </c>
      <c r="C191" s="1792" t="s">
        <v>5988</v>
      </c>
      <c r="D191" s="1793" t="s">
        <v>5796</v>
      </c>
      <c r="E191" s="1795"/>
    </row>
    <row r="192">
      <c r="A192" s="14" t="s">
        <v>2371</v>
      </c>
      <c r="B192" s="1791" t="s">
        <v>5798</v>
      </c>
      <c r="C192" s="1792" t="s">
        <v>5989</v>
      </c>
      <c r="D192" s="1793" t="s">
        <v>5806</v>
      </c>
      <c r="E192" s="1795"/>
    </row>
    <row r="193">
      <c r="A193" s="14" t="s">
        <v>2099</v>
      </c>
      <c r="B193" s="1791" t="s">
        <v>5791</v>
      </c>
      <c r="C193" s="1792" t="s">
        <v>5990</v>
      </c>
      <c r="D193" s="1793" t="s">
        <v>5796</v>
      </c>
      <c r="E193" s="1795"/>
    </row>
    <row r="194">
      <c r="A194" s="14" t="s">
        <v>2099</v>
      </c>
      <c r="B194" s="1791" t="s">
        <v>5798</v>
      </c>
      <c r="C194" s="1792" t="s">
        <v>5991</v>
      </c>
      <c r="D194" s="1793" t="s">
        <v>5800</v>
      </c>
      <c r="E194" s="1795"/>
    </row>
    <row r="195">
      <c r="A195" s="14" t="s">
        <v>2099</v>
      </c>
      <c r="B195" s="1791" t="s">
        <v>5807</v>
      </c>
      <c r="C195" s="1792"/>
      <c r="D195" s="1793" t="s">
        <v>5806</v>
      </c>
      <c r="E195" s="1795"/>
    </row>
    <row r="196">
      <c r="A196" s="14" t="s">
        <v>856</v>
      </c>
      <c r="B196" s="1791" t="s">
        <v>5791</v>
      </c>
      <c r="C196" s="1792" t="s">
        <v>5992</v>
      </c>
      <c r="D196" s="1793" t="s">
        <v>5796</v>
      </c>
      <c r="E196" s="1795"/>
    </row>
    <row r="197">
      <c r="A197" s="14" t="s">
        <v>856</v>
      </c>
      <c r="B197" s="1791" t="s">
        <v>5798</v>
      </c>
      <c r="C197" s="1796"/>
      <c r="D197" s="1793" t="s">
        <v>5806</v>
      </c>
      <c r="E197" s="1794" t="s">
        <v>5993</v>
      </c>
    </row>
    <row r="198">
      <c r="A198" s="14" t="s">
        <v>2456</v>
      </c>
      <c r="B198" s="1791" t="s">
        <v>5791</v>
      </c>
      <c r="C198" s="1792" t="s">
        <v>5994</v>
      </c>
      <c r="D198" s="1793" t="s">
        <v>5796</v>
      </c>
      <c r="E198" s="1795"/>
    </row>
    <row r="199">
      <c r="A199" s="14" t="s">
        <v>2488</v>
      </c>
      <c r="B199" s="1791" t="s">
        <v>5791</v>
      </c>
      <c r="C199" s="1792"/>
      <c r="D199" s="1793" t="s">
        <v>5796</v>
      </c>
      <c r="E199" s="1795"/>
    </row>
    <row r="200">
      <c r="A200" s="14" t="s">
        <v>2080</v>
      </c>
      <c r="B200" s="1791" t="s">
        <v>5791</v>
      </c>
      <c r="C200" s="1792" t="s">
        <v>5995</v>
      </c>
      <c r="D200" s="1793" t="s">
        <v>5796</v>
      </c>
      <c r="E200" s="1795"/>
    </row>
    <row r="201">
      <c r="A201" s="14" t="s">
        <v>2080</v>
      </c>
      <c r="B201" s="1791" t="s">
        <v>5798</v>
      </c>
      <c r="C201" s="1792" t="s">
        <v>5996</v>
      </c>
      <c r="D201" s="1793" t="s">
        <v>5806</v>
      </c>
      <c r="E201" s="1795"/>
    </row>
    <row r="202">
      <c r="A202" s="14" t="s">
        <v>2503</v>
      </c>
      <c r="B202" s="1791" t="s">
        <v>5791</v>
      </c>
      <c r="C202" s="1792" t="s">
        <v>5997</v>
      </c>
      <c r="D202" s="1793" t="s">
        <v>5796</v>
      </c>
      <c r="E202" s="1795"/>
    </row>
    <row r="203">
      <c r="A203" s="14" t="s">
        <v>2549</v>
      </c>
      <c r="B203" s="1791" t="s">
        <v>5791</v>
      </c>
      <c r="C203" s="1792" t="s">
        <v>5998</v>
      </c>
      <c r="D203" s="1793" t="s">
        <v>5999</v>
      </c>
      <c r="E203" s="1795"/>
    </row>
    <row r="204">
      <c r="A204" s="14" t="s">
        <v>2569</v>
      </c>
      <c r="B204" s="1791" t="s">
        <v>5791</v>
      </c>
      <c r="C204" s="1792" t="s">
        <v>6000</v>
      </c>
      <c r="D204" s="1793" t="s">
        <v>5796</v>
      </c>
      <c r="E204" s="1795"/>
    </row>
    <row r="205">
      <c r="A205" s="14" t="s">
        <v>526</v>
      </c>
      <c r="B205" s="1791" t="s">
        <v>5791</v>
      </c>
      <c r="C205" s="1792" t="s">
        <v>6001</v>
      </c>
      <c r="D205" s="1793" t="s">
        <v>5796</v>
      </c>
      <c r="E205" s="1795"/>
    </row>
    <row r="206">
      <c r="A206" s="14" t="s">
        <v>526</v>
      </c>
      <c r="B206" s="1791" t="s">
        <v>5798</v>
      </c>
      <c r="C206" s="1792" t="s">
        <v>6002</v>
      </c>
      <c r="D206" s="1793" t="s">
        <v>5806</v>
      </c>
      <c r="E206" s="1795"/>
    </row>
    <row r="207">
      <c r="A207" s="14" t="s">
        <v>526</v>
      </c>
      <c r="B207" s="1791" t="s">
        <v>5807</v>
      </c>
      <c r="C207" s="1792" t="s">
        <v>6003</v>
      </c>
      <c r="D207" s="1793" t="s">
        <v>5806</v>
      </c>
      <c r="E207" s="1795"/>
    </row>
    <row r="208">
      <c r="A208" s="14" t="s">
        <v>526</v>
      </c>
      <c r="B208" s="1791" t="s">
        <v>5810</v>
      </c>
      <c r="C208" s="1792" t="s">
        <v>6004</v>
      </c>
      <c r="D208" s="1793" t="s">
        <v>5806</v>
      </c>
      <c r="E208" s="1795"/>
    </row>
    <row r="209">
      <c r="A209" s="14" t="s">
        <v>526</v>
      </c>
      <c r="B209" s="1791" t="s">
        <v>5813</v>
      </c>
      <c r="C209" s="1792" t="s">
        <v>6005</v>
      </c>
      <c r="D209" s="1793" t="s">
        <v>5806</v>
      </c>
      <c r="E209" s="1795"/>
    </row>
    <row r="210">
      <c r="A210" s="14" t="s">
        <v>1130</v>
      </c>
      <c r="B210" s="1791" t="s">
        <v>5791</v>
      </c>
      <c r="C210" s="1792" t="s">
        <v>6006</v>
      </c>
      <c r="D210" s="1793" t="s">
        <v>5796</v>
      </c>
      <c r="E210" s="1795"/>
    </row>
    <row r="211">
      <c r="A211" s="14" t="s">
        <v>1130</v>
      </c>
      <c r="B211" s="1791" t="s">
        <v>5798</v>
      </c>
      <c r="C211" s="1792" t="s">
        <v>6007</v>
      </c>
      <c r="D211" s="1793" t="s">
        <v>5800</v>
      </c>
      <c r="E211" s="1795"/>
    </row>
    <row r="212">
      <c r="A212" s="14" t="s">
        <v>287</v>
      </c>
      <c r="B212" s="1791" t="s">
        <v>5791</v>
      </c>
      <c r="C212" s="1792" t="s">
        <v>6008</v>
      </c>
      <c r="D212" s="1793" t="s">
        <v>5796</v>
      </c>
      <c r="E212" s="1795"/>
    </row>
    <row r="213">
      <c r="A213" s="14" t="s">
        <v>287</v>
      </c>
      <c r="B213" s="1791" t="s">
        <v>5798</v>
      </c>
      <c r="C213" s="1792" t="s">
        <v>6009</v>
      </c>
      <c r="D213" s="1793" t="s">
        <v>5800</v>
      </c>
      <c r="E213" s="1795"/>
    </row>
    <row r="214">
      <c r="A214" s="14" t="s">
        <v>945</v>
      </c>
      <c r="B214" s="1791" t="s">
        <v>5791</v>
      </c>
      <c r="C214" s="1792" t="s">
        <v>6010</v>
      </c>
      <c r="D214" s="1793" t="s">
        <v>5804</v>
      </c>
      <c r="E214" s="1795"/>
    </row>
    <row r="215">
      <c r="A215" s="14" t="s">
        <v>945</v>
      </c>
      <c r="B215" s="1791" t="s">
        <v>5798</v>
      </c>
      <c r="C215" s="1792" t="s">
        <v>6011</v>
      </c>
      <c r="D215" s="1793" t="s">
        <v>6012</v>
      </c>
      <c r="E215" s="1795"/>
    </row>
    <row r="216">
      <c r="A216" s="14" t="s">
        <v>2661</v>
      </c>
      <c r="B216" s="1791" t="s">
        <v>5791</v>
      </c>
      <c r="C216" s="1792" t="s">
        <v>6013</v>
      </c>
      <c r="D216" s="1793" t="s">
        <v>5796</v>
      </c>
      <c r="E216" s="1795"/>
    </row>
    <row r="217">
      <c r="A217" s="14" t="s">
        <v>2418</v>
      </c>
      <c r="B217" s="1791" t="s">
        <v>5791</v>
      </c>
      <c r="C217" s="1792" t="s">
        <v>6014</v>
      </c>
      <c r="D217" s="1793" t="s">
        <v>5809</v>
      </c>
      <c r="E217" s="1795"/>
    </row>
    <row r="218">
      <c r="A218" s="14" t="s">
        <v>216</v>
      </c>
      <c r="B218" s="1791" t="s">
        <v>5791</v>
      </c>
      <c r="C218" s="1792" t="s">
        <v>6015</v>
      </c>
      <c r="D218" s="1793" t="s">
        <v>5868</v>
      </c>
      <c r="E218" s="1795"/>
    </row>
    <row r="219">
      <c r="A219" s="14" t="s">
        <v>216</v>
      </c>
      <c r="B219" s="1791" t="s">
        <v>5798</v>
      </c>
      <c r="C219" s="1792" t="s">
        <v>6016</v>
      </c>
      <c r="D219" s="1793" t="s">
        <v>6017</v>
      </c>
      <c r="E219" s="1795"/>
    </row>
    <row r="220">
      <c r="A220" s="14" t="s">
        <v>216</v>
      </c>
      <c r="B220" s="1791" t="s">
        <v>5807</v>
      </c>
      <c r="C220" s="1792" t="s">
        <v>6018</v>
      </c>
      <c r="D220" s="1793" t="s">
        <v>5975</v>
      </c>
      <c r="E220" s="1794" t="s">
        <v>6019</v>
      </c>
    </row>
    <row r="221">
      <c r="A221" s="14" t="s">
        <v>2707</v>
      </c>
      <c r="B221" s="1791" t="s">
        <v>5791</v>
      </c>
      <c r="C221" s="1792" t="s">
        <v>6020</v>
      </c>
      <c r="D221" s="1793" t="s">
        <v>5796</v>
      </c>
      <c r="E221" s="1795"/>
    </row>
    <row r="222">
      <c r="A222" s="14" t="s">
        <v>2720</v>
      </c>
      <c r="B222" s="1791" t="s">
        <v>5791</v>
      </c>
      <c r="C222" s="1796"/>
      <c r="D222" s="1793" t="s">
        <v>5796</v>
      </c>
      <c r="E222" s="1795"/>
    </row>
    <row r="223">
      <c r="A223" s="14" t="s">
        <v>921</v>
      </c>
      <c r="B223" s="1791" t="s">
        <v>5791</v>
      </c>
      <c r="C223" s="1792" t="s">
        <v>6021</v>
      </c>
      <c r="D223" s="1793" t="s">
        <v>5806</v>
      </c>
      <c r="E223" s="1795"/>
    </row>
    <row r="224">
      <c r="A224" s="14" t="s">
        <v>921</v>
      </c>
      <c r="B224" s="1791" t="s">
        <v>5798</v>
      </c>
      <c r="C224" s="1792" t="s">
        <v>6022</v>
      </c>
      <c r="D224" s="1793" t="s">
        <v>5800</v>
      </c>
      <c r="E224" s="1795"/>
    </row>
    <row r="225">
      <c r="A225" s="14" t="s">
        <v>921</v>
      </c>
      <c r="B225" s="1791" t="s">
        <v>5807</v>
      </c>
      <c r="C225" s="1792" t="s">
        <v>6023</v>
      </c>
      <c r="D225" s="1793" t="s">
        <v>5806</v>
      </c>
      <c r="E225" s="1795"/>
    </row>
    <row r="226">
      <c r="A226" s="14" t="s">
        <v>921</v>
      </c>
      <c r="B226" s="1791" t="s">
        <v>5810</v>
      </c>
      <c r="C226" s="1792" t="s">
        <v>6024</v>
      </c>
      <c r="D226" s="1793" t="s">
        <v>5806</v>
      </c>
      <c r="E226" s="1795"/>
    </row>
    <row r="227">
      <c r="A227" s="14" t="s">
        <v>921</v>
      </c>
      <c r="B227" s="1791" t="s">
        <v>5813</v>
      </c>
      <c r="C227" s="1792" t="s">
        <v>6025</v>
      </c>
      <c r="D227" s="1793" t="s">
        <v>5806</v>
      </c>
      <c r="E227" s="1795"/>
    </row>
    <row r="228">
      <c r="A228" s="14" t="s">
        <v>2787</v>
      </c>
      <c r="B228" s="1791" t="s">
        <v>5791</v>
      </c>
      <c r="C228" s="1796"/>
      <c r="D228" s="1793" t="s">
        <v>5796</v>
      </c>
      <c r="E228" s="1795"/>
    </row>
    <row r="229">
      <c r="A229" s="14" t="s">
        <v>2787</v>
      </c>
      <c r="B229" s="1791" t="s">
        <v>5798</v>
      </c>
      <c r="C229" s="1796"/>
      <c r="D229" s="1793" t="s">
        <v>5800</v>
      </c>
      <c r="E229" s="1795"/>
    </row>
    <row r="230">
      <c r="A230" s="14" t="s">
        <v>2804</v>
      </c>
      <c r="B230" s="1791" t="s">
        <v>5791</v>
      </c>
      <c r="C230" s="1792" t="s">
        <v>6026</v>
      </c>
      <c r="D230" s="1793" t="s">
        <v>5796</v>
      </c>
      <c r="E230" s="1795"/>
    </row>
    <row r="231">
      <c r="A231" s="14" t="s">
        <v>810</v>
      </c>
      <c r="B231" s="1791" t="s">
        <v>5791</v>
      </c>
      <c r="C231" s="1792" t="s">
        <v>6027</v>
      </c>
      <c r="D231" s="1793" t="s">
        <v>5796</v>
      </c>
      <c r="E231" s="1795"/>
    </row>
    <row r="232">
      <c r="A232" s="14" t="s">
        <v>810</v>
      </c>
      <c r="B232" s="1791" t="s">
        <v>5798</v>
      </c>
      <c r="C232" s="1792" t="s">
        <v>6028</v>
      </c>
      <c r="D232" s="1793" t="s">
        <v>5806</v>
      </c>
      <c r="E232" s="1795"/>
    </row>
    <row r="233">
      <c r="A233" s="14" t="s">
        <v>1043</v>
      </c>
      <c r="B233" s="1791" t="s">
        <v>5791</v>
      </c>
      <c r="C233" s="1792" t="s">
        <v>6029</v>
      </c>
      <c r="D233" s="1793" t="s">
        <v>5868</v>
      </c>
      <c r="E233" s="1795"/>
    </row>
    <row r="234">
      <c r="A234" s="14" t="s">
        <v>1043</v>
      </c>
      <c r="B234" s="1791" t="s">
        <v>5798</v>
      </c>
      <c r="C234" s="1792" t="s">
        <v>6030</v>
      </c>
      <c r="D234" s="1793" t="s">
        <v>6031</v>
      </c>
      <c r="E234" s="1795"/>
    </row>
    <row r="235">
      <c r="A235" s="14" t="s">
        <v>551</v>
      </c>
      <c r="B235" s="1791" t="s">
        <v>5791</v>
      </c>
      <c r="C235" s="1792" t="s">
        <v>6032</v>
      </c>
      <c r="D235" s="1793" t="s">
        <v>5806</v>
      </c>
      <c r="E235" s="1795"/>
    </row>
    <row r="236">
      <c r="A236" s="14" t="s">
        <v>551</v>
      </c>
      <c r="B236" s="1791" t="s">
        <v>5798</v>
      </c>
      <c r="C236" s="1792" t="s">
        <v>6033</v>
      </c>
      <c r="D236" s="1793" t="s">
        <v>5806</v>
      </c>
      <c r="E236" s="1795"/>
    </row>
    <row r="237">
      <c r="A237" s="14" t="s">
        <v>878</v>
      </c>
      <c r="B237" s="1791" t="s">
        <v>5791</v>
      </c>
      <c r="C237" s="1792"/>
      <c r="D237" s="1793" t="s">
        <v>5796</v>
      </c>
      <c r="E237" s="1795"/>
    </row>
    <row r="238">
      <c r="A238" s="14" t="s">
        <v>2867</v>
      </c>
      <c r="B238" s="1791" t="s">
        <v>5791</v>
      </c>
      <c r="C238" s="1792" t="s">
        <v>6034</v>
      </c>
      <c r="D238" s="1793" t="s">
        <v>5796</v>
      </c>
      <c r="E238" s="1795"/>
    </row>
    <row r="239">
      <c r="A239" s="14" t="s">
        <v>2867</v>
      </c>
      <c r="B239" s="1791" t="s">
        <v>5798</v>
      </c>
      <c r="C239" s="1792"/>
      <c r="D239" s="1793" t="s">
        <v>5800</v>
      </c>
      <c r="E239" s="1795"/>
    </row>
    <row r="240">
      <c r="A240" s="14" t="s">
        <v>736</v>
      </c>
      <c r="B240" s="1791" t="s">
        <v>5791</v>
      </c>
      <c r="C240" s="1792" t="s">
        <v>6035</v>
      </c>
      <c r="D240" s="1793" t="s">
        <v>5796</v>
      </c>
      <c r="E240" s="1795"/>
    </row>
    <row r="241">
      <c r="A241" s="14" t="s">
        <v>736</v>
      </c>
      <c r="B241" s="1791" t="s">
        <v>5798</v>
      </c>
      <c r="C241" s="1792" t="s">
        <v>6036</v>
      </c>
      <c r="D241" s="1793" t="s">
        <v>5800</v>
      </c>
      <c r="E241" s="1795"/>
    </row>
    <row r="242">
      <c r="A242" s="14" t="s">
        <v>1368</v>
      </c>
      <c r="B242" s="1791" t="s">
        <v>5791</v>
      </c>
      <c r="C242" s="1792" t="s">
        <v>6037</v>
      </c>
      <c r="D242" s="1793" t="s">
        <v>5796</v>
      </c>
      <c r="E242" s="1795"/>
    </row>
    <row r="243">
      <c r="A243" s="14" t="s">
        <v>1368</v>
      </c>
      <c r="B243" s="1791" t="s">
        <v>5798</v>
      </c>
      <c r="C243" s="1796"/>
      <c r="D243" s="1793" t="s">
        <v>5800</v>
      </c>
      <c r="E243" s="1795"/>
    </row>
    <row r="244">
      <c r="A244" s="14" t="s">
        <v>2560</v>
      </c>
      <c r="B244" s="1791" t="s">
        <v>5791</v>
      </c>
      <c r="C244" s="1792" t="s">
        <v>6038</v>
      </c>
      <c r="D244" s="1793" t="s">
        <v>5796</v>
      </c>
      <c r="E244" s="1795"/>
    </row>
    <row r="245">
      <c r="A245" s="14" t="s">
        <v>2560</v>
      </c>
      <c r="B245" s="1791" t="s">
        <v>5798</v>
      </c>
      <c r="C245" s="1792" t="s">
        <v>6039</v>
      </c>
      <c r="D245" s="1793" t="s">
        <v>5800</v>
      </c>
      <c r="E245" s="1795"/>
    </row>
    <row r="246">
      <c r="A246" s="14" t="s">
        <v>1045</v>
      </c>
      <c r="B246" s="1791" t="s">
        <v>5791</v>
      </c>
      <c r="C246" s="1792" t="s">
        <v>6040</v>
      </c>
      <c r="D246" s="1793" t="s">
        <v>5796</v>
      </c>
      <c r="E246" s="1794" t="s">
        <v>5840</v>
      </c>
    </row>
    <row r="247">
      <c r="A247" s="14" t="s">
        <v>1045</v>
      </c>
      <c r="B247" s="1791" t="s">
        <v>5798</v>
      </c>
      <c r="C247" s="1792" t="s">
        <v>6041</v>
      </c>
      <c r="D247" s="1793" t="s">
        <v>5800</v>
      </c>
      <c r="E247" s="1795"/>
    </row>
    <row r="248">
      <c r="A248" s="14" t="s">
        <v>1045</v>
      </c>
      <c r="B248" s="1791" t="s">
        <v>5807</v>
      </c>
      <c r="C248" s="1796"/>
      <c r="D248" s="1793" t="s">
        <v>5806</v>
      </c>
      <c r="E248" s="1795"/>
    </row>
    <row r="249">
      <c r="A249" s="14" t="s">
        <v>1045</v>
      </c>
      <c r="B249" s="1791" t="s">
        <v>5810</v>
      </c>
      <c r="C249" s="1796"/>
      <c r="D249" s="1793" t="s">
        <v>5806</v>
      </c>
      <c r="E249" s="1794" t="s">
        <v>5954</v>
      </c>
    </row>
    <row r="250">
      <c r="A250" s="14" t="s">
        <v>2997</v>
      </c>
      <c r="B250" s="1791" t="s">
        <v>5791</v>
      </c>
      <c r="C250" s="1792" t="s">
        <v>6042</v>
      </c>
      <c r="D250" s="1793" t="s">
        <v>5796</v>
      </c>
      <c r="E250" s="1795"/>
    </row>
    <row r="251">
      <c r="A251" s="14" t="s">
        <v>2997</v>
      </c>
      <c r="B251" s="1791" t="s">
        <v>5798</v>
      </c>
      <c r="C251" s="1792" t="s">
        <v>6043</v>
      </c>
      <c r="D251" s="1793" t="s">
        <v>5806</v>
      </c>
      <c r="E251" s="1794" t="s">
        <v>6044</v>
      </c>
    </row>
    <row r="252">
      <c r="A252" s="14" t="s">
        <v>2997</v>
      </c>
      <c r="B252" s="1791" t="s">
        <v>5807</v>
      </c>
      <c r="C252" s="1792" t="s">
        <v>6045</v>
      </c>
      <c r="D252" s="1793" t="s">
        <v>5806</v>
      </c>
      <c r="E252" s="1795"/>
    </row>
    <row r="253">
      <c r="A253" s="14" t="s">
        <v>2997</v>
      </c>
      <c r="B253" s="1791" t="s">
        <v>5810</v>
      </c>
      <c r="C253" s="1792" t="s">
        <v>6046</v>
      </c>
      <c r="D253" s="1793" t="s">
        <v>5806</v>
      </c>
      <c r="E253" s="1795"/>
    </row>
    <row r="254">
      <c r="A254" s="14" t="s">
        <v>2997</v>
      </c>
      <c r="B254" s="1791" t="s">
        <v>5813</v>
      </c>
      <c r="C254" s="1792"/>
      <c r="D254" s="1793" t="s">
        <v>5806</v>
      </c>
      <c r="E254" s="1795"/>
    </row>
    <row r="255">
      <c r="A255" s="14" t="s">
        <v>3019</v>
      </c>
      <c r="B255" s="1791" t="s">
        <v>5791</v>
      </c>
      <c r="C255" s="1792" t="s">
        <v>6047</v>
      </c>
      <c r="D255" s="1793" t="s">
        <v>5796</v>
      </c>
      <c r="E255" s="1795"/>
    </row>
    <row r="256">
      <c r="A256" s="14" t="s">
        <v>1157</v>
      </c>
      <c r="B256" s="1791" t="s">
        <v>5791</v>
      </c>
      <c r="C256" s="1792" t="s">
        <v>6048</v>
      </c>
      <c r="D256" s="1793" t="s">
        <v>5796</v>
      </c>
      <c r="E256" s="1795"/>
    </row>
    <row r="257">
      <c r="A257" s="14" t="s">
        <v>1157</v>
      </c>
      <c r="B257" s="1791" t="s">
        <v>5798</v>
      </c>
      <c r="C257" s="1792" t="s">
        <v>6049</v>
      </c>
      <c r="D257" s="1793" t="s">
        <v>5806</v>
      </c>
      <c r="E257" s="1795"/>
    </row>
    <row r="258">
      <c r="A258" s="14" t="s">
        <v>1157</v>
      </c>
      <c r="B258" s="1791" t="s">
        <v>5807</v>
      </c>
      <c r="C258" s="1792" t="s">
        <v>6050</v>
      </c>
      <c r="D258" s="1793" t="s">
        <v>5800</v>
      </c>
      <c r="E258" s="1795"/>
    </row>
    <row r="259">
      <c r="A259" s="14" t="s">
        <v>1157</v>
      </c>
      <c r="B259" s="1791" t="s">
        <v>5810</v>
      </c>
      <c r="C259" s="1792" t="s">
        <v>6051</v>
      </c>
      <c r="D259" s="1793" t="s">
        <v>5806</v>
      </c>
      <c r="E259" s="1795"/>
    </row>
    <row r="260">
      <c r="A260" s="14" t="s">
        <v>1157</v>
      </c>
      <c r="B260" s="1791" t="s">
        <v>5813</v>
      </c>
      <c r="C260" s="1792" t="s">
        <v>6052</v>
      </c>
      <c r="D260" s="1793" t="s">
        <v>5806</v>
      </c>
      <c r="E260" s="1795"/>
    </row>
    <row r="261">
      <c r="A261" s="14" t="s">
        <v>1157</v>
      </c>
      <c r="B261" s="1791" t="s">
        <v>5924</v>
      </c>
      <c r="C261" s="1796"/>
      <c r="D261" s="1793" t="s">
        <v>5806</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6053</v>
      </c>
      <c r="C5" s="24"/>
      <c r="D5" s="1805" t="str">
        <f>concatenate(if(int($A5-now())=0,"",int($A5-now())),switch(int($A5-now()),0,"",1," Day"," Days"))</f>
        <v>-617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6056</v>
      </c>
      <c r="B9" s="1813"/>
      <c r="C9" s="1588" t="s">
        <v>1187</v>
      </c>
      <c r="D9" s="1588" t="s">
        <v>906</v>
      </c>
      <c r="E9" s="1588" t="s">
        <v>509</v>
      </c>
      <c r="F9" s="1588" t="s">
        <v>1980</v>
      </c>
      <c r="G9" s="1588" t="s">
        <v>218</v>
      </c>
      <c r="H9" s="1588" t="s">
        <v>919</v>
      </c>
    </row>
    <row r="10">
      <c r="A10" s="1812" t="s">
        <v>6057</v>
      </c>
      <c r="B10" s="1813"/>
      <c r="C10" s="1588" t="s">
        <v>1043</v>
      </c>
      <c r="D10" s="1588" t="s">
        <v>657</v>
      </c>
      <c r="E10" s="1588" t="s">
        <v>1000</v>
      </c>
      <c r="F10" s="1588" t="s">
        <v>644</v>
      </c>
      <c r="G10" s="1588" t="s">
        <v>323</v>
      </c>
      <c r="H10" s="1588" t="s">
        <v>1415</v>
      </c>
    </row>
    <row r="11">
      <c r="A11" s="1812" t="s">
        <v>6058</v>
      </c>
      <c r="B11" s="1813"/>
      <c r="C11" s="1588" t="s">
        <v>1523</v>
      </c>
      <c r="D11" s="1588" t="s">
        <v>921</v>
      </c>
      <c r="E11" s="1588" t="s">
        <v>1753</v>
      </c>
      <c r="F11" s="1588" t="s">
        <v>1691</v>
      </c>
      <c r="G11" s="1588" t="s">
        <v>1258</v>
      </c>
      <c r="H11" s="1588" t="s">
        <v>2418</v>
      </c>
    </row>
    <row r="12">
      <c r="A12" s="1814" t="s">
        <v>3065</v>
      </c>
      <c r="B12" s="24"/>
      <c r="C12" s="24"/>
      <c r="D12" s="24"/>
      <c r="E12" s="24"/>
      <c r="F12" s="24"/>
      <c r="G12" s="24"/>
      <c r="H12" s="9"/>
    </row>
    <row r="13">
      <c r="A13" s="1815" t="s">
        <v>6059</v>
      </c>
      <c r="B13" s="1816" t="s">
        <v>6060</v>
      </c>
      <c r="C13" s="1816" t="s">
        <v>6056</v>
      </c>
      <c r="D13" s="1816" t="s">
        <v>6057</v>
      </c>
      <c r="E13" s="1816" t="s">
        <v>6058</v>
      </c>
      <c r="F13" s="1817" t="s">
        <v>6061</v>
      </c>
      <c r="G13" s="1817" t="s">
        <v>6062</v>
      </c>
      <c r="H13" s="1817" t="s">
        <v>6063</v>
      </c>
    </row>
    <row r="14">
      <c r="A14" s="1592" t="s">
        <v>6064</v>
      </c>
      <c r="B14" s="1588">
        <v>6.0</v>
      </c>
      <c r="C14" s="1588">
        <v>18.0</v>
      </c>
      <c r="D14" s="1818"/>
      <c r="E14" s="1818"/>
      <c r="F14" s="1819">
        <f t="shared" ref="F14:H14" si="1">if($B14*C14=0,"",$B14*C14)</f>
        <v>108</v>
      </c>
      <c r="G14" s="1819" t="str">
        <f t="shared" si="1"/>
        <v/>
      </c>
      <c r="H14" s="1819" t="str">
        <f t="shared" si="1"/>
        <v/>
      </c>
    </row>
    <row r="15">
      <c r="A15" s="1592" t="s">
        <v>6065</v>
      </c>
      <c r="B15" s="1588">
        <v>3.0</v>
      </c>
      <c r="C15" s="1588">
        <v>15.0</v>
      </c>
      <c r="D15" s="1588">
        <v>12.0</v>
      </c>
      <c r="E15" s="1818"/>
      <c r="F15" s="1819">
        <f t="shared" ref="F15:H15" si="2">if($B15*C15=0,"",$B15*C15)</f>
        <v>45</v>
      </c>
      <c r="G15" s="1819">
        <f t="shared" si="2"/>
        <v>36</v>
      </c>
      <c r="H15" s="1819" t="str">
        <f t="shared" si="2"/>
        <v/>
      </c>
    </row>
    <row r="16">
      <c r="A16" s="1592" t="s">
        <v>6066</v>
      </c>
      <c r="B16" s="1588">
        <v>8.0</v>
      </c>
      <c r="C16" s="1588">
        <v>9.0</v>
      </c>
      <c r="D16" s="1588">
        <v>9.0</v>
      </c>
      <c r="E16" s="1818"/>
      <c r="F16" s="1819">
        <f t="shared" ref="F16:H16" si="3">if($B16*C16=0,"",$B16*C16)</f>
        <v>72</v>
      </c>
      <c r="G16" s="1819">
        <f t="shared" si="3"/>
        <v>72</v>
      </c>
      <c r="H16" s="1819" t="str">
        <f t="shared" si="3"/>
        <v/>
      </c>
    </row>
    <row r="17">
      <c r="A17" s="1592" t="s">
        <v>6067</v>
      </c>
      <c r="B17" s="1588">
        <v>8.0</v>
      </c>
      <c r="C17" s="1588">
        <v>9.0</v>
      </c>
      <c r="D17" s="1818"/>
      <c r="E17" s="1588">
        <v>9.0</v>
      </c>
      <c r="F17" s="1819">
        <f t="shared" ref="F17:H17" si="4">if($B17*C17=0,"",$B17*C17)</f>
        <v>72</v>
      </c>
      <c r="G17" s="1819" t="str">
        <f t="shared" si="4"/>
        <v/>
      </c>
      <c r="H17" s="1819">
        <f t="shared" si="4"/>
        <v>72</v>
      </c>
    </row>
    <row r="18">
      <c r="A18" s="1592" t="s">
        <v>6068</v>
      </c>
      <c r="B18" s="1588">
        <v>8.0</v>
      </c>
      <c r="C18" s="1588">
        <v>15.0</v>
      </c>
      <c r="D18" s="1588">
        <v>12.0</v>
      </c>
      <c r="E18" s="1588"/>
      <c r="F18" s="1819">
        <f t="shared" ref="F18:H18" si="5">if($B18*C18=0,"",$B18*C18)</f>
        <v>120</v>
      </c>
      <c r="G18" s="1819">
        <f t="shared" si="5"/>
        <v>96</v>
      </c>
      <c r="H18" s="1819" t="str">
        <f t="shared" si="5"/>
        <v/>
      </c>
    </row>
    <row r="19">
      <c r="A19" s="1592" t="s">
        <v>6069</v>
      </c>
      <c r="B19" s="1588">
        <v>8.0</v>
      </c>
      <c r="C19" s="1588">
        <v>15.0</v>
      </c>
      <c r="D19" s="1588"/>
      <c r="E19" s="1588">
        <v>12.0</v>
      </c>
      <c r="F19" s="1819">
        <f t="shared" ref="F19:H19" si="6">if($B19*C19=0,"",$B19*C19)</f>
        <v>120</v>
      </c>
      <c r="G19" s="1819" t="str">
        <f t="shared" si="6"/>
        <v/>
      </c>
      <c r="H19" s="1819">
        <f t="shared" si="6"/>
        <v>96</v>
      </c>
    </row>
    <row r="20">
      <c r="A20" s="1592" t="s">
        <v>6070</v>
      </c>
      <c r="B20" s="1588">
        <v>1.0</v>
      </c>
      <c r="C20" s="1588">
        <v>36.0</v>
      </c>
      <c r="D20" s="1588">
        <v>18.0</v>
      </c>
      <c r="E20" s="1588">
        <v>18.0</v>
      </c>
      <c r="F20" s="1819">
        <f t="shared" ref="F20:H20" si="7">if($B20*C20=0,"",$B20*C20)</f>
        <v>36</v>
      </c>
      <c r="G20" s="1819">
        <f t="shared" si="7"/>
        <v>18</v>
      </c>
      <c r="H20" s="1819">
        <f t="shared" si="7"/>
        <v>18</v>
      </c>
    </row>
    <row r="21">
      <c r="A21" s="1592" t="s">
        <v>6071</v>
      </c>
      <c r="B21" s="1588">
        <v>1.0</v>
      </c>
      <c r="C21" s="1588">
        <v>36.0</v>
      </c>
      <c r="D21" s="1588">
        <v>36.0</v>
      </c>
      <c r="E21" s="1588">
        <v>18.0</v>
      </c>
      <c r="F21" s="1819">
        <f t="shared" ref="F21:H21" si="8">if($B21*C21=0,"",$B21*C21)</f>
        <v>36</v>
      </c>
      <c r="G21" s="1819">
        <f t="shared" si="8"/>
        <v>36</v>
      </c>
      <c r="H21" s="1819">
        <f t="shared" si="8"/>
        <v>18</v>
      </c>
    </row>
    <row r="22">
      <c r="A22" s="1815" t="s">
        <v>6072</v>
      </c>
      <c r="B22" s="1820"/>
      <c r="C22" s="1820"/>
      <c r="D22" s="1820"/>
      <c r="E22" s="1820"/>
      <c r="F22" s="1821">
        <f t="shared" ref="F22:H22" si="9">sum(F14:F21)</f>
        <v>609</v>
      </c>
      <c r="G22" s="1821">
        <f t="shared" si="9"/>
        <v>258</v>
      </c>
      <c r="H22" s="1821">
        <f t="shared" si="9"/>
        <v>204</v>
      </c>
    </row>
    <row r="23">
      <c r="A23" s="1731" t="s">
        <v>3066</v>
      </c>
      <c r="B23" s="24"/>
      <c r="C23" s="24"/>
      <c r="D23" s="24"/>
      <c r="E23" s="24"/>
      <c r="F23" s="24"/>
      <c r="G23" s="24"/>
      <c r="H23" s="9"/>
    </row>
    <row r="24">
      <c r="A24" s="1815" t="s">
        <v>6059</v>
      </c>
      <c r="B24" s="1816" t="s">
        <v>6060</v>
      </c>
      <c r="C24" s="1816" t="s">
        <v>6056</v>
      </c>
      <c r="D24" s="1816" t="s">
        <v>6057</v>
      </c>
      <c r="E24" s="1816" t="s">
        <v>6058</v>
      </c>
      <c r="F24" s="1817" t="s">
        <v>6061</v>
      </c>
      <c r="G24" s="1817" t="s">
        <v>6062</v>
      </c>
      <c r="H24" s="1817" t="s">
        <v>6063</v>
      </c>
    </row>
    <row r="25">
      <c r="A25" s="1592" t="s">
        <v>6064</v>
      </c>
      <c r="B25" s="1588">
        <v>6.0</v>
      </c>
      <c r="C25" s="1818"/>
      <c r="D25" s="1588">
        <v>18.0</v>
      </c>
      <c r="E25" s="1818"/>
      <c r="F25" s="1819" t="str">
        <f t="shared" ref="F25:H25" si="10">if($B25*C25=0,"",$B25*C25)</f>
        <v/>
      </c>
      <c r="G25" s="1819">
        <f t="shared" si="10"/>
        <v>108</v>
      </c>
      <c r="H25" s="1819" t="str">
        <f t="shared" si="10"/>
        <v/>
      </c>
    </row>
    <row r="26">
      <c r="A26" s="1592" t="s">
        <v>6065</v>
      </c>
      <c r="B26" s="1588">
        <v>3.0</v>
      </c>
      <c r="C26" s="1818"/>
      <c r="D26" s="1588">
        <v>15.0</v>
      </c>
      <c r="E26" s="1588">
        <v>12.0</v>
      </c>
      <c r="F26" s="1819" t="str">
        <f t="shared" ref="F26:H26" si="11">if($B26*C26=0,"",$B26*C26)</f>
        <v/>
      </c>
      <c r="G26" s="1819">
        <f t="shared" si="11"/>
        <v>45</v>
      </c>
      <c r="H26" s="1819">
        <f t="shared" si="11"/>
        <v>36</v>
      </c>
    </row>
    <row r="27">
      <c r="A27" s="1592" t="s">
        <v>6073</v>
      </c>
      <c r="B27" s="1588">
        <v>6.0</v>
      </c>
      <c r="C27" s="1818"/>
      <c r="D27" s="1588">
        <v>18.0</v>
      </c>
      <c r="E27" s="1588">
        <v>18.0</v>
      </c>
      <c r="F27" s="1819" t="str">
        <f t="shared" ref="F27:H27" si="12">if($B27*C27=0,"",$B27*C27)</f>
        <v/>
      </c>
      <c r="G27" s="1819">
        <f t="shared" si="12"/>
        <v>108</v>
      </c>
      <c r="H27" s="1819">
        <f t="shared" si="12"/>
        <v>108</v>
      </c>
    </row>
    <row r="28">
      <c r="A28" s="1592" t="s">
        <v>6074</v>
      </c>
      <c r="B28" s="1588">
        <v>5.0</v>
      </c>
      <c r="C28" s="1818"/>
      <c r="D28" s="1588">
        <v>9.0</v>
      </c>
      <c r="E28" s="1588">
        <v>9.0</v>
      </c>
      <c r="F28" s="1819" t="str">
        <f t="shared" ref="F28:H28" si="13">if($B28*C28=0,"",$B28*C28)</f>
        <v/>
      </c>
      <c r="G28" s="1819">
        <f t="shared" si="13"/>
        <v>45</v>
      </c>
      <c r="H28" s="1819">
        <f t="shared" si="13"/>
        <v>45</v>
      </c>
    </row>
    <row r="29">
      <c r="A29" s="1592" t="s">
        <v>6075</v>
      </c>
      <c r="B29" s="1588">
        <v>4.0</v>
      </c>
      <c r="C29" s="1588">
        <v>36.0</v>
      </c>
      <c r="D29" s="1588">
        <v>36.0</v>
      </c>
      <c r="E29" s="1818"/>
      <c r="F29" s="1819">
        <f t="shared" ref="F29:H29" si="14">if($B29*C29=0,"",$B29*C29)</f>
        <v>144</v>
      </c>
      <c r="G29" s="1819">
        <f t="shared" si="14"/>
        <v>144</v>
      </c>
      <c r="H29" s="1819" t="str">
        <f t="shared" si="14"/>
        <v/>
      </c>
    </row>
    <row r="30">
      <c r="A30" s="1592" t="s">
        <v>6076</v>
      </c>
      <c r="B30" s="1588">
        <v>4.0</v>
      </c>
      <c r="C30" s="1588">
        <v>12.0</v>
      </c>
      <c r="D30" s="1588">
        <v>15.0</v>
      </c>
      <c r="E30" s="1588"/>
      <c r="F30" s="1819">
        <f t="shared" ref="F30:H30" si="15">if($B30*C30=0,"",$B30*C30)</f>
        <v>48</v>
      </c>
      <c r="G30" s="1819">
        <f t="shared" si="15"/>
        <v>60</v>
      </c>
      <c r="H30" s="1819" t="str">
        <f t="shared" si="15"/>
        <v/>
      </c>
    </row>
    <row r="31">
      <c r="A31" s="1592" t="s">
        <v>6077</v>
      </c>
      <c r="B31" s="1588">
        <v>1.0</v>
      </c>
      <c r="C31" s="1588">
        <v>18.0</v>
      </c>
      <c r="D31" s="1588">
        <v>36.0</v>
      </c>
      <c r="E31" s="1588">
        <v>18.0</v>
      </c>
      <c r="F31" s="1819">
        <f t="shared" ref="F31:H31" si="16">if($B31*C31=0,"",$B31*C31)</f>
        <v>18</v>
      </c>
      <c r="G31" s="1819">
        <f t="shared" si="16"/>
        <v>36</v>
      </c>
      <c r="H31" s="1819">
        <f t="shared" si="16"/>
        <v>18</v>
      </c>
    </row>
    <row r="32">
      <c r="A32" s="1592" t="s">
        <v>6078</v>
      </c>
      <c r="B32" s="1588">
        <v>1.0</v>
      </c>
      <c r="C32" s="1588">
        <v>36.0</v>
      </c>
      <c r="D32" s="1588">
        <v>54.0</v>
      </c>
      <c r="E32" s="1588">
        <v>36.0</v>
      </c>
      <c r="F32" s="1819">
        <f t="shared" ref="F32:H32" si="17">if($B32*C32=0,"",$B32*C32)</f>
        <v>36</v>
      </c>
      <c r="G32" s="1819">
        <f t="shared" si="17"/>
        <v>54</v>
      </c>
      <c r="H32" s="1819">
        <f t="shared" si="17"/>
        <v>36</v>
      </c>
    </row>
    <row r="33">
      <c r="A33" s="1815" t="s">
        <v>6072</v>
      </c>
      <c r="B33" s="1820"/>
      <c r="C33" s="1820"/>
      <c r="D33" s="1820"/>
      <c r="E33" s="1820"/>
      <c r="F33" s="1822">
        <f t="shared" ref="F33:H33" si="18">sum(F25:F32)</f>
        <v>246</v>
      </c>
      <c r="G33" s="1822">
        <f t="shared" si="18"/>
        <v>600</v>
      </c>
      <c r="H33" s="1822">
        <f t="shared" si="18"/>
        <v>243</v>
      </c>
    </row>
    <row r="34">
      <c r="A34" s="1823" t="s">
        <v>6079</v>
      </c>
      <c r="B34" s="24"/>
      <c r="C34" s="24"/>
      <c r="D34" s="24"/>
      <c r="E34" s="24"/>
      <c r="F34" s="24"/>
      <c r="G34" s="24"/>
      <c r="H34" s="9"/>
    </row>
    <row r="35">
      <c r="A35" s="1815" t="s">
        <v>6059</v>
      </c>
      <c r="B35" s="1816" t="s">
        <v>6060</v>
      </c>
      <c r="C35" s="1816" t="s">
        <v>6056</v>
      </c>
      <c r="D35" s="1816" t="s">
        <v>6057</v>
      </c>
      <c r="E35" s="1816" t="s">
        <v>6058</v>
      </c>
      <c r="F35" s="1817" t="s">
        <v>6061</v>
      </c>
      <c r="G35" s="1817" t="s">
        <v>6062</v>
      </c>
      <c r="H35" s="1817" t="s">
        <v>6063</v>
      </c>
    </row>
    <row r="36">
      <c r="A36" s="1592" t="s">
        <v>6064</v>
      </c>
      <c r="B36" s="1588">
        <v>8.0</v>
      </c>
      <c r="C36" s="1818"/>
      <c r="D36" s="1818"/>
      <c r="E36" s="1588">
        <v>18.0</v>
      </c>
      <c r="F36" s="1819" t="str">
        <f t="shared" ref="F36:H36" si="19">if($B36*C36=0,"",$B36*C36)</f>
        <v/>
      </c>
      <c r="G36" s="1819" t="str">
        <f t="shared" si="19"/>
        <v/>
      </c>
      <c r="H36" s="1819">
        <f t="shared" si="19"/>
        <v>144</v>
      </c>
    </row>
    <row r="37">
      <c r="A37" s="1592" t="s">
        <v>6065</v>
      </c>
      <c r="B37" s="1588">
        <v>3.0</v>
      </c>
      <c r="C37" s="1588">
        <v>12.0</v>
      </c>
      <c r="D37" s="1818"/>
      <c r="E37" s="1588">
        <v>15.0</v>
      </c>
      <c r="F37" s="1819">
        <f t="shared" ref="F37:H37" si="20">if($B37*C37=0,"",$B37*C37)</f>
        <v>36</v>
      </c>
      <c r="G37" s="1819" t="str">
        <f t="shared" si="20"/>
        <v/>
      </c>
      <c r="H37" s="1819">
        <f t="shared" si="20"/>
        <v>45</v>
      </c>
    </row>
    <row r="38">
      <c r="A38" s="1592" t="s">
        <v>3062</v>
      </c>
      <c r="B38" s="1588">
        <v>6.0</v>
      </c>
      <c r="C38" s="1588">
        <v>12.0</v>
      </c>
      <c r="D38" s="1588"/>
      <c r="E38" s="1588">
        <v>15.0</v>
      </c>
      <c r="F38" s="1819">
        <f t="shared" ref="F38:H38" si="21">if($B38*C38=0,"",$B38*C38)</f>
        <v>72</v>
      </c>
      <c r="G38" s="1819" t="str">
        <f t="shared" si="21"/>
        <v/>
      </c>
      <c r="H38" s="1819">
        <f t="shared" si="21"/>
        <v>90</v>
      </c>
    </row>
    <row r="39">
      <c r="A39" s="1592" t="s">
        <v>6080</v>
      </c>
      <c r="B39" s="1588">
        <v>3.0</v>
      </c>
      <c r="C39" s="1588">
        <v>24.0</v>
      </c>
      <c r="D39" s="1588"/>
      <c r="E39" s="1588">
        <v>24.0</v>
      </c>
      <c r="F39" s="1819">
        <f t="shared" ref="F39:H39" si="22">if($B39*C39=0,"",$B39*C39)</f>
        <v>72</v>
      </c>
      <c r="G39" s="1819" t="str">
        <f t="shared" si="22"/>
        <v/>
      </c>
      <c r="H39" s="1819">
        <f t="shared" si="22"/>
        <v>72</v>
      </c>
    </row>
    <row r="40">
      <c r="A40" s="1592" t="s">
        <v>6081</v>
      </c>
      <c r="B40" s="1588">
        <v>10.0</v>
      </c>
      <c r="C40" s="1818"/>
      <c r="D40" s="1588">
        <v>6.0</v>
      </c>
      <c r="E40" s="1588">
        <v>6.0</v>
      </c>
      <c r="F40" s="1819" t="str">
        <f t="shared" ref="F40:H40" si="23">if($B40*C40=0,"",$B40*C40)</f>
        <v/>
      </c>
      <c r="G40" s="1819">
        <f t="shared" si="23"/>
        <v>60</v>
      </c>
      <c r="H40" s="1819">
        <f t="shared" si="23"/>
        <v>60</v>
      </c>
    </row>
    <row r="41">
      <c r="A41" s="1592" t="s">
        <v>6082</v>
      </c>
      <c r="B41" s="1588">
        <v>5.0</v>
      </c>
      <c r="C41" s="1588"/>
      <c r="D41" s="1588">
        <v>27.0</v>
      </c>
      <c r="E41" s="1588">
        <v>27.0</v>
      </c>
      <c r="F41" s="1819" t="str">
        <f t="shared" ref="F41:H41" si="24">if($B41*C41=0,"",$B41*C41)</f>
        <v/>
      </c>
      <c r="G41" s="1819">
        <f t="shared" si="24"/>
        <v>135</v>
      </c>
      <c r="H41" s="1819">
        <f t="shared" si="24"/>
        <v>135</v>
      </c>
    </row>
    <row r="42">
      <c r="A42" s="1592" t="s">
        <v>6083</v>
      </c>
      <c r="B42" s="1588">
        <v>1.0</v>
      </c>
      <c r="C42" s="1588">
        <v>36.0</v>
      </c>
      <c r="D42" s="1588">
        <v>36.0</v>
      </c>
      <c r="E42" s="1588">
        <v>36.0</v>
      </c>
      <c r="F42" s="1819">
        <f t="shared" ref="F42:H42" si="25">if($B42*C42=0,"",$B42*C42)</f>
        <v>36</v>
      </c>
      <c r="G42" s="1819">
        <f t="shared" si="25"/>
        <v>36</v>
      </c>
      <c r="H42" s="1819">
        <f t="shared" si="25"/>
        <v>36</v>
      </c>
    </row>
    <row r="43">
      <c r="A43" s="1592" t="s">
        <v>6084</v>
      </c>
      <c r="B43" s="1588">
        <v>1.0</v>
      </c>
      <c r="C43" s="1588">
        <v>75.0</v>
      </c>
      <c r="D43" s="1588">
        <v>30.0</v>
      </c>
      <c r="E43" s="1588">
        <v>75.0</v>
      </c>
      <c r="F43" s="1819">
        <f t="shared" ref="F43:H43" si="26">if($B43*C43=0,"",$B43*C43)</f>
        <v>75</v>
      </c>
      <c r="G43" s="1819">
        <f t="shared" si="26"/>
        <v>30</v>
      </c>
      <c r="H43" s="1819">
        <f t="shared" si="26"/>
        <v>75</v>
      </c>
    </row>
    <row r="44">
      <c r="A44" s="1824" t="s">
        <v>6072</v>
      </c>
      <c r="B44" s="1825"/>
      <c r="C44" s="1825"/>
      <c r="D44" s="1825"/>
      <c r="E44" s="1825"/>
      <c r="F44" s="1826">
        <f t="shared" ref="F44:H44" si="27">sum(F36:F43)</f>
        <v>291</v>
      </c>
      <c r="G44" s="1826">
        <f t="shared" si="27"/>
        <v>261</v>
      </c>
      <c r="H44" s="1826">
        <f t="shared" si="27"/>
        <v>657</v>
      </c>
    </row>
    <row r="45">
      <c r="A45" s="1827" t="s">
        <v>6085</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4807</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6053</v>
      </c>
      <c r="C5" s="24"/>
      <c r="D5" s="1834" t="str">
        <f>concatenate(if(int($A5-now())=0,"",int($A5-now())),switch(int($A5-now()),0,"",1," Day"," Days"))</f>
        <v>-603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6054</v>
      </c>
      <c r="B7" s="459"/>
      <c r="C7" s="459"/>
      <c r="D7" s="459"/>
      <c r="E7" s="459"/>
      <c r="F7" s="459"/>
      <c r="G7" s="459"/>
      <c r="H7" s="322"/>
    </row>
    <row r="8">
      <c r="A8" s="1811" t="s">
        <v>6055</v>
      </c>
      <c r="B8" s="24"/>
      <c r="C8" s="24"/>
      <c r="D8" s="24"/>
      <c r="E8" s="24"/>
      <c r="F8" s="24"/>
      <c r="G8" s="24"/>
      <c r="H8" s="9"/>
    </row>
    <row r="9">
      <c r="A9" s="1812" t="s">
        <v>6086</v>
      </c>
      <c r="B9" s="1813"/>
      <c r="C9" s="1588" t="s">
        <v>826</v>
      </c>
      <c r="D9" s="1588" t="s">
        <v>1743</v>
      </c>
      <c r="E9" s="1588" t="s">
        <v>1094</v>
      </c>
      <c r="F9" s="1588" t="s">
        <v>218</v>
      </c>
      <c r="G9" s="1588" t="s">
        <v>963</v>
      </c>
      <c r="H9" s="1588" t="s">
        <v>1545</v>
      </c>
    </row>
    <row r="10">
      <c r="A10" s="1812" t="s">
        <v>6087</v>
      </c>
      <c r="B10" s="1813"/>
      <c r="C10" s="1588" t="s">
        <v>386</v>
      </c>
      <c r="D10" s="1588" t="s">
        <v>1691</v>
      </c>
      <c r="E10" s="1588" t="s">
        <v>1500</v>
      </c>
      <c r="F10" s="1588" t="s">
        <v>323</v>
      </c>
      <c r="G10" s="1588" t="s">
        <v>500</v>
      </c>
      <c r="H10" s="1588" t="s">
        <v>945</v>
      </c>
    </row>
    <row r="11">
      <c r="A11" s="1812" t="s">
        <v>6088</v>
      </c>
      <c r="B11" s="1813"/>
      <c r="C11" s="1588" t="s">
        <v>572</v>
      </c>
      <c r="D11" s="1588" t="s">
        <v>788</v>
      </c>
      <c r="E11" s="1588" t="s">
        <v>1656</v>
      </c>
      <c r="F11" s="1588" t="s">
        <v>1258</v>
      </c>
      <c r="G11" s="1588" t="s">
        <v>502</v>
      </c>
      <c r="H11" s="1588" t="s">
        <v>411</v>
      </c>
    </row>
    <row r="12">
      <c r="A12" s="1814" t="s">
        <v>6089</v>
      </c>
      <c r="B12" s="24"/>
      <c r="C12" s="24"/>
      <c r="D12" s="24"/>
      <c r="E12" s="24"/>
      <c r="F12" s="24"/>
      <c r="G12" s="24"/>
      <c r="H12" s="9"/>
    </row>
    <row r="13">
      <c r="A13" s="1815" t="s">
        <v>6059</v>
      </c>
      <c r="B13" s="1816" t="s">
        <v>6060</v>
      </c>
      <c r="C13" s="1816" t="s">
        <v>6090</v>
      </c>
      <c r="D13" s="1816" t="s">
        <v>6091</v>
      </c>
      <c r="E13" s="1816" t="s">
        <v>6092</v>
      </c>
      <c r="F13" s="1817" t="s">
        <v>6093</v>
      </c>
      <c r="G13" s="1817" t="s">
        <v>6094</v>
      </c>
      <c r="H13" s="1817" t="s">
        <v>6095</v>
      </c>
    </row>
    <row r="14">
      <c r="A14" s="1592" t="s">
        <v>6064</v>
      </c>
      <c r="B14" s="1588">
        <v>6.0</v>
      </c>
      <c r="C14" s="1588">
        <v>12.0</v>
      </c>
      <c r="D14" s="1818"/>
      <c r="E14" s="1818"/>
      <c r="F14" s="1819">
        <f t="shared" ref="F14:F21" si="1">$B14*C14</f>
        <v>72</v>
      </c>
      <c r="G14" s="1819"/>
      <c r="H14" s="1819"/>
    </row>
    <row r="15">
      <c r="A15" s="1592" t="s">
        <v>6096</v>
      </c>
      <c r="B15" s="1588">
        <v>3.0</v>
      </c>
      <c r="C15" s="1588">
        <v>10.0</v>
      </c>
      <c r="D15" s="1588">
        <v>8.0</v>
      </c>
      <c r="E15" s="1818"/>
      <c r="F15" s="1819">
        <f t="shared" si="1"/>
        <v>30</v>
      </c>
      <c r="G15" s="1819">
        <f t="shared" ref="G15:G16" si="2">$B15*D15</f>
        <v>24</v>
      </c>
      <c r="H15" s="1819"/>
    </row>
    <row r="16">
      <c r="A16" s="1592" t="s">
        <v>6066</v>
      </c>
      <c r="B16" s="1588">
        <v>10.0</v>
      </c>
      <c r="C16" s="1588">
        <v>6.0</v>
      </c>
      <c r="D16" s="1588">
        <v>6.0</v>
      </c>
      <c r="E16" s="1818"/>
      <c r="F16" s="1819">
        <f t="shared" si="1"/>
        <v>60</v>
      </c>
      <c r="G16" s="1819">
        <f t="shared" si="2"/>
        <v>60</v>
      </c>
      <c r="H16" s="1819"/>
    </row>
    <row r="17">
      <c r="A17" s="1592" t="s">
        <v>6097</v>
      </c>
      <c r="B17" s="1588">
        <v>5.0</v>
      </c>
      <c r="C17" s="1588">
        <v>8.0</v>
      </c>
      <c r="D17" s="1818"/>
      <c r="E17" s="1588">
        <v>8.0</v>
      </c>
      <c r="F17" s="1819">
        <f t="shared" si="1"/>
        <v>40</v>
      </c>
      <c r="G17" s="1819"/>
      <c r="H17" s="1819">
        <f t="shared" ref="H17:H19" si="3">$B17*E17</f>
        <v>40</v>
      </c>
    </row>
    <row r="18">
      <c r="A18" s="1592" t="s">
        <v>6098</v>
      </c>
      <c r="B18" s="1588">
        <v>5.0</v>
      </c>
      <c r="C18" s="1588">
        <v>6.0</v>
      </c>
      <c r="D18" s="1818"/>
      <c r="E18" s="1588">
        <v>6.0</v>
      </c>
      <c r="F18" s="1819">
        <f t="shared" si="1"/>
        <v>30</v>
      </c>
      <c r="G18" s="1819"/>
      <c r="H18" s="1819">
        <f t="shared" si="3"/>
        <v>30</v>
      </c>
    </row>
    <row r="19">
      <c r="A19" s="1592" t="s">
        <v>6076</v>
      </c>
      <c r="B19" s="1588">
        <v>4.0</v>
      </c>
      <c r="C19" s="1588">
        <v>10.0</v>
      </c>
      <c r="D19" s="1818"/>
      <c r="E19" s="1588">
        <v>8.0</v>
      </c>
      <c r="F19" s="1819">
        <f t="shared" si="1"/>
        <v>40</v>
      </c>
      <c r="G19" s="1819"/>
      <c r="H19" s="1819">
        <f t="shared" si="3"/>
        <v>32</v>
      </c>
    </row>
    <row r="20">
      <c r="A20" s="1592" t="s">
        <v>6099</v>
      </c>
      <c r="B20" s="1588">
        <v>1.0</v>
      </c>
      <c r="C20" s="1588">
        <v>24.0</v>
      </c>
      <c r="D20" s="1588">
        <v>12.0</v>
      </c>
      <c r="E20" s="1588">
        <v>12.0</v>
      </c>
      <c r="F20" s="1819">
        <f t="shared" si="1"/>
        <v>24</v>
      </c>
      <c r="G20" s="1819">
        <f t="shared" ref="G20:H20" si="4">$B20*D20</f>
        <v>12</v>
      </c>
      <c r="H20" s="1819">
        <f t="shared" si="4"/>
        <v>12</v>
      </c>
    </row>
    <row r="21">
      <c r="A21" s="1592" t="s">
        <v>6100</v>
      </c>
      <c r="B21" s="1588">
        <v>1.0</v>
      </c>
      <c r="C21" s="1588">
        <v>24.0</v>
      </c>
      <c r="D21" s="1588">
        <v>24.0</v>
      </c>
      <c r="E21" s="1588">
        <v>12.0</v>
      </c>
      <c r="F21" s="1819">
        <f t="shared" si="1"/>
        <v>24</v>
      </c>
      <c r="G21" s="1819">
        <f t="shared" ref="G21:H21" si="5">$B21*D21</f>
        <v>24</v>
      </c>
      <c r="H21" s="1819">
        <f t="shared" si="5"/>
        <v>12</v>
      </c>
    </row>
    <row r="22">
      <c r="A22" s="1815" t="s">
        <v>6072</v>
      </c>
      <c r="B22" s="1820"/>
      <c r="C22" s="1820"/>
      <c r="D22" s="1820"/>
      <c r="E22" s="1820"/>
      <c r="F22" s="1821">
        <f t="shared" ref="F22:H22" si="6">sum(F14:F21)</f>
        <v>320</v>
      </c>
      <c r="G22" s="1821">
        <f t="shared" si="6"/>
        <v>120</v>
      </c>
      <c r="H22" s="1821">
        <f t="shared" si="6"/>
        <v>126</v>
      </c>
    </row>
    <row r="23">
      <c r="A23" s="1731" t="s">
        <v>6101</v>
      </c>
      <c r="B23" s="24"/>
      <c r="C23" s="24"/>
      <c r="D23" s="24"/>
      <c r="E23" s="24"/>
      <c r="F23" s="24"/>
      <c r="G23" s="24"/>
      <c r="H23" s="9"/>
    </row>
    <row r="24">
      <c r="A24" s="1815" t="s">
        <v>6059</v>
      </c>
      <c r="B24" s="1816" t="s">
        <v>6060</v>
      </c>
      <c r="C24" s="1816" t="s">
        <v>6090</v>
      </c>
      <c r="D24" s="1816" t="s">
        <v>6091</v>
      </c>
      <c r="E24" s="1816" t="s">
        <v>6092</v>
      </c>
      <c r="F24" s="1817" t="s">
        <v>6093</v>
      </c>
      <c r="G24" s="1817" t="s">
        <v>6094</v>
      </c>
      <c r="H24" s="1817" t="s">
        <v>6095</v>
      </c>
    </row>
    <row r="25">
      <c r="A25" s="1592" t="s">
        <v>6064</v>
      </c>
      <c r="B25" s="1588">
        <v>6.0</v>
      </c>
      <c r="C25" s="1818"/>
      <c r="D25" s="1588">
        <v>12.0</v>
      </c>
      <c r="E25" s="1818"/>
      <c r="F25" s="1819"/>
      <c r="G25" s="1819">
        <f t="shared" ref="G25:G28" si="7">$B25*D25</f>
        <v>72</v>
      </c>
      <c r="H25" s="1819"/>
    </row>
    <row r="26">
      <c r="A26" s="1592" t="s">
        <v>6096</v>
      </c>
      <c r="B26" s="1588">
        <v>3.0</v>
      </c>
      <c r="C26" s="1818"/>
      <c r="D26" s="1588">
        <v>10.0</v>
      </c>
      <c r="E26" s="1588">
        <v>8.0</v>
      </c>
      <c r="F26" s="1819"/>
      <c r="G26" s="1819">
        <f t="shared" si="7"/>
        <v>30</v>
      </c>
      <c r="H26" s="1819">
        <f t="shared" ref="H26:H28" si="8">$B26*E26</f>
        <v>24</v>
      </c>
    </row>
    <row r="27">
      <c r="A27" s="1592" t="s">
        <v>6102</v>
      </c>
      <c r="B27" s="1588">
        <v>5.0</v>
      </c>
      <c r="C27" s="1818"/>
      <c r="D27" s="1588">
        <v>12.0</v>
      </c>
      <c r="E27" s="1588">
        <v>8.0</v>
      </c>
      <c r="F27" s="1819"/>
      <c r="G27" s="1819">
        <f t="shared" si="7"/>
        <v>60</v>
      </c>
      <c r="H27" s="1819">
        <f t="shared" si="8"/>
        <v>40</v>
      </c>
    </row>
    <row r="28">
      <c r="A28" s="1592" t="s">
        <v>6103</v>
      </c>
      <c r="B28" s="1588">
        <v>5.0</v>
      </c>
      <c r="C28" s="1818"/>
      <c r="D28" s="1588">
        <v>6.0</v>
      </c>
      <c r="E28" s="1588">
        <v>6.0</v>
      </c>
      <c r="F28" s="1819"/>
      <c r="G28" s="1819">
        <f t="shared" si="7"/>
        <v>30</v>
      </c>
      <c r="H28" s="1819">
        <f t="shared" si="8"/>
        <v>30</v>
      </c>
    </row>
    <row r="29">
      <c r="A29" s="1592" t="s">
        <v>6104</v>
      </c>
      <c r="B29" s="1588">
        <v>5.0</v>
      </c>
      <c r="C29" s="1588">
        <v>24.0</v>
      </c>
      <c r="D29" s="1588">
        <v>24.0</v>
      </c>
      <c r="E29" s="1818"/>
      <c r="F29" s="1819">
        <f t="shared" ref="F29:G29" si="9">$B29*C29</f>
        <v>120</v>
      </c>
      <c r="G29" s="1819">
        <f t="shared" si="9"/>
        <v>120</v>
      </c>
      <c r="H29" s="1819"/>
    </row>
    <row r="30">
      <c r="A30" s="1592" t="s">
        <v>6105</v>
      </c>
      <c r="B30" s="1588">
        <v>1.0</v>
      </c>
      <c r="C30" s="1588">
        <v>24.0</v>
      </c>
      <c r="D30" s="1588">
        <v>24.0</v>
      </c>
      <c r="E30" s="1818"/>
      <c r="F30" s="1819">
        <f t="shared" ref="F30:G30" si="10">$B30*C30</f>
        <v>24</v>
      </c>
      <c r="G30" s="1819">
        <f t="shared" si="10"/>
        <v>24</v>
      </c>
      <c r="H30" s="1819"/>
    </row>
    <row r="31">
      <c r="A31" s="1592" t="s">
        <v>6106</v>
      </c>
      <c r="B31" s="1588">
        <v>1.0</v>
      </c>
      <c r="C31" s="1588">
        <v>12.0</v>
      </c>
      <c r="D31" s="1588">
        <v>24.0</v>
      </c>
      <c r="E31" s="1588">
        <v>24.0</v>
      </c>
      <c r="F31" s="1819">
        <f t="shared" ref="F31:H31" si="11">$B31*C31</f>
        <v>12</v>
      </c>
      <c r="G31" s="1819">
        <f t="shared" si="11"/>
        <v>24</v>
      </c>
      <c r="H31" s="1819">
        <f t="shared" si="11"/>
        <v>24</v>
      </c>
    </row>
    <row r="32">
      <c r="A32" s="1592" t="s">
        <v>6107</v>
      </c>
      <c r="B32" s="1588">
        <v>1.0</v>
      </c>
      <c r="C32" s="1588">
        <v>12.0</v>
      </c>
      <c r="D32" s="1588">
        <v>24.0</v>
      </c>
      <c r="E32" s="1588">
        <v>24.0</v>
      </c>
      <c r="F32" s="1819">
        <f t="shared" ref="F32:H32" si="12">$B32*C32</f>
        <v>12</v>
      </c>
      <c r="G32" s="1819">
        <f t="shared" si="12"/>
        <v>24</v>
      </c>
      <c r="H32" s="1819">
        <f t="shared" si="12"/>
        <v>24</v>
      </c>
    </row>
    <row r="33">
      <c r="A33" s="1815" t="s">
        <v>6072</v>
      </c>
      <c r="B33" s="1820"/>
      <c r="C33" s="1820"/>
      <c r="D33" s="1820"/>
      <c r="E33" s="1820"/>
      <c r="F33" s="1822">
        <f t="shared" ref="F33:H33" si="13">sum(F25:F32)</f>
        <v>168</v>
      </c>
      <c r="G33" s="1822">
        <f t="shared" si="13"/>
        <v>384</v>
      </c>
      <c r="H33" s="1822">
        <f t="shared" si="13"/>
        <v>142</v>
      </c>
    </row>
    <row r="34">
      <c r="A34" s="1823" t="s">
        <v>6108</v>
      </c>
      <c r="B34" s="24"/>
      <c r="C34" s="24"/>
      <c r="D34" s="24"/>
      <c r="E34" s="24"/>
      <c r="F34" s="24"/>
      <c r="G34" s="24"/>
      <c r="H34" s="9"/>
    </row>
    <row r="35">
      <c r="A35" s="1815" t="s">
        <v>6059</v>
      </c>
      <c r="B35" s="1816" t="s">
        <v>6060</v>
      </c>
      <c r="C35" s="1816" t="s">
        <v>6090</v>
      </c>
      <c r="D35" s="1816" t="s">
        <v>6091</v>
      </c>
      <c r="E35" s="1816" t="s">
        <v>6092</v>
      </c>
      <c r="F35" s="1817" t="s">
        <v>6093</v>
      </c>
      <c r="G35" s="1817" t="s">
        <v>6094</v>
      </c>
      <c r="H35" s="1817" t="s">
        <v>6095</v>
      </c>
    </row>
    <row r="36">
      <c r="A36" s="1592" t="s">
        <v>6064</v>
      </c>
      <c r="B36" s="1588">
        <v>6.0</v>
      </c>
      <c r="C36" s="1818"/>
      <c r="D36" s="1818"/>
      <c r="E36" s="1588">
        <v>12.0</v>
      </c>
      <c r="F36" s="1819"/>
      <c r="G36" s="1819"/>
      <c r="H36" s="1819">
        <f t="shared" ref="H36:H39" si="14">$B36*E36</f>
        <v>72</v>
      </c>
    </row>
    <row r="37">
      <c r="A37" s="1592" t="s">
        <v>6109</v>
      </c>
      <c r="B37" s="1588">
        <v>3.0</v>
      </c>
      <c r="C37" s="1588">
        <v>9.0</v>
      </c>
      <c r="D37" s="1818"/>
      <c r="E37" s="1588">
        <v>10.0</v>
      </c>
      <c r="F37" s="1819">
        <f t="shared" ref="F37:F39" si="15">$B37*C37</f>
        <v>27</v>
      </c>
      <c r="G37" s="1819"/>
      <c r="H37" s="1819">
        <f t="shared" si="14"/>
        <v>30</v>
      </c>
    </row>
    <row r="38">
      <c r="A38" s="1592" t="s">
        <v>6110</v>
      </c>
      <c r="B38" s="1588">
        <v>4.0</v>
      </c>
      <c r="C38" s="1588">
        <v>16.0</v>
      </c>
      <c r="D38" s="1588"/>
      <c r="E38" s="1588">
        <v>16.0</v>
      </c>
      <c r="F38" s="1819">
        <f t="shared" si="15"/>
        <v>64</v>
      </c>
      <c r="G38" s="1819"/>
      <c r="H38" s="1819">
        <f t="shared" si="14"/>
        <v>64</v>
      </c>
    </row>
    <row r="39">
      <c r="A39" s="1592" t="s">
        <v>6080</v>
      </c>
      <c r="B39" s="1588">
        <v>3.0</v>
      </c>
      <c r="C39" s="1588">
        <v>16.0</v>
      </c>
      <c r="D39" s="1588"/>
      <c r="E39" s="1588">
        <v>16.0</v>
      </c>
      <c r="F39" s="1819">
        <f t="shared" si="15"/>
        <v>48</v>
      </c>
      <c r="G39" s="1819"/>
      <c r="H39" s="1819">
        <f t="shared" si="14"/>
        <v>48</v>
      </c>
    </row>
    <row r="40">
      <c r="A40" s="1592" t="s">
        <v>6081</v>
      </c>
      <c r="B40" s="1588">
        <v>10.0</v>
      </c>
      <c r="C40" s="1818"/>
      <c r="D40" s="1588">
        <v>4.0</v>
      </c>
      <c r="E40" s="1588">
        <v>4.0</v>
      </c>
      <c r="F40" s="1819"/>
      <c r="G40" s="1819">
        <f t="shared" ref="G40:H40" si="16">$B40*D40</f>
        <v>40</v>
      </c>
      <c r="H40" s="1819">
        <f t="shared" si="16"/>
        <v>40</v>
      </c>
    </row>
    <row r="41">
      <c r="A41" s="1592" t="s">
        <v>6082</v>
      </c>
      <c r="B41" s="1588">
        <v>5.0</v>
      </c>
      <c r="C41" s="1588"/>
      <c r="D41" s="1588">
        <v>18.0</v>
      </c>
      <c r="E41" s="1588">
        <v>18.0</v>
      </c>
      <c r="F41" s="1819"/>
      <c r="G41" s="1819">
        <f t="shared" ref="G41:H41" si="17">$B41*D41</f>
        <v>90</v>
      </c>
      <c r="H41" s="1819">
        <f t="shared" si="17"/>
        <v>90</v>
      </c>
    </row>
    <row r="42">
      <c r="A42" s="1592" t="s">
        <v>6111</v>
      </c>
      <c r="B42" s="1588">
        <v>1.0</v>
      </c>
      <c r="C42" s="1588">
        <v>24.0</v>
      </c>
      <c r="D42" s="1588">
        <v>24.0</v>
      </c>
      <c r="E42" s="1588">
        <v>24.0</v>
      </c>
      <c r="F42" s="1819">
        <f t="shared" ref="F42:H42" si="18">$B42*C42</f>
        <v>24</v>
      </c>
      <c r="G42" s="1819">
        <f t="shared" si="18"/>
        <v>24</v>
      </c>
      <c r="H42" s="1819">
        <f t="shared" si="18"/>
        <v>24</v>
      </c>
    </row>
    <row r="43">
      <c r="A43" s="1592" t="s">
        <v>6084</v>
      </c>
      <c r="B43" s="1588">
        <v>1.0</v>
      </c>
      <c r="C43" s="1588">
        <v>50.0</v>
      </c>
      <c r="D43" s="1588">
        <v>20.0</v>
      </c>
      <c r="E43" s="1588">
        <v>50.0</v>
      </c>
      <c r="F43" s="1819">
        <f t="shared" ref="F43:H43" si="19">$B43*C43</f>
        <v>50</v>
      </c>
      <c r="G43" s="1819">
        <f t="shared" si="19"/>
        <v>20</v>
      </c>
      <c r="H43" s="1819">
        <f t="shared" si="19"/>
        <v>50</v>
      </c>
    </row>
    <row r="44">
      <c r="A44" s="1824" t="s">
        <v>6072</v>
      </c>
      <c r="B44" s="1825"/>
      <c r="C44" s="1825"/>
      <c r="D44" s="1825"/>
      <c r="E44" s="1825"/>
      <c r="F44" s="1826">
        <f t="shared" ref="F44:H44" si="20">sum(F36:F43)</f>
        <v>213</v>
      </c>
      <c r="G44" s="1826">
        <f t="shared" si="20"/>
        <v>174</v>
      </c>
      <c r="H44" s="1826">
        <f t="shared" si="20"/>
        <v>418</v>
      </c>
    </row>
    <row r="45">
      <c r="A45" s="1827" t="s">
        <v>6085</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6112</v>
      </c>
      <c r="B48" s="1837" t="s">
        <v>6113</v>
      </c>
      <c r="C48" s="1838"/>
      <c r="D48" s="1839"/>
      <c r="E48" s="1840"/>
      <c r="F48" s="1841"/>
      <c r="G48" s="1841"/>
      <c r="H48" s="1841"/>
    </row>
    <row r="49">
      <c r="A49" s="1842" t="s">
        <v>6114</v>
      </c>
      <c r="B49" s="1843" t="s">
        <v>6115</v>
      </c>
      <c r="C49" s="24"/>
      <c r="D49" s="24"/>
      <c r="E49" s="9"/>
      <c r="F49" s="856"/>
      <c r="G49" s="856"/>
      <c r="H49" s="856"/>
    </row>
    <row r="50">
      <c r="A50" s="1842" t="s">
        <v>6116</v>
      </c>
      <c r="B50" s="1844" t="s">
        <v>6117</v>
      </c>
      <c r="C50" s="24"/>
      <c r="D50" s="24"/>
      <c r="E50" s="9"/>
      <c r="F50" s="856"/>
      <c r="G50" s="1845"/>
      <c r="H50" s="1845"/>
    </row>
    <row r="51">
      <c r="A51" s="1842" t="s">
        <v>6118</v>
      </c>
      <c r="B51" s="1844" t="s">
        <v>6119</v>
      </c>
      <c r="C51" s="24"/>
      <c r="D51" s="24"/>
      <c r="E51" s="9"/>
      <c r="F51" s="856"/>
      <c r="G51" s="856"/>
      <c r="H51" s="1845"/>
    </row>
    <row r="52">
      <c r="A52" s="1835"/>
      <c r="B52" s="1846"/>
      <c r="C52" s="1846"/>
      <c r="D52" s="1846"/>
      <c r="E52" s="1847"/>
      <c r="F52" s="1848"/>
      <c r="G52" s="1847"/>
      <c r="H52" s="1847"/>
    </row>
    <row r="53">
      <c r="A53" s="1837" t="s">
        <v>6120</v>
      </c>
      <c r="B53" s="1837" t="s">
        <v>6113</v>
      </c>
      <c r="C53" s="1838"/>
      <c r="D53" s="1839"/>
      <c r="E53" s="1840"/>
      <c r="F53" s="1841"/>
      <c r="G53" s="1841"/>
      <c r="H53" s="1841"/>
    </row>
    <row r="54">
      <c r="A54" s="1842" t="s">
        <v>6114</v>
      </c>
      <c r="B54" s="1849" t="s">
        <v>6121</v>
      </c>
      <c r="C54" s="24"/>
      <c r="D54" s="24"/>
      <c r="E54" s="9"/>
      <c r="F54" s="1845"/>
      <c r="G54" s="1845"/>
      <c r="H54" s="1845"/>
    </row>
    <row r="55">
      <c r="A55" s="1842" t="s">
        <v>6122</v>
      </c>
      <c r="B55" s="1844" t="s">
        <v>6123</v>
      </c>
      <c r="C55" s="24"/>
      <c r="D55" s="24"/>
      <c r="E55" s="9"/>
      <c r="F55" s="1845"/>
      <c r="G55" s="1845"/>
      <c r="H55" s="1845"/>
    </row>
    <row r="56">
      <c r="A56" s="1842" t="s">
        <v>6124</v>
      </c>
      <c r="B56" s="1844" t="s">
        <v>6125</v>
      </c>
      <c r="C56" s="24"/>
      <c r="D56" s="24"/>
      <c r="E56" s="9"/>
      <c r="F56" s="856"/>
      <c r="G56" s="856"/>
      <c r="H56" s="1845"/>
    </row>
    <row r="57">
      <c r="A57" s="1835"/>
      <c r="B57" s="1846"/>
      <c r="C57" s="1846"/>
      <c r="D57" s="1850"/>
      <c r="E57" s="1848"/>
      <c r="F57" s="1848"/>
      <c r="G57" s="1848"/>
      <c r="H57" s="1848"/>
    </row>
    <row r="58">
      <c r="A58" s="1837" t="s">
        <v>6126</v>
      </c>
      <c r="B58" s="1837" t="s">
        <v>6113</v>
      </c>
      <c r="C58" s="1838"/>
      <c r="D58" s="1839"/>
      <c r="E58" s="1840"/>
      <c r="F58" s="1841"/>
      <c r="G58" s="1841"/>
      <c r="H58" s="1841"/>
    </row>
    <row r="59">
      <c r="A59" s="1842" t="s">
        <v>6114</v>
      </c>
      <c r="B59" s="1849" t="s">
        <v>6127</v>
      </c>
      <c r="C59" s="24"/>
      <c r="D59" s="24"/>
      <c r="E59" s="9"/>
      <c r="F59" s="1845"/>
      <c r="G59" s="1845"/>
      <c r="H59" s="1845"/>
    </row>
    <row r="60">
      <c r="A60" s="1842" t="s">
        <v>6128</v>
      </c>
      <c r="B60" s="1844" t="s">
        <v>6129</v>
      </c>
      <c r="C60" s="24"/>
      <c r="D60" s="24"/>
      <c r="E60" s="9"/>
      <c r="F60" s="856"/>
      <c r="G60" s="1845"/>
      <c r="H60" s="1845"/>
    </row>
    <row r="61">
      <c r="A61" s="1842" t="s">
        <v>6130</v>
      </c>
      <c r="B61" s="1851" t="s">
        <v>6131</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4807</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4807</v>
      </c>
      <c r="B1" s="9"/>
      <c r="C1" s="1856" t="s">
        <v>6132</v>
      </c>
      <c r="D1" s="24"/>
      <c r="E1" s="24"/>
      <c r="F1" s="1857"/>
      <c r="G1" s="1857"/>
      <c r="H1" s="1857"/>
      <c r="I1" s="1858"/>
    </row>
    <row r="2">
      <c r="A2" s="1859" t="s">
        <v>6133</v>
      </c>
      <c r="B2" s="9"/>
      <c r="C2" s="1860" t="s">
        <v>6134</v>
      </c>
      <c r="D2" s="1861" t="s">
        <v>6135</v>
      </c>
      <c r="E2" s="1861" t="s">
        <v>6136</v>
      </c>
      <c r="F2" s="1860" t="s">
        <v>6137</v>
      </c>
      <c r="G2" s="1860" t="s">
        <v>76</v>
      </c>
      <c r="H2" s="1860" t="s">
        <v>6138</v>
      </c>
      <c r="I2" s="1860" t="s">
        <v>6139</v>
      </c>
    </row>
    <row r="3">
      <c r="A3" s="1862" t="s">
        <v>6140</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6141</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6142</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6143</v>
      </c>
      <c r="C7" s="1874"/>
      <c r="D7" s="1873"/>
      <c r="E7" s="1873"/>
      <c r="F7" s="1874"/>
      <c r="G7" s="1874"/>
      <c r="H7" s="1874"/>
      <c r="I7" s="1874"/>
    </row>
    <row r="8">
      <c r="A8" s="1869">
        <f t="shared" si="1"/>
        <v>0</v>
      </c>
      <c r="B8" s="1875">
        <f t="shared" ref="B8:B38" si="2">B9+7</f>
        <v>44231</v>
      </c>
      <c r="C8" s="1874" t="s">
        <v>6144</v>
      </c>
      <c r="D8" s="1873"/>
      <c r="E8" s="1873"/>
      <c r="F8" s="1874"/>
      <c r="G8" s="1874"/>
      <c r="H8" s="1874"/>
      <c r="I8" s="1874"/>
    </row>
    <row r="9">
      <c r="A9" s="1869">
        <f t="shared" si="1"/>
        <v>0</v>
      </c>
      <c r="B9" s="1875">
        <f t="shared" si="2"/>
        <v>44224</v>
      </c>
      <c r="C9" s="1874" t="s">
        <v>6145</v>
      </c>
      <c r="D9" s="1873"/>
      <c r="E9" s="1873"/>
      <c r="F9" s="1874"/>
      <c r="G9" s="1874"/>
      <c r="H9" s="1874"/>
      <c r="I9" s="1874"/>
    </row>
    <row r="10">
      <c r="A10" s="1869">
        <f t="shared" si="1"/>
        <v>0</v>
      </c>
      <c r="B10" s="1875">
        <f t="shared" si="2"/>
        <v>44217</v>
      </c>
      <c r="C10" s="1874" t="s">
        <v>6146</v>
      </c>
      <c r="D10" s="1873"/>
      <c r="E10" s="1873"/>
      <c r="F10" s="1874"/>
      <c r="G10" s="1874"/>
      <c r="H10" s="1874"/>
      <c r="I10" s="1874"/>
    </row>
    <row r="11">
      <c r="A11" s="1869">
        <f t="shared" si="1"/>
        <v>0</v>
      </c>
      <c r="B11" s="1875">
        <f t="shared" si="2"/>
        <v>44210</v>
      </c>
      <c r="C11" s="1874" t="s">
        <v>6147</v>
      </c>
      <c r="D11" s="1873"/>
      <c r="E11" s="1873"/>
      <c r="F11" s="1874"/>
      <c r="G11" s="1874"/>
      <c r="H11" s="1874"/>
      <c r="I11" s="1874"/>
    </row>
    <row r="12">
      <c r="A12" s="1869">
        <f t="shared" si="1"/>
        <v>0</v>
      </c>
      <c r="B12" s="1875">
        <f t="shared" si="2"/>
        <v>44203</v>
      </c>
      <c r="C12" s="1874" t="s">
        <v>6148</v>
      </c>
      <c r="D12" s="1873"/>
      <c r="E12" s="1873"/>
      <c r="F12" s="1874"/>
      <c r="G12" s="1874"/>
      <c r="H12" s="1874"/>
      <c r="I12" s="1874"/>
    </row>
    <row r="13">
      <c r="A13" s="1869">
        <f t="shared" si="1"/>
        <v>0</v>
      </c>
      <c r="B13" s="1875">
        <f t="shared" si="2"/>
        <v>44196</v>
      </c>
      <c r="C13" s="1874" t="s">
        <v>6149</v>
      </c>
      <c r="D13" s="1873"/>
      <c r="E13" s="1873"/>
      <c r="F13" s="1874"/>
      <c r="G13" s="1874"/>
      <c r="H13" s="1874"/>
      <c r="I13" s="1874"/>
    </row>
    <row r="14">
      <c r="A14" s="1869">
        <f t="shared" si="1"/>
        <v>0</v>
      </c>
      <c r="B14" s="1875">
        <f t="shared" si="2"/>
        <v>44189</v>
      </c>
      <c r="C14" s="1874" t="s">
        <v>6150</v>
      </c>
      <c r="D14" s="1873"/>
      <c r="E14" s="1873"/>
      <c r="F14" s="1874"/>
      <c r="G14" s="1874"/>
      <c r="H14" s="1874"/>
      <c r="I14" s="1874"/>
    </row>
    <row r="15">
      <c r="A15" s="1869">
        <f t="shared" si="1"/>
        <v>0</v>
      </c>
      <c r="B15" s="1875">
        <f t="shared" si="2"/>
        <v>44182</v>
      </c>
      <c r="C15" s="1874" t="s">
        <v>6151</v>
      </c>
      <c r="D15" s="1873"/>
      <c r="E15" s="1873"/>
      <c r="F15" s="1874"/>
      <c r="G15" s="1874"/>
      <c r="H15" s="1874"/>
      <c r="I15" s="1874"/>
    </row>
    <row r="16">
      <c r="A16" s="1869">
        <f t="shared" si="1"/>
        <v>0</v>
      </c>
      <c r="B16" s="1875">
        <f t="shared" si="2"/>
        <v>44175</v>
      </c>
      <c r="C16" s="1874" t="s">
        <v>6152</v>
      </c>
      <c r="D16" s="1873"/>
      <c r="E16" s="1873"/>
      <c r="F16" s="1874"/>
      <c r="G16" s="1874"/>
      <c r="H16" s="1874"/>
      <c r="I16" s="1874"/>
    </row>
    <row r="17">
      <c r="A17" s="1869">
        <f t="shared" si="1"/>
        <v>0</v>
      </c>
      <c r="B17" s="1875">
        <f t="shared" si="2"/>
        <v>44168</v>
      </c>
      <c r="C17" s="1874" t="s">
        <v>6153</v>
      </c>
      <c r="D17" s="1873"/>
      <c r="E17" s="1873"/>
      <c r="F17" s="1874"/>
      <c r="G17" s="1874"/>
      <c r="H17" s="1874"/>
      <c r="I17" s="1874"/>
    </row>
    <row r="18">
      <c r="A18" s="1869">
        <f t="shared" si="1"/>
        <v>0</v>
      </c>
      <c r="B18" s="1875">
        <f t="shared" si="2"/>
        <v>44161</v>
      </c>
      <c r="C18" s="1874" t="s">
        <v>6154</v>
      </c>
      <c r="D18" s="1873"/>
      <c r="E18" s="1873"/>
      <c r="F18" s="1874"/>
      <c r="G18" s="1874"/>
      <c r="H18" s="1874"/>
      <c r="I18" s="1874"/>
    </row>
    <row r="19">
      <c r="A19" s="1869">
        <f t="shared" si="1"/>
        <v>0</v>
      </c>
      <c r="B19" s="1875">
        <f t="shared" si="2"/>
        <v>44154</v>
      </c>
      <c r="C19" s="1874" t="s">
        <v>6155</v>
      </c>
      <c r="D19" s="1873"/>
      <c r="E19" s="1873"/>
      <c r="F19" s="1874"/>
      <c r="G19" s="1874"/>
      <c r="H19" s="1874"/>
      <c r="I19" s="1874"/>
    </row>
    <row r="20">
      <c r="A20" s="1869">
        <f t="shared" si="1"/>
        <v>0</v>
      </c>
      <c r="B20" s="1875">
        <f t="shared" si="2"/>
        <v>44147</v>
      </c>
      <c r="C20" s="1874" t="s">
        <v>6156</v>
      </c>
      <c r="D20" s="1873"/>
      <c r="E20" s="1873"/>
      <c r="F20" s="1874"/>
      <c r="G20" s="1874"/>
      <c r="H20" s="1874"/>
      <c r="I20" s="1874"/>
    </row>
    <row r="21">
      <c r="A21" s="1869">
        <f t="shared" si="1"/>
        <v>0</v>
      </c>
      <c r="B21" s="1875">
        <f t="shared" si="2"/>
        <v>44140</v>
      </c>
      <c r="C21" s="1874" t="s">
        <v>6157</v>
      </c>
      <c r="D21" s="1873"/>
      <c r="E21" s="1873"/>
      <c r="F21" s="1874"/>
      <c r="G21" s="1874"/>
      <c r="H21" s="1874"/>
      <c r="I21" s="1874"/>
    </row>
    <row r="22">
      <c r="A22" s="1869">
        <f t="shared" si="1"/>
        <v>0</v>
      </c>
      <c r="B22" s="1875">
        <f t="shared" si="2"/>
        <v>44133</v>
      </c>
      <c r="C22" s="1874" t="s">
        <v>6158</v>
      </c>
      <c r="D22" s="1873"/>
      <c r="E22" s="1873"/>
      <c r="F22" s="1874"/>
      <c r="G22" s="1874"/>
      <c r="H22" s="1874"/>
      <c r="I22" s="1874"/>
    </row>
    <row r="23">
      <c r="A23" s="1869">
        <f t="shared" si="1"/>
        <v>0</v>
      </c>
      <c r="B23" s="1875">
        <f t="shared" si="2"/>
        <v>44126</v>
      </c>
      <c r="C23" s="1874" t="s">
        <v>6159</v>
      </c>
      <c r="D23" s="1873"/>
      <c r="E23" s="1873"/>
      <c r="F23" s="1874"/>
      <c r="G23" s="1874"/>
      <c r="H23" s="1874"/>
      <c r="I23" s="1874"/>
    </row>
    <row r="24">
      <c r="A24" s="1869">
        <f t="shared" si="1"/>
        <v>0</v>
      </c>
      <c r="B24" s="1875">
        <f t="shared" si="2"/>
        <v>44119</v>
      </c>
      <c r="C24" s="1874" t="s">
        <v>6160</v>
      </c>
      <c r="D24" s="1873"/>
      <c r="E24" s="1873"/>
      <c r="F24" s="1874"/>
      <c r="G24" s="1874"/>
      <c r="H24" s="1874"/>
      <c r="I24" s="1874"/>
    </row>
    <row r="25">
      <c r="A25" s="1869">
        <f t="shared" si="1"/>
        <v>0</v>
      </c>
      <c r="B25" s="1875">
        <f t="shared" si="2"/>
        <v>44112</v>
      </c>
      <c r="C25" s="1874" t="s">
        <v>6161</v>
      </c>
      <c r="D25" s="1873"/>
      <c r="E25" s="1873"/>
      <c r="F25" s="1874"/>
      <c r="G25" s="1874"/>
      <c r="H25" s="1874"/>
      <c r="I25" s="1874"/>
    </row>
    <row r="26">
      <c r="A26" s="1869">
        <f t="shared" si="1"/>
        <v>0</v>
      </c>
      <c r="B26" s="1875">
        <f t="shared" si="2"/>
        <v>44105</v>
      </c>
      <c r="C26" s="1874" t="s">
        <v>6162</v>
      </c>
      <c r="D26" s="1873"/>
      <c r="E26" s="1873"/>
      <c r="F26" s="1874"/>
      <c r="G26" s="1874"/>
      <c r="H26" s="1874"/>
      <c r="I26" s="1874"/>
    </row>
    <row r="27">
      <c r="A27" s="1869">
        <f t="shared" si="1"/>
        <v>0</v>
      </c>
      <c r="B27" s="1875">
        <f t="shared" si="2"/>
        <v>44098</v>
      </c>
      <c r="C27" s="1874" t="s">
        <v>6163</v>
      </c>
      <c r="D27" s="1873" t="s">
        <v>6164</v>
      </c>
      <c r="E27" s="1873" t="s">
        <v>6165</v>
      </c>
      <c r="F27" s="1874"/>
      <c r="G27" s="1874"/>
      <c r="H27" s="1874"/>
      <c r="I27" s="1874"/>
    </row>
    <row r="28">
      <c r="A28" s="1869">
        <f t="shared" si="1"/>
        <v>0</v>
      </c>
      <c r="B28" s="1876">
        <f t="shared" si="2"/>
        <v>44091</v>
      </c>
      <c r="C28" s="1877" t="s">
        <v>6166</v>
      </c>
      <c r="D28" s="1878"/>
      <c r="E28" s="1878"/>
      <c r="F28" s="1874"/>
      <c r="G28" s="1874"/>
      <c r="H28" s="1874"/>
      <c r="I28" s="1874"/>
    </row>
    <row r="29">
      <c r="A29" s="1869">
        <f t="shared" si="1"/>
        <v>0</v>
      </c>
      <c r="B29" s="1876">
        <f t="shared" si="2"/>
        <v>44084</v>
      </c>
      <c r="C29" s="1877" t="s">
        <v>6167</v>
      </c>
      <c r="D29" s="1878"/>
      <c r="E29" s="1878"/>
      <c r="F29" s="1874"/>
      <c r="G29" s="1874"/>
      <c r="H29" s="1874"/>
      <c r="I29" s="1874"/>
    </row>
    <row r="30">
      <c r="A30" s="1869">
        <f t="shared" si="1"/>
        <v>0</v>
      </c>
      <c r="B30" s="1876">
        <f t="shared" si="2"/>
        <v>44077</v>
      </c>
      <c r="C30" s="1877" t="s">
        <v>6168</v>
      </c>
      <c r="D30" s="1878"/>
      <c r="E30" s="1878"/>
      <c r="F30" s="1874"/>
      <c r="G30" s="1874"/>
      <c r="H30" s="1874"/>
      <c r="I30" s="1874"/>
    </row>
    <row r="31">
      <c r="A31" s="1869">
        <f t="shared" si="1"/>
        <v>0</v>
      </c>
      <c r="B31" s="1876">
        <f t="shared" si="2"/>
        <v>44070</v>
      </c>
      <c r="C31" s="1877" t="s">
        <v>6169</v>
      </c>
      <c r="D31" s="1879" t="s">
        <v>6170</v>
      </c>
      <c r="E31" s="1878" t="s">
        <v>6171</v>
      </c>
      <c r="F31" s="1877" t="s">
        <v>6172</v>
      </c>
      <c r="G31" s="1877" t="s">
        <v>6173</v>
      </c>
      <c r="H31" s="1877" t="s">
        <v>6174</v>
      </c>
      <c r="I31" s="1877" t="s">
        <v>6175</v>
      </c>
    </row>
    <row r="32">
      <c r="A32" s="1869">
        <f t="shared" si="1"/>
        <v>0</v>
      </c>
      <c r="B32" s="1876">
        <f t="shared" si="2"/>
        <v>44063</v>
      </c>
      <c r="C32" s="1877" t="s">
        <v>6176</v>
      </c>
      <c r="D32" s="1878"/>
      <c r="E32" s="1878"/>
      <c r="F32" s="1877"/>
      <c r="G32" s="1877"/>
      <c r="H32" s="1877" t="s">
        <v>6177</v>
      </c>
      <c r="I32" s="1877"/>
    </row>
    <row r="33">
      <c r="A33" s="1869">
        <f t="shared" si="1"/>
        <v>0</v>
      </c>
      <c r="B33" s="1876">
        <f t="shared" si="2"/>
        <v>44056</v>
      </c>
      <c r="C33" s="1877" t="s">
        <v>6178</v>
      </c>
      <c r="D33" s="1878"/>
      <c r="E33" s="1878"/>
      <c r="F33" s="1877"/>
      <c r="G33" s="1877"/>
      <c r="H33" s="1877"/>
      <c r="I33" s="1877" t="s">
        <v>6179</v>
      </c>
    </row>
    <row r="34">
      <c r="A34" s="1869">
        <f t="shared" si="1"/>
        <v>0</v>
      </c>
      <c r="B34" s="1876">
        <f t="shared" si="2"/>
        <v>44049</v>
      </c>
      <c r="C34" s="1877" t="s">
        <v>6180</v>
      </c>
      <c r="D34" s="1878"/>
      <c r="E34" s="1878"/>
      <c r="F34" s="1877"/>
      <c r="G34" s="1877" t="s">
        <v>6181</v>
      </c>
      <c r="H34" s="1877"/>
      <c r="I34" s="1877"/>
    </row>
    <row r="35">
      <c r="A35" s="1869">
        <f t="shared" si="1"/>
        <v>0</v>
      </c>
      <c r="B35" s="1876">
        <f t="shared" si="2"/>
        <v>44042</v>
      </c>
      <c r="C35" s="1877" t="s">
        <v>6182</v>
      </c>
      <c r="D35" s="1878"/>
      <c r="E35" s="1878"/>
      <c r="F35" s="1877"/>
      <c r="G35" s="1877" t="s">
        <v>6183</v>
      </c>
      <c r="H35" s="1877" t="s">
        <v>6184</v>
      </c>
      <c r="I35" s="1877" t="s">
        <v>6185</v>
      </c>
    </row>
    <row r="36">
      <c r="A36" s="1869">
        <f t="shared" si="1"/>
        <v>0</v>
      </c>
      <c r="B36" s="1876">
        <f t="shared" si="2"/>
        <v>44035</v>
      </c>
      <c r="C36" s="1877" t="s">
        <v>6186</v>
      </c>
      <c r="D36" s="1878"/>
      <c r="E36" s="1878"/>
      <c r="F36" s="1877"/>
      <c r="G36" s="1877"/>
      <c r="H36" s="1877" t="s">
        <v>6187</v>
      </c>
      <c r="I36" s="1877"/>
    </row>
    <row r="37">
      <c r="A37" s="1869">
        <f t="shared" si="1"/>
        <v>0</v>
      </c>
      <c r="B37" s="1876">
        <f t="shared" si="2"/>
        <v>44028</v>
      </c>
      <c r="C37" s="1877" t="s">
        <v>6188</v>
      </c>
      <c r="D37" s="1878"/>
      <c r="E37" s="1878"/>
      <c r="F37" s="1877"/>
      <c r="G37" s="1877"/>
      <c r="H37" s="1877" t="s">
        <v>6189</v>
      </c>
      <c r="I37" s="1877"/>
    </row>
    <row r="38">
      <c r="A38" s="1869">
        <f t="shared" si="1"/>
        <v>0</v>
      </c>
      <c r="B38" s="1876">
        <f t="shared" si="2"/>
        <v>44021</v>
      </c>
      <c r="C38" s="1877" t="s">
        <v>6190</v>
      </c>
      <c r="D38" s="1878"/>
      <c r="E38" s="1878"/>
      <c r="F38" s="1877"/>
      <c r="G38" s="1877" t="s">
        <v>6191</v>
      </c>
      <c r="H38" s="1877" t="s">
        <v>6192</v>
      </c>
      <c r="I38" s="1877" t="s">
        <v>6193</v>
      </c>
    </row>
    <row r="39">
      <c r="A39" s="1869">
        <f t="shared" si="1"/>
        <v>0</v>
      </c>
      <c r="B39" s="1876">
        <v>44014.0</v>
      </c>
      <c r="C39" s="1877" t="s">
        <v>6194</v>
      </c>
      <c r="D39" s="1878"/>
      <c r="E39" s="1878"/>
      <c r="F39" s="1877" t="s">
        <v>6195</v>
      </c>
      <c r="G39" s="1877" t="s">
        <v>6196</v>
      </c>
      <c r="H39" s="1877" t="s">
        <v>6197</v>
      </c>
      <c r="I39" s="1877" t="s">
        <v>6198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6199</v>
      </c>
      <c r="B1" s="1880" t="s">
        <v>6200</v>
      </c>
      <c r="C1" s="1880" t="s">
        <v>6201</v>
      </c>
      <c r="D1" s="1880" t="s">
        <v>4658</v>
      </c>
      <c r="E1" s="1880" t="s">
        <v>6202</v>
      </c>
      <c r="F1" s="1880" t="s">
        <v>6203</v>
      </c>
      <c r="G1" s="1880" t="s">
        <v>6204</v>
      </c>
      <c r="H1" s="1880" t="s">
        <v>6205</v>
      </c>
      <c r="I1" s="1881" t="s">
        <v>6206</v>
      </c>
      <c r="J1" s="1880" t="s">
        <v>6207</v>
      </c>
      <c r="K1" s="1880" t="s">
        <v>6208</v>
      </c>
      <c r="L1" s="1880" t="s">
        <v>6209</v>
      </c>
      <c r="M1" s="1882"/>
      <c r="N1" s="1882"/>
      <c r="O1" s="1882"/>
      <c r="P1" s="1882"/>
      <c r="Q1" s="1882"/>
      <c r="R1" s="1882"/>
      <c r="S1" s="1882"/>
      <c r="T1" s="1882"/>
      <c r="U1" s="1882"/>
      <c r="V1" s="1882"/>
      <c r="W1" s="1882"/>
      <c r="X1" s="1882"/>
      <c r="Y1" s="1882"/>
      <c r="Z1" s="1882"/>
      <c r="AA1" s="1882"/>
      <c r="AB1" s="1882"/>
    </row>
    <row r="2">
      <c r="A2" s="1883" t="s">
        <v>6210</v>
      </c>
      <c r="B2" s="1883">
        <v>3.0</v>
      </c>
      <c r="C2" s="1883" t="s">
        <v>6211</v>
      </c>
      <c r="D2" s="1883">
        <v>1.0</v>
      </c>
      <c r="E2" s="1884"/>
      <c r="F2" s="1884"/>
      <c r="G2" s="1884"/>
      <c r="H2" s="1884"/>
      <c r="I2" s="1885">
        <v>0.0</v>
      </c>
      <c r="J2" s="1883">
        <v>0.0</v>
      </c>
      <c r="K2" s="1884"/>
      <c r="L2" s="1883" t="s">
        <v>6212</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6213</v>
      </c>
      <c r="L3" s="1886" t="s">
        <v>6214</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6215</v>
      </c>
      <c r="L4" s="1883" t="s">
        <v>6216</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6217</v>
      </c>
      <c r="L5" s="1886" t="s">
        <v>6218</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6219</v>
      </c>
      <c r="L6" s="1883" t="s">
        <v>6220</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6221</v>
      </c>
      <c r="L7" s="1886" t="s">
        <v>6222</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6223</v>
      </c>
      <c r="L8" s="1883" t="s">
        <v>6224</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6225</v>
      </c>
      <c r="L9" s="1886" t="s">
        <v>6226</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6227</v>
      </c>
      <c r="L10" s="1883" t="s">
        <v>6228</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6229</v>
      </c>
      <c r="L11" s="1886" t="s">
        <v>6230</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6231</v>
      </c>
      <c r="L12" s="1883" t="s">
        <v>6232</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6233</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6234</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6235</v>
      </c>
      <c r="L15" s="1886" t="s">
        <v>6236</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6237</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6238</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6239</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6240</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6241</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6242</v>
      </c>
      <c r="L21" s="1888"/>
      <c r="M21" s="1888"/>
      <c r="N21" s="1888"/>
      <c r="O21" s="1888"/>
      <c r="P21" s="1888"/>
      <c r="Q21" s="1888"/>
      <c r="R21" s="1888"/>
      <c r="S21" s="1888"/>
      <c r="T21" s="1888"/>
      <c r="U21" s="1888"/>
      <c r="V21" s="1888"/>
      <c r="W21" s="1888"/>
      <c r="X21" s="1888"/>
      <c r="Y21" s="1888"/>
      <c r="Z21" s="1888"/>
      <c r="AA21" s="1888"/>
      <c r="AB21" s="1888"/>
    </row>
    <row r="22">
      <c r="A22" s="1883" t="s">
        <v>6243</v>
      </c>
      <c r="B22" s="1883">
        <v>2.0</v>
      </c>
      <c r="C22" s="1883" t="s">
        <v>6244</v>
      </c>
      <c r="D22" s="1883">
        <v>1.0</v>
      </c>
      <c r="E22" s="1883">
        <v>0.0</v>
      </c>
      <c r="F22" s="1883">
        <v>100.0</v>
      </c>
      <c r="G22" s="1883">
        <v>0.0</v>
      </c>
      <c r="H22" s="1883">
        <v>0.0</v>
      </c>
      <c r="I22" s="1885">
        <v>5.787037037037037E-5</v>
      </c>
      <c r="J22" s="1883">
        <v>5.0</v>
      </c>
      <c r="K22" s="1883" t="s">
        <v>6245</v>
      </c>
      <c r="L22" s="1883" t="s">
        <v>6246</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6247</v>
      </c>
      <c r="L23" s="1886" t="s">
        <v>6248</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6249</v>
      </c>
      <c r="L24" s="1883" t="s">
        <v>6250</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6251</v>
      </c>
      <c r="L25" s="1886" t="s">
        <v>6252</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6253</v>
      </c>
      <c r="L26" s="1883" t="s">
        <v>6254</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6255</v>
      </c>
      <c r="L27" s="1886" t="s">
        <v>6256</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6257</v>
      </c>
      <c r="L28" s="1883" t="s">
        <v>6258</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6259</v>
      </c>
      <c r="L29" s="1886" t="s">
        <v>6260</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6261</v>
      </c>
      <c r="L30" s="1883" t="s">
        <v>6262</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6263</v>
      </c>
      <c r="L31" s="1886" t="s">
        <v>6264</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6265</v>
      </c>
      <c r="L32" s="1883" t="s">
        <v>6266</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6267</v>
      </c>
      <c r="L33" s="1886" t="s">
        <v>6268</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6269</v>
      </c>
      <c r="L34" s="1883" t="s">
        <v>6270</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6271</v>
      </c>
      <c r="L35" s="1886" t="s">
        <v>6272</v>
      </c>
      <c r="M35" s="1888"/>
      <c r="N35" s="1888"/>
      <c r="O35" s="1888"/>
      <c r="P35" s="1888"/>
      <c r="Q35" s="1888"/>
      <c r="R35" s="1888"/>
      <c r="S35" s="1888"/>
      <c r="T35" s="1888"/>
      <c r="U35" s="1888"/>
      <c r="V35" s="1888"/>
      <c r="W35" s="1888"/>
      <c r="X35" s="1888"/>
      <c r="Y35" s="1888"/>
      <c r="Z35" s="1888"/>
      <c r="AA35" s="1888"/>
      <c r="AB35" s="1888"/>
    </row>
    <row r="36">
      <c r="D36" s="1883" t="s">
        <v>6273</v>
      </c>
      <c r="E36" s="1883">
        <v>0.0</v>
      </c>
      <c r="F36" s="1883">
        <v>720000.0</v>
      </c>
      <c r="G36" s="1883">
        <v>720000.0</v>
      </c>
      <c r="H36" s="1883">
        <v>0.0</v>
      </c>
      <c r="I36" s="1885">
        <v>3.0</v>
      </c>
      <c r="J36" s="1883">
        <v>12.0</v>
      </c>
      <c r="K36" s="1883" t="s">
        <v>6274</v>
      </c>
      <c r="L36" s="1883" t="s">
        <v>6275</v>
      </c>
      <c r="M36" s="1884"/>
      <c r="N36" s="1884"/>
      <c r="O36" s="1884"/>
      <c r="P36" s="1884"/>
      <c r="Q36" s="1884"/>
      <c r="R36" s="1884"/>
      <c r="S36" s="1884"/>
      <c r="T36" s="1884"/>
      <c r="U36" s="1884"/>
      <c r="V36" s="1884"/>
      <c r="W36" s="1884"/>
      <c r="X36" s="1884"/>
      <c r="Y36" s="1884"/>
      <c r="Z36" s="1884"/>
      <c r="AA36" s="1884"/>
      <c r="AB36" s="1884"/>
    </row>
    <row r="37">
      <c r="D37" s="1886" t="s">
        <v>6276</v>
      </c>
      <c r="E37" s="1886">
        <v>0.0</v>
      </c>
      <c r="F37" s="1886">
        <v>640000.0</v>
      </c>
      <c r="G37" s="1886">
        <v>640000.0</v>
      </c>
      <c r="H37" s="1886">
        <v>0.0</v>
      </c>
      <c r="I37" s="1887">
        <v>3.0</v>
      </c>
      <c r="J37" s="1886">
        <v>12.0</v>
      </c>
      <c r="K37" s="1886" t="s">
        <v>6277</v>
      </c>
      <c r="L37" s="1886" t="s">
        <v>6278</v>
      </c>
      <c r="M37" s="1888"/>
      <c r="N37" s="1888"/>
      <c r="O37" s="1888"/>
      <c r="P37" s="1888"/>
      <c r="Q37" s="1888"/>
      <c r="R37" s="1888"/>
      <c r="S37" s="1888"/>
      <c r="T37" s="1888"/>
      <c r="U37" s="1888"/>
      <c r="V37" s="1888"/>
      <c r="W37" s="1888"/>
      <c r="X37" s="1888"/>
      <c r="Y37" s="1888"/>
      <c r="Z37" s="1888"/>
      <c r="AA37" s="1888"/>
      <c r="AB37" s="1888"/>
    </row>
    <row r="38">
      <c r="D38" s="1883" t="s">
        <v>6279</v>
      </c>
      <c r="E38" s="1883">
        <v>0.0</v>
      </c>
      <c r="F38" s="1883">
        <v>1000000.0</v>
      </c>
      <c r="G38" s="1883">
        <v>1000000.0</v>
      </c>
      <c r="H38" s="1883">
        <v>0.0</v>
      </c>
      <c r="I38" s="1885">
        <v>3.0</v>
      </c>
      <c r="J38" s="1883">
        <v>13.0</v>
      </c>
      <c r="K38" s="1883" t="s">
        <v>6280</v>
      </c>
      <c r="L38" s="1883" t="s">
        <v>6281</v>
      </c>
      <c r="M38" s="1884"/>
      <c r="N38" s="1884"/>
      <c r="O38" s="1884"/>
      <c r="P38" s="1884"/>
      <c r="Q38" s="1884"/>
      <c r="R38" s="1884"/>
      <c r="S38" s="1884"/>
      <c r="T38" s="1884"/>
      <c r="U38" s="1884"/>
      <c r="V38" s="1884"/>
      <c r="W38" s="1884"/>
      <c r="X38" s="1884"/>
      <c r="Y38" s="1884"/>
      <c r="Z38" s="1884"/>
      <c r="AA38" s="1884"/>
      <c r="AB38" s="1884"/>
    </row>
    <row r="39">
      <c r="A39" s="1886" t="s">
        <v>6282</v>
      </c>
      <c r="B39" s="1886">
        <v>2.0</v>
      </c>
      <c r="C39" s="1886" t="s">
        <v>6244</v>
      </c>
      <c r="D39" s="1886">
        <v>1.0</v>
      </c>
      <c r="E39" s="1886">
        <v>100.0</v>
      </c>
      <c r="F39" s="1886">
        <v>0.0</v>
      </c>
      <c r="G39" s="1886">
        <v>0.0</v>
      </c>
      <c r="H39" s="1886">
        <v>0.0</v>
      </c>
      <c r="I39" s="1887">
        <v>5.787037037037037E-5</v>
      </c>
      <c r="J39" s="1886">
        <v>5.0</v>
      </c>
      <c r="K39" s="1886" t="s">
        <v>6245</v>
      </c>
      <c r="L39" s="1886" t="s">
        <v>6283</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6247</v>
      </c>
      <c r="L40" s="1883" t="s">
        <v>6284</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6249</v>
      </c>
      <c r="L41" s="1886" t="s">
        <v>6285</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6251</v>
      </c>
      <c r="L42" s="1883" t="s">
        <v>6286</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6253</v>
      </c>
      <c r="L43" s="1886" t="s">
        <v>6287</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6255</v>
      </c>
      <c r="L44" s="1883" t="s">
        <v>6288</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6257</v>
      </c>
      <c r="L45" s="1886" t="s">
        <v>6289</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6259</v>
      </c>
      <c r="L46" s="1883" t="s">
        <v>6290</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6261</v>
      </c>
      <c r="L47" s="1886" t="s">
        <v>6291</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6263</v>
      </c>
      <c r="L48" s="1883" t="s">
        <v>6292</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6265</v>
      </c>
      <c r="L49" s="1886" t="s">
        <v>6293</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6267</v>
      </c>
      <c r="L50" s="1883" t="s">
        <v>6294</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6269</v>
      </c>
      <c r="L51" s="1886" t="s">
        <v>6295</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6271</v>
      </c>
      <c r="L52" s="1883" t="s">
        <v>6296</v>
      </c>
      <c r="M52" s="1884"/>
      <c r="N52" s="1884"/>
      <c r="O52" s="1884"/>
      <c r="P52" s="1884"/>
      <c r="Q52" s="1884"/>
      <c r="R52" s="1884"/>
      <c r="S52" s="1884"/>
      <c r="T52" s="1884"/>
      <c r="U52" s="1884"/>
      <c r="V52" s="1884"/>
      <c r="W52" s="1884"/>
      <c r="X52" s="1884"/>
      <c r="Y52" s="1884"/>
      <c r="Z52" s="1884"/>
      <c r="AA52" s="1884"/>
      <c r="AB52" s="1884"/>
    </row>
    <row r="53">
      <c r="D53" s="1886" t="s">
        <v>6273</v>
      </c>
      <c r="E53" s="1886">
        <v>720000.0</v>
      </c>
      <c r="F53" s="1886">
        <v>0.0</v>
      </c>
      <c r="G53" s="1886">
        <v>720000.0</v>
      </c>
      <c r="H53" s="1886">
        <v>0.0</v>
      </c>
      <c r="I53" s="1887">
        <v>3.0</v>
      </c>
      <c r="J53" s="1886">
        <v>12.0</v>
      </c>
      <c r="K53" s="1886" t="s">
        <v>6274</v>
      </c>
      <c r="L53" s="1886" t="s">
        <v>6297</v>
      </c>
      <c r="M53" s="1888"/>
      <c r="N53" s="1888"/>
      <c r="O53" s="1888"/>
      <c r="P53" s="1888"/>
      <c r="Q53" s="1888"/>
      <c r="R53" s="1888"/>
      <c r="S53" s="1888"/>
      <c r="T53" s="1888"/>
      <c r="U53" s="1888"/>
      <c r="V53" s="1888"/>
      <c r="W53" s="1888"/>
      <c r="X53" s="1888"/>
      <c r="Y53" s="1888"/>
      <c r="Z53" s="1888"/>
      <c r="AA53" s="1888"/>
      <c r="AB53" s="1888"/>
    </row>
    <row r="54">
      <c r="D54" s="1883" t="s">
        <v>6276</v>
      </c>
      <c r="E54" s="1883">
        <v>640000.0</v>
      </c>
      <c r="F54" s="1883">
        <v>0.0</v>
      </c>
      <c r="G54" s="1883">
        <v>640000.0</v>
      </c>
      <c r="H54" s="1883">
        <v>0.0</v>
      </c>
      <c r="I54" s="1885">
        <v>3.0</v>
      </c>
      <c r="J54" s="1883">
        <v>12.0</v>
      </c>
      <c r="K54" s="1883" t="s">
        <v>6277</v>
      </c>
      <c r="L54" s="1883" t="s">
        <v>6298</v>
      </c>
      <c r="M54" s="1884"/>
      <c r="N54" s="1884"/>
      <c r="O54" s="1884"/>
      <c r="P54" s="1884"/>
      <c r="Q54" s="1884"/>
      <c r="R54" s="1884"/>
      <c r="S54" s="1884"/>
      <c r="T54" s="1884"/>
      <c r="U54" s="1884"/>
      <c r="V54" s="1884"/>
      <c r="W54" s="1884"/>
      <c r="X54" s="1884"/>
      <c r="Y54" s="1884"/>
      <c r="Z54" s="1884"/>
      <c r="AA54" s="1884"/>
      <c r="AB54" s="1884"/>
    </row>
    <row r="55">
      <c r="D55" s="1886" t="s">
        <v>6279</v>
      </c>
      <c r="E55" s="1886">
        <v>1000000.0</v>
      </c>
      <c r="F55" s="1886">
        <v>0.0</v>
      </c>
      <c r="G55" s="1886">
        <v>1000000.0</v>
      </c>
      <c r="H55" s="1886">
        <v>0.0</v>
      </c>
      <c r="I55" s="1887">
        <v>3.0</v>
      </c>
      <c r="J55" s="1886">
        <v>13.0</v>
      </c>
      <c r="K55" s="1886" t="s">
        <v>6280</v>
      </c>
      <c r="L55" s="1886" t="s">
        <v>6299</v>
      </c>
      <c r="M55" s="1888"/>
      <c r="N55" s="1888"/>
      <c r="O55" s="1888"/>
      <c r="P55" s="1888"/>
      <c r="Q55" s="1888"/>
      <c r="R55" s="1888"/>
      <c r="S55" s="1888"/>
      <c r="T55" s="1888"/>
      <c r="U55" s="1888"/>
      <c r="V55" s="1888"/>
      <c r="W55" s="1888"/>
      <c r="X55" s="1888"/>
      <c r="Y55" s="1888"/>
      <c r="Z55" s="1888"/>
      <c r="AA55" s="1888"/>
      <c r="AB55" s="1888"/>
    </row>
    <row r="56">
      <c r="A56" s="1883" t="s">
        <v>6300</v>
      </c>
      <c r="B56" s="1883">
        <v>2.0</v>
      </c>
      <c r="C56" s="1883" t="s">
        <v>6244</v>
      </c>
      <c r="D56" s="1883">
        <v>1.0</v>
      </c>
      <c r="E56" s="1883">
        <v>100.0</v>
      </c>
      <c r="F56" s="1883">
        <v>100.0</v>
      </c>
      <c r="G56" s="1883">
        <v>0.0</v>
      </c>
      <c r="H56" s="1883">
        <v>0.0</v>
      </c>
      <c r="I56" s="1885">
        <v>6.944444444444445E-4</v>
      </c>
      <c r="J56" s="1883">
        <v>5.0</v>
      </c>
      <c r="K56" s="1883" t="s">
        <v>6247</v>
      </c>
      <c r="L56" s="1883" t="s">
        <v>6301</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6302</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6249</v>
      </c>
      <c r="L58" s="1883" t="s">
        <v>6303</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6251</v>
      </c>
      <c r="L59" s="1886" t="s">
        <v>6304</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6253</v>
      </c>
      <c r="L60" s="1883" t="s">
        <v>6305</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6255</v>
      </c>
      <c r="L61" s="1886" t="s">
        <v>6306</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6257</v>
      </c>
      <c r="L62" s="1883" t="s">
        <v>6307</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6259</v>
      </c>
      <c r="L63" s="1886" t="s">
        <v>6308</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6261</v>
      </c>
      <c r="L64" s="1883" t="s">
        <v>6309</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6263</v>
      </c>
      <c r="L65" s="1886" t="s">
        <v>6310</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6265</v>
      </c>
      <c r="L66" s="1883" t="s">
        <v>6311</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6267</v>
      </c>
      <c r="L67" s="1886" t="s">
        <v>6312</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6269</v>
      </c>
      <c r="L68" s="1883" t="s">
        <v>6313</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6271</v>
      </c>
      <c r="L69" s="1886" t="s">
        <v>6314</v>
      </c>
      <c r="M69" s="1888"/>
      <c r="N69" s="1888"/>
      <c r="O69" s="1888"/>
      <c r="P69" s="1888"/>
      <c r="Q69" s="1888"/>
      <c r="R69" s="1888"/>
      <c r="S69" s="1888"/>
      <c r="T69" s="1888"/>
      <c r="U69" s="1888"/>
      <c r="V69" s="1888"/>
      <c r="W69" s="1888"/>
      <c r="X69" s="1888"/>
      <c r="Y69" s="1888"/>
      <c r="Z69" s="1888"/>
      <c r="AA69" s="1888"/>
      <c r="AB69" s="1888"/>
    </row>
    <row r="70">
      <c r="D70" s="1883" t="s">
        <v>6273</v>
      </c>
      <c r="E70" s="1883">
        <v>720000.0</v>
      </c>
      <c r="F70" s="1883">
        <v>720000.0</v>
      </c>
      <c r="G70" s="1883">
        <v>0.0</v>
      </c>
      <c r="H70" s="1883">
        <v>0.0</v>
      </c>
      <c r="I70" s="1885">
        <v>3.0</v>
      </c>
      <c r="J70" s="1883">
        <v>12.0</v>
      </c>
      <c r="K70" s="1883" t="s">
        <v>6274</v>
      </c>
      <c r="L70" s="1883" t="s">
        <v>6315</v>
      </c>
      <c r="M70" s="1884"/>
      <c r="N70" s="1884"/>
      <c r="O70" s="1884"/>
      <c r="P70" s="1884"/>
      <c r="Q70" s="1884"/>
      <c r="R70" s="1884"/>
      <c r="S70" s="1884"/>
      <c r="T70" s="1884"/>
      <c r="U70" s="1884"/>
      <c r="V70" s="1884"/>
      <c r="W70" s="1884"/>
      <c r="X70" s="1884"/>
      <c r="Y70" s="1884"/>
      <c r="Z70" s="1884"/>
      <c r="AA70" s="1884"/>
      <c r="AB70" s="1884"/>
    </row>
    <row r="71">
      <c r="D71" s="1886" t="s">
        <v>6276</v>
      </c>
      <c r="E71" s="1886">
        <v>640000.0</v>
      </c>
      <c r="F71" s="1886">
        <v>640000.0</v>
      </c>
      <c r="G71" s="1886">
        <v>0.0</v>
      </c>
      <c r="H71" s="1886">
        <v>0.0</v>
      </c>
      <c r="I71" s="1887">
        <v>3.0</v>
      </c>
      <c r="J71" s="1886">
        <v>12.0</v>
      </c>
      <c r="K71" s="1886" t="s">
        <v>6277</v>
      </c>
      <c r="L71" s="1886" t="s">
        <v>6316</v>
      </c>
      <c r="M71" s="1888"/>
      <c r="N71" s="1888"/>
      <c r="O71" s="1888"/>
      <c r="P71" s="1888"/>
      <c r="Q71" s="1888"/>
      <c r="R71" s="1888"/>
      <c r="S71" s="1888"/>
      <c r="T71" s="1888"/>
      <c r="U71" s="1888"/>
      <c r="V71" s="1888"/>
      <c r="W71" s="1888"/>
      <c r="X71" s="1888"/>
      <c r="Y71" s="1888"/>
      <c r="Z71" s="1888"/>
      <c r="AA71" s="1888"/>
      <c r="AB71" s="1888"/>
    </row>
    <row r="72">
      <c r="D72" s="1883" t="s">
        <v>6279</v>
      </c>
      <c r="E72" s="1883">
        <v>1000000.0</v>
      </c>
      <c r="F72" s="1883">
        <v>1000000.0</v>
      </c>
      <c r="G72" s="1883">
        <v>0.0</v>
      </c>
      <c r="H72" s="1883">
        <v>0.0</v>
      </c>
      <c r="I72" s="1885">
        <v>3.0</v>
      </c>
      <c r="J72" s="1883">
        <v>13.0</v>
      </c>
      <c r="K72" s="1883" t="s">
        <v>6280</v>
      </c>
      <c r="L72" s="1883" t="s">
        <v>6317</v>
      </c>
      <c r="M72" s="1884"/>
      <c r="N72" s="1884"/>
      <c r="O72" s="1884"/>
      <c r="P72" s="1884"/>
      <c r="Q72" s="1884"/>
      <c r="R72" s="1884"/>
      <c r="S72" s="1884"/>
      <c r="T72" s="1884"/>
      <c r="U72" s="1884"/>
      <c r="V72" s="1884"/>
      <c r="W72" s="1884"/>
      <c r="X72" s="1884"/>
      <c r="Y72" s="1884"/>
      <c r="Z72" s="1884"/>
      <c r="AA72" s="1884"/>
      <c r="AB72" s="1884"/>
    </row>
    <row r="73">
      <c r="A73" s="1886" t="s">
        <v>6318</v>
      </c>
      <c r="B73" s="1886">
        <v>2.0</v>
      </c>
      <c r="C73" s="1886" t="s">
        <v>6319</v>
      </c>
      <c r="D73" s="1886">
        <v>1.0</v>
      </c>
      <c r="E73" s="1886">
        <v>5000.0</v>
      </c>
      <c r="F73" s="1886">
        <v>5000.0</v>
      </c>
      <c r="G73" s="1886">
        <v>10000.0</v>
      </c>
      <c r="H73" s="1886">
        <v>0.0</v>
      </c>
      <c r="I73" s="1887">
        <v>0.010416666666666666</v>
      </c>
      <c r="J73" s="1886">
        <v>10.0</v>
      </c>
      <c r="K73" s="1886" t="s">
        <v>6255</v>
      </c>
      <c r="L73" s="1886" t="s">
        <v>6320</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6321</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6322</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6323</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6324</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6325</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6257</v>
      </c>
      <c r="L79" s="1886" t="s">
        <v>6326</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6259</v>
      </c>
      <c r="L80" s="1883" t="s">
        <v>6327</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6261</v>
      </c>
      <c r="L81" s="1886" t="s">
        <v>6328</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6263</v>
      </c>
      <c r="L82" s="1883" t="s">
        <v>6329</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6265</v>
      </c>
      <c r="L83" s="1886" t="s">
        <v>6330</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6267</v>
      </c>
      <c r="L84" s="1883" t="s">
        <v>6331</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6269</v>
      </c>
      <c r="L85" s="1886" t="s">
        <v>6332</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6271</v>
      </c>
      <c r="L86" s="1883" t="s">
        <v>6333</v>
      </c>
      <c r="M86" s="1884"/>
      <c r="N86" s="1884"/>
      <c r="O86" s="1884"/>
      <c r="P86" s="1884"/>
      <c r="Q86" s="1884"/>
      <c r="R86" s="1884"/>
      <c r="S86" s="1884"/>
      <c r="T86" s="1884"/>
      <c r="U86" s="1884"/>
      <c r="V86" s="1884"/>
      <c r="W86" s="1884"/>
      <c r="X86" s="1884"/>
      <c r="Y86" s="1884"/>
      <c r="Z86" s="1884"/>
      <c r="AA86" s="1884"/>
      <c r="AB86" s="1884"/>
    </row>
    <row r="87">
      <c r="D87" s="1886" t="s">
        <v>6273</v>
      </c>
      <c r="E87" s="1886">
        <v>1000000.0</v>
      </c>
      <c r="F87" s="1886">
        <v>1000000.0</v>
      </c>
      <c r="G87" s="1886">
        <v>1280000.0</v>
      </c>
      <c r="H87" s="1886">
        <v>100000.0</v>
      </c>
      <c r="I87" s="1887">
        <v>3.0</v>
      </c>
      <c r="J87" s="1886">
        <v>17.0</v>
      </c>
      <c r="K87" s="1886" t="s">
        <v>6274</v>
      </c>
      <c r="L87" s="1886" t="s">
        <v>6334</v>
      </c>
      <c r="M87" s="1888"/>
      <c r="N87" s="1888"/>
      <c r="O87" s="1888"/>
      <c r="P87" s="1888"/>
      <c r="Q87" s="1888"/>
      <c r="R87" s="1888"/>
      <c r="S87" s="1888"/>
      <c r="T87" s="1888"/>
      <c r="U87" s="1888"/>
      <c r="V87" s="1888"/>
      <c r="W87" s="1888"/>
      <c r="X87" s="1888"/>
      <c r="Y87" s="1888"/>
      <c r="Z87" s="1888"/>
      <c r="AA87" s="1888"/>
      <c r="AB87" s="1888"/>
    </row>
    <row r="88">
      <c r="D88" s="1883" t="s">
        <v>6276</v>
      </c>
      <c r="E88" s="1883">
        <v>800000.0</v>
      </c>
      <c r="F88" s="1883">
        <v>800000.0</v>
      </c>
      <c r="G88" s="1883">
        <v>1000000.0</v>
      </c>
      <c r="H88" s="1883">
        <v>80000.0</v>
      </c>
      <c r="I88" s="1885">
        <v>4.0</v>
      </c>
      <c r="J88" s="1883">
        <v>17.0</v>
      </c>
      <c r="K88" s="1883" t="s">
        <v>6277</v>
      </c>
      <c r="L88" s="1883" t="s">
        <v>6335</v>
      </c>
      <c r="M88" s="1884"/>
      <c r="N88" s="1884"/>
      <c r="O88" s="1884"/>
      <c r="P88" s="1884"/>
      <c r="Q88" s="1884"/>
      <c r="R88" s="1884"/>
      <c r="S88" s="1884"/>
      <c r="T88" s="1884"/>
      <c r="U88" s="1884"/>
      <c r="V88" s="1884"/>
      <c r="W88" s="1884"/>
      <c r="X88" s="1884"/>
      <c r="Y88" s="1884"/>
      <c r="Z88" s="1884"/>
      <c r="AA88" s="1884"/>
      <c r="AB88" s="1884"/>
    </row>
    <row r="89">
      <c r="D89" s="1886" t="s">
        <v>6279</v>
      </c>
      <c r="E89" s="1886">
        <v>1000000.0</v>
      </c>
      <c r="F89" s="1886">
        <v>1000000.0</v>
      </c>
      <c r="G89" s="1886">
        <v>1280000.0</v>
      </c>
      <c r="H89" s="1886">
        <v>0.0</v>
      </c>
      <c r="I89" s="1887">
        <v>5.0</v>
      </c>
      <c r="J89" s="1886">
        <v>18.0</v>
      </c>
      <c r="K89" s="1886" t="s">
        <v>6280</v>
      </c>
      <c r="L89" s="1886" t="s">
        <v>6336</v>
      </c>
      <c r="M89" s="1888"/>
      <c r="N89" s="1888"/>
      <c r="O89" s="1888"/>
      <c r="P89" s="1888"/>
      <c r="Q89" s="1888"/>
      <c r="R89" s="1888"/>
      <c r="S89" s="1888"/>
      <c r="T89" s="1888"/>
      <c r="U89" s="1888"/>
      <c r="V89" s="1888"/>
      <c r="W89" s="1888"/>
      <c r="X89" s="1888"/>
      <c r="Y89" s="1888"/>
      <c r="Z89" s="1888"/>
      <c r="AA89" s="1888"/>
      <c r="AB89" s="1888"/>
    </row>
    <row r="90">
      <c r="A90" s="1883" t="s">
        <v>6337</v>
      </c>
      <c r="B90" s="1883">
        <v>2.0</v>
      </c>
      <c r="C90" s="1883" t="s">
        <v>6338</v>
      </c>
      <c r="D90" s="1883">
        <v>1.0</v>
      </c>
      <c r="E90" s="1883">
        <v>3000.0</v>
      </c>
      <c r="F90" s="1883">
        <v>3000.0</v>
      </c>
      <c r="G90" s="1883">
        <v>0.0</v>
      </c>
      <c r="H90" s="1883">
        <v>0.0</v>
      </c>
      <c r="I90" s="1885">
        <v>0.041666666666666664</v>
      </c>
      <c r="J90" s="1883">
        <v>4.0</v>
      </c>
      <c r="K90" s="1883" t="s">
        <v>6253</v>
      </c>
      <c r="L90" s="1883" t="s">
        <v>6339</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6340</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6341</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6342</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6343</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6255</v>
      </c>
      <c r="L95" s="1886" t="s">
        <v>6344</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6257</v>
      </c>
      <c r="L96" s="1883" t="s">
        <v>6345</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6259</v>
      </c>
      <c r="L97" s="1886" t="s">
        <v>6346</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6261</v>
      </c>
      <c r="L98" s="1883" t="s">
        <v>6347</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6263</v>
      </c>
      <c r="L99" s="1886" t="s">
        <v>6348</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6265</v>
      </c>
      <c r="L100" s="1883" t="s">
        <v>6349</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6267</v>
      </c>
      <c r="L101" s="1886" t="s">
        <v>6350</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6269</v>
      </c>
      <c r="L102" s="1883" t="s">
        <v>6351</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6271</v>
      </c>
      <c r="L103" s="1886" t="s">
        <v>6352</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6274</v>
      </c>
      <c r="L104" s="1883" t="s">
        <v>6353</v>
      </c>
      <c r="M104" s="1884"/>
      <c r="N104" s="1884"/>
      <c r="O104" s="1884"/>
      <c r="P104" s="1884"/>
      <c r="Q104" s="1884"/>
      <c r="R104" s="1884"/>
      <c r="S104" s="1884"/>
      <c r="T104" s="1884"/>
      <c r="U104" s="1884"/>
      <c r="V104" s="1884"/>
      <c r="W104" s="1884"/>
      <c r="X104" s="1884"/>
      <c r="Y104" s="1884"/>
      <c r="Z104" s="1884"/>
      <c r="AA104" s="1884"/>
      <c r="AB104" s="1884"/>
    </row>
    <row r="105">
      <c r="A105" s="1886" t="s">
        <v>6354</v>
      </c>
      <c r="B105" s="1886">
        <v>3.0</v>
      </c>
      <c r="C105" s="1886" t="s">
        <v>6211</v>
      </c>
      <c r="D105" s="1886">
        <v>1.0</v>
      </c>
      <c r="E105" s="1886">
        <v>1000.0</v>
      </c>
      <c r="F105" s="1886">
        <v>1000.0</v>
      </c>
      <c r="G105" s="1886">
        <v>500.0</v>
      </c>
      <c r="H105" s="1886">
        <v>0.0</v>
      </c>
      <c r="I105" s="1887">
        <v>1.7361111111111112E-4</v>
      </c>
      <c r="J105" s="1886">
        <v>10.0</v>
      </c>
      <c r="K105" s="1886" t="s">
        <v>6249</v>
      </c>
      <c r="L105" s="1886" t="s">
        <v>6355</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6253</v>
      </c>
      <c r="L106" s="1883" t="s">
        <v>6356</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6257</v>
      </c>
      <c r="L107" s="1886" t="s">
        <v>6357</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6261</v>
      </c>
      <c r="L108" s="1883" t="s">
        <v>6358</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6265</v>
      </c>
      <c r="L109" s="1886" t="s">
        <v>6359</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6269</v>
      </c>
      <c r="L110" s="1883" t="s">
        <v>6360</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6274</v>
      </c>
      <c r="L111" s="1886" t="s">
        <v>6361</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6277</v>
      </c>
      <c r="L112" s="1883" t="s">
        <v>6362</v>
      </c>
      <c r="M112" s="1884"/>
      <c r="N112" s="1884"/>
      <c r="O112" s="1884"/>
      <c r="P112" s="1884"/>
      <c r="Q112" s="1884"/>
      <c r="R112" s="1884"/>
      <c r="S112" s="1884"/>
      <c r="T112" s="1884"/>
      <c r="U112" s="1884"/>
      <c r="V112" s="1884"/>
      <c r="W112" s="1884"/>
      <c r="X112" s="1884"/>
      <c r="Y112" s="1884"/>
      <c r="Z112" s="1884"/>
      <c r="AA112" s="1884"/>
      <c r="AB112" s="1884"/>
    </row>
    <row r="113">
      <c r="A113" s="1886" t="s">
        <v>6363</v>
      </c>
      <c r="B113" s="1886">
        <v>2.0</v>
      </c>
      <c r="C113" s="1886" t="s">
        <v>6364</v>
      </c>
      <c r="D113" s="1886">
        <v>1.0</v>
      </c>
      <c r="E113" s="1886">
        <v>1500.0</v>
      </c>
      <c r="F113" s="1886">
        <v>1500.0</v>
      </c>
      <c r="G113" s="1886">
        <v>0.0</v>
      </c>
      <c r="H113" s="1886">
        <v>0.0</v>
      </c>
      <c r="I113" s="1887">
        <v>0.020833333333333332</v>
      </c>
      <c r="J113" s="1886">
        <v>5.0</v>
      </c>
      <c r="K113" s="1886" t="s">
        <v>6251</v>
      </c>
      <c r="L113" s="1886" t="s">
        <v>6365</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6366</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6367</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6368</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6253</v>
      </c>
      <c r="L117" s="1886" t="s">
        <v>6369</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6255</v>
      </c>
      <c r="L118" s="1883" t="s">
        <v>6370</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6257</v>
      </c>
      <c r="L119" s="1886" t="s">
        <v>6371</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6259</v>
      </c>
      <c r="L120" s="1883" t="s">
        <v>6372</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6261</v>
      </c>
      <c r="L121" s="1886" t="s">
        <v>6373</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6263</v>
      </c>
      <c r="L122" s="1883" t="s">
        <v>6374</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6265</v>
      </c>
      <c r="L123" s="1886" t="s">
        <v>6375</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6267</v>
      </c>
      <c r="L124" s="1883" t="s">
        <v>6376</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6269</v>
      </c>
      <c r="L125" s="1886" t="s">
        <v>6377</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6271</v>
      </c>
      <c r="L126" s="1883" t="s">
        <v>6378</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6274</v>
      </c>
      <c r="L127" s="1886" t="s">
        <v>6379</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6277</v>
      </c>
      <c r="L128" s="1883" t="s">
        <v>6380</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6280</v>
      </c>
      <c r="L129" s="1886" t="s">
        <v>6381</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6382</v>
      </c>
      <c r="L130" s="1883" t="s">
        <v>6383</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6384</v>
      </c>
      <c r="L131" s="1886" t="s">
        <v>6385</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6386</v>
      </c>
      <c r="L132" s="1883" t="s">
        <v>6387</v>
      </c>
      <c r="M132" s="1884"/>
      <c r="N132" s="1884"/>
      <c r="O132" s="1884"/>
      <c r="P132" s="1884"/>
      <c r="Q132" s="1884"/>
      <c r="R132" s="1884"/>
      <c r="S132" s="1884"/>
      <c r="T132" s="1884"/>
      <c r="U132" s="1884"/>
      <c r="V132" s="1884"/>
      <c r="W132" s="1884"/>
      <c r="X132" s="1884"/>
      <c r="Y132" s="1884"/>
      <c r="Z132" s="1884"/>
      <c r="AA132" s="1884"/>
      <c r="AB132" s="1884"/>
    </row>
    <row r="133">
      <c r="A133" s="1886" t="s">
        <v>6388</v>
      </c>
      <c r="B133" s="1886">
        <v>3.0</v>
      </c>
      <c r="C133" s="1886" t="s">
        <v>6211</v>
      </c>
      <c r="D133" s="1886">
        <v>1.0</v>
      </c>
      <c r="E133" s="1886">
        <v>10000.0</v>
      </c>
      <c r="F133" s="1886">
        <v>10000.0</v>
      </c>
      <c r="G133" s="1886">
        <v>0.0</v>
      </c>
      <c r="H133" s="1886">
        <v>0.0</v>
      </c>
      <c r="I133" s="1887">
        <v>0.041666666666666664</v>
      </c>
      <c r="J133" s="1886">
        <v>6.0</v>
      </c>
      <c r="K133" s="1886" t="s">
        <v>6259</v>
      </c>
      <c r="L133" s="1886" t="s">
        <v>6389</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6390</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6391</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6392</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6393</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6394</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6395</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6396</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6261</v>
      </c>
      <c r="L141" s="1886" t="s">
        <v>6397</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6263</v>
      </c>
      <c r="L142" s="1883" t="s">
        <v>6398</v>
      </c>
      <c r="M142" s="1884"/>
      <c r="N142" s="1884"/>
      <c r="O142" s="1884"/>
      <c r="P142" s="1884"/>
      <c r="Q142" s="1884"/>
      <c r="R142" s="1884"/>
      <c r="S142" s="1884"/>
      <c r="T142" s="1884"/>
      <c r="U142" s="1884"/>
      <c r="V142" s="1884"/>
      <c r="W142" s="1884"/>
      <c r="X142" s="1884"/>
      <c r="Y142" s="1884"/>
      <c r="Z142" s="1884"/>
      <c r="AA142" s="1884"/>
      <c r="AB142" s="1884"/>
    </row>
    <row r="143">
      <c r="A143" s="1886" t="s">
        <v>6399</v>
      </c>
      <c r="B143" s="1886">
        <v>3.0</v>
      </c>
      <c r="C143" s="1886" t="s">
        <v>6211</v>
      </c>
      <c r="D143" s="1886">
        <v>1.0</v>
      </c>
      <c r="E143" s="1886">
        <v>10000.0</v>
      </c>
      <c r="F143" s="1886">
        <v>0.0</v>
      </c>
      <c r="G143" s="1886">
        <v>10000.0</v>
      </c>
      <c r="H143" s="1886">
        <v>0.0</v>
      </c>
      <c r="I143" s="1887">
        <v>0.041666666666666664</v>
      </c>
      <c r="J143" s="1886">
        <v>6.0</v>
      </c>
      <c r="K143" s="1886" t="s">
        <v>6263</v>
      </c>
      <c r="L143" s="1886" t="s">
        <v>6400</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6401</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6402</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6403</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6404</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6405</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6406</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6407</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6408</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6409</v>
      </c>
      <c r="M152" s="1884"/>
      <c r="N152" s="1884"/>
      <c r="O152" s="1884"/>
      <c r="P152" s="1884"/>
      <c r="Q152" s="1884"/>
      <c r="R152" s="1884"/>
      <c r="S152" s="1884"/>
      <c r="T152" s="1884"/>
      <c r="U152" s="1884"/>
      <c r="V152" s="1884"/>
      <c r="W152" s="1884"/>
      <c r="X152" s="1884"/>
      <c r="Y152" s="1884"/>
      <c r="Z152" s="1884"/>
      <c r="AA152" s="1884"/>
      <c r="AB152" s="1884"/>
    </row>
    <row r="153">
      <c r="A153" s="1886" t="s">
        <v>6410</v>
      </c>
      <c r="B153" s="1886">
        <v>3.0</v>
      </c>
      <c r="C153" s="1886" t="s">
        <v>6211</v>
      </c>
      <c r="D153" s="1886">
        <v>1.0</v>
      </c>
      <c r="E153" s="1886">
        <v>0.0</v>
      </c>
      <c r="F153" s="1886">
        <v>10000.0</v>
      </c>
      <c r="G153" s="1886">
        <v>10000.0</v>
      </c>
      <c r="H153" s="1886">
        <v>0.0</v>
      </c>
      <c r="I153" s="1887">
        <v>0.041666666666666664</v>
      </c>
      <c r="J153" s="1886">
        <v>6.0</v>
      </c>
      <c r="K153" s="1886" t="s">
        <v>6261</v>
      </c>
      <c r="L153" s="1886" t="s">
        <v>6411</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6412</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6413</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6414</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6415</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6416</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6417</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6418</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6419</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6263</v>
      </c>
      <c r="L162" s="1883" t="s">
        <v>6420</v>
      </c>
      <c r="M162" s="1884"/>
      <c r="N162" s="1884"/>
      <c r="O162" s="1884"/>
      <c r="P162" s="1884"/>
      <c r="Q162" s="1884"/>
      <c r="R162" s="1884"/>
      <c r="S162" s="1884"/>
      <c r="T162" s="1884"/>
      <c r="U162" s="1884"/>
      <c r="V162" s="1884"/>
      <c r="W162" s="1884"/>
      <c r="X162" s="1884"/>
      <c r="Y162" s="1884"/>
      <c r="Z162" s="1884"/>
      <c r="AA162" s="1884"/>
      <c r="AB162" s="1884"/>
    </row>
    <row r="163">
      <c r="A163" s="1886" t="s">
        <v>6421</v>
      </c>
      <c r="B163" s="1886">
        <v>3.0</v>
      </c>
      <c r="C163" s="1886" t="s">
        <v>6211</v>
      </c>
      <c r="D163" s="1886">
        <v>1.0</v>
      </c>
      <c r="E163" s="1886">
        <v>10000.0</v>
      </c>
      <c r="F163" s="1886">
        <v>10000.0</v>
      </c>
      <c r="G163" s="1886">
        <v>10000.0</v>
      </c>
      <c r="H163" s="1886">
        <v>0.0</v>
      </c>
      <c r="I163" s="1887">
        <v>0.08333333333333333</v>
      </c>
      <c r="J163" s="1886">
        <v>10.0</v>
      </c>
      <c r="K163" s="1886" t="s">
        <v>6251</v>
      </c>
      <c r="L163" s="1886" t="s">
        <v>6422</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6255</v>
      </c>
      <c r="L164" s="1883" t="s">
        <v>6423</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6259</v>
      </c>
      <c r="L165" s="1886" t="s">
        <v>6424</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6263</v>
      </c>
      <c r="L166" s="1883" t="s">
        <v>6425</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6267</v>
      </c>
      <c r="L167" s="1886" t="s">
        <v>6426</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6271</v>
      </c>
      <c r="L168" s="1883" t="s">
        <v>6427</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6277</v>
      </c>
      <c r="L169" s="1886" t="s">
        <v>6428</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6382</v>
      </c>
      <c r="L170" s="1883" t="s">
        <v>6429</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6386</v>
      </c>
      <c r="L171" s="1886" t="s">
        <v>6430</v>
      </c>
      <c r="M171" s="1888"/>
      <c r="N171" s="1888"/>
      <c r="O171" s="1888"/>
      <c r="P171" s="1888"/>
      <c r="Q171" s="1888"/>
      <c r="R171" s="1888"/>
      <c r="S171" s="1888"/>
      <c r="T171" s="1888"/>
      <c r="U171" s="1888"/>
      <c r="V171" s="1888"/>
      <c r="W171" s="1888"/>
      <c r="X171" s="1888"/>
      <c r="Y171" s="1888"/>
      <c r="Z171" s="1888"/>
      <c r="AA171" s="1888"/>
      <c r="AB171" s="1888"/>
    </row>
    <row r="172">
      <c r="A172" s="1883" t="s">
        <v>6431</v>
      </c>
      <c r="B172" s="1883">
        <v>2.0</v>
      </c>
      <c r="C172" s="1883" t="s">
        <v>6211</v>
      </c>
      <c r="D172" s="1883">
        <v>1.0</v>
      </c>
      <c r="E172" s="1883">
        <v>1080000.0</v>
      </c>
      <c r="F172" s="1883">
        <v>1080000.0</v>
      </c>
      <c r="G172" s="1883">
        <v>1440000.0</v>
      </c>
      <c r="H172" s="1883">
        <v>0.0</v>
      </c>
      <c r="I172" s="1885">
        <v>0.16666666666666666</v>
      </c>
      <c r="J172" s="1883">
        <v>10.0</v>
      </c>
      <c r="K172" s="1883" t="s">
        <v>6271</v>
      </c>
      <c r="L172" s="1883" t="s">
        <v>6432</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6274</v>
      </c>
      <c r="L173" s="1886" t="s">
        <v>6433</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6434</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6277</v>
      </c>
      <c r="L175" s="1886" t="s">
        <v>6435</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6280</v>
      </c>
      <c r="L176" s="1883" t="s">
        <v>6436</v>
      </c>
      <c r="M176" s="1884"/>
      <c r="N176" s="1884"/>
      <c r="O176" s="1884"/>
      <c r="P176" s="1884"/>
      <c r="Q176" s="1884"/>
      <c r="R176" s="1884"/>
      <c r="S176" s="1884"/>
      <c r="T176" s="1884"/>
      <c r="U176" s="1884"/>
      <c r="V176" s="1884"/>
      <c r="W176" s="1884"/>
      <c r="X176" s="1884"/>
      <c r="Y176" s="1884"/>
      <c r="Z176" s="1884"/>
      <c r="AA176" s="1884"/>
      <c r="AB176" s="1884"/>
    </row>
    <row r="177">
      <c r="A177" s="1886" t="s">
        <v>6437</v>
      </c>
      <c r="B177" s="1886">
        <v>3.0</v>
      </c>
      <c r="C177" s="1886" t="s">
        <v>6211</v>
      </c>
      <c r="D177" s="1886">
        <v>1.0</v>
      </c>
      <c r="E177" s="1886">
        <v>720000.0</v>
      </c>
      <c r="F177" s="1886">
        <v>720000.0</v>
      </c>
      <c r="G177" s="1886">
        <v>720000.0</v>
      </c>
      <c r="H177" s="1886">
        <v>0.0</v>
      </c>
      <c r="I177" s="1887">
        <v>0.16666666666666666</v>
      </c>
      <c r="J177" s="1886">
        <v>10.0</v>
      </c>
      <c r="K177" s="1886" t="s">
        <v>6280</v>
      </c>
      <c r="L177" s="1886" t="s">
        <v>6438</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6382</v>
      </c>
      <c r="L178" s="1883" t="s">
        <v>6439</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6440</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6384</v>
      </c>
      <c r="L180" s="1883" t="s">
        <v>6441</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6442</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6386</v>
      </c>
      <c r="L182" s="1883" t="s">
        <v>6443</v>
      </c>
      <c r="M182" s="1884"/>
      <c r="N182" s="1884"/>
      <c r="O182" s="1884"/>
      <c r="P182" s="1884"/>
      <c r="Q182" s="1884"/>
      <c r="R182" s="1884"/>
      <c r="S182" s="1884"/>
      <c r="T182" s="1884"/>
      <c r="U182" s="1884"/>
      <c r="V182" s="1884"/>
      <c r="W182" s="1884"/>
      <c r="X182" s="1884"/>
      <c r="Y182" s="1884"/>
      <c r="Z182" s="1884"/>
      <c r="AA182" s="1884"/>
      <c r="AB182" s="1884"/>
    </row>
    <row r="183">
      <c r="A183" s="1886" t="s">
        <v>6444</v>
      </c>
      <c r="B183" s="1886">
        <v>2.0</v>
      </c>
      <c r="C183" s="1886" t="s">
        <v>6445</v>
      </c>
      <c r="D183" s="1886">
        <v>1.0</v>
      </c>
      <c r="E183" s="1886">
        <v>0.0</v>
      </c>
      <c r="F183" s="1886">
        <v>720000.0</v>
      </c>
      <c r="G183" s="1886">
        <v>720000.0</v>
      </c>
      <c r="H183" s="1886">
        <v>0.0</v>
      </c>
      <c r="I183" s="1887">
        <v>0.3333333333333333</v>
      </c>
      <c r="J183" s="1886">
        <v>8.0</v>
      </c>
      <c r="K183" s="1886" t="s">
        <v>6277</v>
      </c>
      <c r="L183" s="1886" t="s">
        <v>6446</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6280</v>
      </c>
      <c r="L184" s="1883" t="s">
        <v>6447</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6382</v>
      </c>
      <c r="L185" s="1886" t="s">
        <v>6448</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6384</v>
      </c>
      <c r="L186" s="1883" t="s">
        <v>6449</v>
      </c>
      <c r="M186" s="1884"/>
      <c r="N186" s="1884"/>
      <c r="O186" s="1884"/>
      <c r="P186" s="1884"/>
      <c r="Q186" s="1884"/>
      <c r="R186" s="1884"/>
      <c r="S186" s="1884"/>
      <c r="T186" s="1884"/>
      <c r="U186" s="1884"/>
      <c r="V186" s="1884"/>
      <c r="W186" s="1884"/>
      <c r="X186" s="1884"/>
      <c r="Y186" s="1884"/>
      <c r="Z186" s="1884"/>
      <c r="AA186" s="1884"/>
      <c r="AB186" s="1884"/>
    </row>
    <row r="187">
      <c r="A187" s="1886" t="s">
        <v>6450</v>
      </c>
      <c r="B187" s="1886">
        <v>2.0</v>
      </c>
      <c r="C187" s="1886" t="s">
        <v>6451</v>
      </c>
      <c r="D187" s="1886">
        <v>1.0</v>
      </c>
      <c r="E187" s="1886">
        <v>720000.0</v>
      </c>
      <c r="F187" s="1886">
        <v>720000.0</v>
      </c>
      <c r="G187" s="1886">
        <v>0.0</v>
      </c>
      <c r="H187" s="1886">
        <v>0.0</v>
      </c>
      <c r="I187" s="1887">
        <v>0.3333333333333333</v>
      </c>
      <c r="J187" s="1886">
        <v>8.0</v>
      </c>
      <c r="K187" s="1886" t="s">
        <v>6274</v>
      </c>
      <c r="L187" s="1886" t="s">
        <v>6452</v>
      </c>
      <c r="M187" s="1888"/>
      <c r="N187" s="1888"/>
      <c r="O187" s="1888"/>
      <c r="P187" s="1888"/>
      <c r="Q187" s="1888"/>
      <c r="R187" s="1888"/>
      <c r="S187" s="1888"/>
      <c r="T187" s="1888"/>
      <c r="U187" s="1888"/>
      <c r="V187" s="1888"/>
      <c r="W187" s="1888"/>
      <c r="X187" s="1888"/>
      <c r="Y187" s="1888"/>
      <c r="Z187" s="1888"/>
      <c r="AA187" s="1888"/>
      <c r="AB187" s="1888"/>
    </row>
    <row r="188">
      <c r="A188" s="1883" t="s">
        <v>6453</v>
      </c>
      <c r="B188" s="1883">
        <v>3.0</v>
      </c>
      <c r="C188" s="1883" t="s">
        <v>6211</v>
      </c>
      <c r="D188" s="1883">
        <v>1.0</v>
      </c>
      <c r="E188" s="1883">
        <v>1440000.0</v>
      </c>
      <c r="F188" s="1883">
        <v>1440000.0</v>
      </c>
      <c r="G188" s="1883">
        <v>1440000.0</v>
      </c>
      <c r="H188" s="1883">
        <v>0.0</v>
      </c>
      <c r="I188" s="1885">
        <v>0.3333333333333333</v>
      </c>
      <c r="J188" s="1883">
        <v>10.0</v>
      </c>
      <c r="K188" s="1883" t="s">
        <v>6277</v>
      </c>
      <c r="L188" s="1883" t="s">
        <v>6454</v>
      </c>
      <c r="M188" s="1884"/>
      <c r="N188" s="1884"/>
      <c r="O188" s="1884"/>
      <c r="P188" s="1884"/>
      <c r="Q188" s="1884"/>
      <c r="R188" s="1884"/>
      <c r="S188" s="1884"/>
      <c r="T188" s="1884"/>
      <c r="U188" s="1884"/>
      <c r="V188" s="1884"/>
      <c r="W188" s="1884"/>
      <c r="X188" s="1884"/>
      <c r="Y188" s="1884"/>
      <c r="Z188" s="1884"/>
      <c r="AA188" s="1884"/>
      <c r="AB188" s="1884"/>
    </row>
    <row r="189">
      <c r="A189" s="1886" t="s">
        <v>6455</v>
      </c>
      <c r="B189" s="1886">
        <v>3.0</v>
      </c>
      <c r="C189" s="1886" t="s">
        <v>6211</v>
      </c>
      <c r="D189" s="1886">
        <v>1.0</v>
      </c>
      <c r="E189" s="1886">
        <v>1440000.0</v>
      </c>
      <c r="F189" s="1886">
        <v>0.0</v>
      </c>
      <c r="G189" s="1886">
        <v>1440000.0</v>
      </c>
      <c r="H189" s="1886">
        <v>0.0</v>
      </c>
      <c r="I189" s="1887">
        <v>0.3333333333333333</v>
      </c>
      <c r="J189" s="1886">
        <v>10.0</v>
      </c>
      <c r="K189" s="1886" t="s">
        <v>6274</v>
      </c>
      <c r="L189" s="1886" t="s">
        <v>6456</v>
      </c>
      <c r="M189" s="1888"/>
      <c r="N189" s="1888"/>
      <c r="O189" s="1888"/>
      <c r="P189" s="1888"/>
      <c r="Q189" s="1888"/>
      <c r="R189" s="1888"/>
      <c r="S189" s="1888"/>
      <c r="T189" s="1888"/>
      <c r="U189" s="1888"/>
      <c r="V189" s="1888"/>
      <c r="W189" s="1888"/>
      <c r="X189" s="1888"/>
      <c r="Y189" s="1888"/>
      <c r="Z189" s="1888"/>
      <c r="AA189" s="1888"/>
      <c r="AB189" s="1888"/>
    </row>
    <row r="190">
      <c r="A190" s="1883" t="s">
        <v>6457</v>
      </c>
      <c r="B190" s="1883">
        <v>2.0</v>
      </c>
      <c r="C190" s="1883" t="s">
        <v>6211</v>
      </c>
      <c r="D190" s="1883">
        <v>1.0</v>
      </c>
      <c r="E190" s="1883">
        <v>1000.0</v>
      </c>
      <c r="F190" s="1883">
        <v>1000.0</v>
      </c>
      <c r="G190" s="1883">
        <v>1000.0</v>
      </c>
      <c r="H190" s="1883">
        <v>0.0</v>
      </c>
      <c r="I190" s="1885">
        <v>6.944444444444445E-4</v>
      </c>
      <c r="J190" s="1883">
        <v>5.0</v>
      </c>
      <c r="K190" s="1883" t="s">
        <v>6245</v>
      </c>
      <c r="L190" s="1883" t="s">
        <v>6458</v>
      </c>
      <c r="M190" s="1884"/>
      <c r="N190" s="1884"/>
      <c r="O190" s="1884"/>
      <c r="P190" s="1884"/>
      <c r="Q190" s="1884"/>
      <c r="R190" s="1884"/>
      <c r="S190" s="1884"/>
      <c r="T190" s="1884"/>
      <c r="U190" s="1884"/>
      <c r="V190" s="1884"/>
      <c r="W190" s="1884"/>
      <c r="X190" s="1884"/>
      <c r="Y190" s="1884"/>
      <c r="Z190" s="1884"/>
      <c r="AA190" s="1884"/>
      <c r="AB190" s="1884"/>
    </row>
    <row r="191">
      <c r="A191" s="1886" t="s">
        <v>6459</v>
      </c>
      <c r="B191" s="1886">
        <v>2.0</v>
      </c>
      <c r="C191" s="1886" t="s">
        <v>6211</v>
      </c>
      <c r="D191" s="1886">
        <v>1.0</v>
      </c>
      <c r="E191" s="1886">
        <v>400000.0</v>
      </c>
      <c r="F191" s="1886">
        <v>400000.0</v>
      </c>
      <c r="G191" s="1886">
        <v>0.0</v>
      </c>
      <c r="H191" s="1886">
        <v>0.0</v>
      </c>
      <c r="I191" s="1887">
        <v>0.16666666666666666</v>
      </c>
      <c r="J191" s="1886">
        <v>10.0</v>
      </c>
      <c r="K191" s="1886" t="s">
        <v>6267</v>
      </c>
      <c r="L191" s="1886" t="s">
        <v>6460</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6267</v>
      </c>
      <c r="L192" s="1883" t="s">
        <v>6461</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6267</v>
      </c>
      <c r="L193" s="1886" t="s">
        <v>6462</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6267</v>
      </c>
      <c r="L194" s="1883" t="s">
        <v>6463</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6267</v>
      </c>
      <c r="L195" s="1886" t="s">
        <v>6464</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6267</v>
      </c>
      <c r="L196" s="1883" t="s">
        <v>6465</v>
      </c>
      <c r="M196" s="1884"/>
      <c r="N196" s="1884"/>
      <c r="O196" s="1884"/>
      <c r="P196" s="1884"/>
      <c r="Q196" s="1884"/>
      <c r="R196" s="1884"/>
      <c r="S196" s="1884"/>
      <c r="T196" s="1884"/>
      <c r="U196" s="1884"/>
      <c r="V196" s="1884"/>
      <c r="W196" s="1884"/>
      <c r="X196" s="1884"/>
      <c r="Y196" s="1884"/>
      <c r="Z196" s="1884"/>
      <c r="AA196" s="1884"/>
      <c r="AB196" s="1884"/>
    </row>
    <row r="197">
      <c r="A197" s="1886" t="s">
        <v>6466</v>
      </c>
      <c r="B197" s="1886">
        <v>2.0</v>
      </c>
      <c r="C197" s="1888"/>
      <c r="D197" s="1886">
        <v>1.0</v>
      </c>
      <c r="E197" s="1886">
        <v>0.0</v>
      </c>
      <c r="F197" s="1886">
        <v>500.0</v>
      </c>
      <c r="G197" s="1886">
        <v>500.0</v>
      </c>
      <c r="H197" s="1886">
        <v>0.0</v>
      </c>
      <c r="I197" s="1887">
        <v>4.6296296296296294E-5</v>
      </c>
      <c r="J197" s="1886">
        <v>3.0</v>
      </c>
      <c r="K197" s="1888"/>
      <c r="L197" s="1886" t="s">
        <v>6467</v>
      </c>
      <c r="M197" s="1888"/>
      <c r="N197" s="1888"/>
      <c r="O197" s="1888"/>
      <c r="P197" s="1888"/>
      <c r="Q197" s="1888"/>
      <c r="R197" s="1888"/>
      <c r="S197" s="1888"/>
      <c r="T197" s="1888"/>
      <c r="U197" s="1888"/>
      <c r="V197" s="1888"/>
      <c r="W197" s="1888"/>
      <c r="X197" s="1888"/>
      <c r="Y197" s="1888"/>
      <c r="Z197" s="1888"/>
      <c r="AA197" s="1888"/>
      <c r="AB197" s="1888"/>
    </row>
    <row r="198">
      <c r="A198" s="1883" t="s">
        <v>6468</v>
      </c>
      <c r="B198" s="1883">
        <v>2.0</v>
      </c>
      <c r="C198" s="1884"/>
      <c r="D198" s="1883">
        <v>1.0</v>
      </c>
      <c r="E198" s="1883">
        <v>0.0</v>
      </c>
      <c r="F198" s="1883">
        <v>1000.0</v>
      </c>
      <c r="G198" s="1883">
        <v>3000.0</v>
      </c>
      <c r="H198" s="1883">
        <v>0.0</v>
      </c>
      <c r="I198" s="1885">
        <v>6.944444444444445E-4</v>
      </c>
      <c r="J198" s="1883">
        <v>6.0</v>
      </c>
      <c r="K198" s="1884"/>
      <c r="L198" s="1883" t="s">
        <v>6469</v>
      </c>
      <c r="M198" s="1884"/>
      <c r="N198" s="1884"/>
      <c r="O198" s="1884"/>
      <c r="P198" s="1884"/>
      <c r="Q198" s="1884"/>
      <c r="R198" s="1884"/>
      <c r="S198" s="1884"/>
      <c r="T198" s="1884"/>
      <c r="U198" s="1884"/>
      <c r="V198" s="1884"/>
      <c r="W198" s="1884"/>
      <c r="X198" s="1884"/>
      <c r="Y198" s="1884"/>
      <c r="Z198" s="1884"/>
      <c r="AA198" s="1884"/>
      <c r="AB198" s="1884"/>
    </row>
    <row r="199">
      <c r="A199" s="1886" t="s">
        <v>6470</v>
      </c>
      <c r="B199" s="1886">
        <v>2.0</v>
      </c>
      <c r="C199" s="1888"/>
      <c r="D199" s="1886">
        <v>1.0</v>
      </c>
      <c r="E199" s="1886">
        <v>0.0</v>
      </c>
      <c r="F199" s="1886">
        <v>10000.0</v>
      </c>
      <c r="G199" s="1886">
        <v>2000.0</v>
      </c>
      <c r="H199" s="1886">
        <v>0.0</v>
      </c>
      <c r="I199" s="1887">
        <v>0.006944444444444444</v>
      </c>
      <c r="J199" s="1886">
        <v>10.0</v>
      </c>
      <c r="K199" s="1888"/>
      <c r="L199" s="1886" t="s">
        <v>6471</v>
      </c>
      <c r="M199" s="1888"/>
      <c r="N199" s="1888"/>
      <c r="O199" s="1888"/>
      <c r="P199" s="1888"/>
      <c r="Q199" s="1888"/>
      <c r="R199" s="1888"/>
      <c r="S199" s="1888"/>
      <c r="T199" s="1888"/>
      <c r="U199" s="1888"/>
      <c r="V199" s="1888"/>
      <c r="W199" s="1888"/>
      <c r="X199" s="1888"/>
      <c r="Y199" s="1888"/>
      <c r="Z199" s="1888"/>
      <c r="AA199" s="1888"/>
      <c r="AB199" s="1888"/>
    </row>
    <row r="200">
      <c r="A200" s="1883" t="s">
        <v>6472</v>
      </c>
      <c r="B200" s="1883">
        <v>3.0</v>
      </c>
      <c r="C200" s="1884"/>
      <c r="D200" s="1883">
        <v>1.0</v>
      </c>
      <c r="E200" s="1883">
        <v>0.0</v>
      </c>
      <c r="F200" s="1883">
        <v>20000.0</v>
      </c>
      <c r="G200" s="1883">
        <v>10000.0</v>
      </c>
      <c r="H200" s="1883">
        <v>0.0</v>
      </c>
      <c r="I200" s="1885">
        <v>0.08333333333333333</v>
      </c>
      <c r="J200" s="1883">
        <v>12.0</v>
      </c>
      <c r="K200" s="1884"/>
      <c r="L200" s="1883" t="s">
        <v>6473</v>
      </c>
      <c r="M200" s="1884"/>
      <c r="N200" s="1884"/>
      <c r="O200" s="1884"/>
      <c r="P200" s="1884"/>
      <c r="Q200" s="1884"/>
      <c r="R200" s="1884"/>
      <c r="S200" s="1884"/>
      <c r="T200" s="1884"/>
      <c r="U200" s="1884"/>
      <c r="V200" s="1884"/>
      <c r="W200" s="1884"/>
      <c r="X200" s="1884"/>
      <c r="Y200" s="1884"/>
      <c r="Z200" s="1884"/>
      <c r="AA200" s="1884"/>
      <c r="AB200" s="1884"/>
    </row>
    <row r="201">
      <c r="A201" s="1886" t="s">
        <v>6474</v>
      </c>
      <c r="B201" s="1886">
        <v>3.0</v>
      </c>
      <c r="C201" s="1888"/>
      <c r="D201" s="1886">
        <v>1.0</v>
      </c>
      <c r="E201" s="1886">
        <v>10000.0</v>
      </c>
      <c r="F201" s="1886">
        <v>0.0</v>
      </c>
      <c r="G201" s="1886">
        <v>20000.0</v>
      </c>
      <c r="H201" s="1886">
        <v>0.0</v>
      </c>
      <c r="I201" s="1887">
        <v>0.16666666666666666</v>
      </c>
      <c r="J201" s="1886">
        <v>16.0</v>
      </c>
      <c r="K201" s="1888"/>
      <c r="L201" s="1886" t="s">
        <v>6473</v>
      </c>
      <c r="M201" s="1888"/>
      <c r="N201" s="1888"/>
      <c r="O201" s="1888"/>
      <c r="P201" s="1888"/>
      <c r="Q201" s="1888"/>
      <c r="R201" s="1888"/>
      <c r="S201" s="1888"/>
      <c r="T201" s="1888"/>
      <c r="U201" s="1888"/>
      <c r="V201" s="1888"/>
      <c r="W201" s="1888"/>
      <c r="X201" s="1888"/>
      <c r="Y201" s="1888"/>
      <c r="Z201" s="1888"/>
      <c r="AA201" s="1888"/>
      <c r="AB201" s="1888"/>
    </row>
    <row r="202">
      <c r="A202" s="1883" t="s">
        <v>6475</v>
      </c>
      <c r="B202" s="1883">
        <v>3.0</v>
      </c>
      <c r="C202" s="1884"/>
      <c r="D202" s="1883">
        <v>1.0</v>
      </c>
      <c r="E202" s="1883">
        <v>50000.0</v>
      </c>
      <c r="F202" s="1883">
        <v>25000.0</v>
      </c>
      <c r="G202" s="1883">
        <v>0.0</v>
      </c>
      <c r="H202" s="1883">
        <v>0.0</v>
      </c>
      <c r="I202" s="1885">
        <v>0.25</v>
      </c>
      <c r="J202" s="1883">
        <v>20.0</v>
      </c>
      <c r="K202" s="1884"/>
      <c r="L202" s="1883" t="s">
        <v>6476</v>
      </c>
      <c r="M202" s="1884"/>
      <c r="N202" s="1884"/>
      <c r="O202" s="1884"/>
      <c r="P202" s="1884"/>
      <c r="Q202" s="1884"/>
      <c r="R202" s="1884"/>
      <c r="S202" s="1884"/>
      <c r="T202" s="1884"/>
      <c r="U202" s="1884"/>
      <c r="V202" s="1884"/>
      <c r="W202" s="1884"/>
      <c r="X202" s="1884"/>
      <c r="Y202" s="1884"/>
      <c r="Z202" s="1884"/>
      <c r="AA202" s="1884"/>
      <c r="AB202" s="1884"/>
    </row>
    <row r="203">
      <c r="A203" s="1886" t="s">
        <v>6477</v>
      </c>
      <c r="B203" s="1886">
        <v>1.0</v>
      </c>
      <c r="C203" s="1888"/>
      <c r="D203" s="1886">
        <v>1.0</v>
      </c>
      <c r="E203" s="1886">
        <v>2000.0</v>
      </c>
      <c r="F203" s="1886">
        <v>0.0</v>
      </c>
      <c r="G203" s="1886">
        <v>0.0</v>
      </c>
      <c r="H203" s="1886">
        <v>0.0</v>
      </c>
      <c r="I203" s="1887">
        <v>0.004166666666666667</v>
      </c>
      <c r="J203" s="1886">
        <v>3.0</v>
      </c>
      <c r="K203" s="1886" t="s">
        <v>6257</v>
      </c>
      <c r="L203" s="1886" t="s">
        <v>6478</v>
      </c>
      <c r="M203" s="1888"/>
      <c r="N203" s="1888"/>
      <c r="O203" s="1888"/>
      <c r="P203" s="1888"/>
      <c r="Q203" s="1888"/>
      <c r="R203" s="1888"/>
      <c r="S203" s="1888"/>
      <c r="T203" s="1888"/>
      <c r="U203" s="1888"/>
      <c r="V203" s="1888"/>
      <c r="W203" s="1888"/>
      <c r="X203" s="1888"/>
      <c r="Y203" s="1888"/>
      <c r="Z203" s="1888"/>
      <c r="AA203" s="1888"/>
      <c r="AB203" s="1888"/>
    </row>
    <row r="204">
      <c r="A204" s="1883" t="s">
        <v>6479</v>
      </c>
      <c r="B204" s="1883">
        <v>1.0</v>
      </c>
      <c r="C204" s="1884"/>
      <c r="D204" s="1883">
        <v>1.0</v>
      </c>
      <c r="E204" s="1883">
        <v>2000.0</v>
      </c>
      <c r="F204" s="1883">
        <v>0.0</v>
      </c>
      <c r="G204" s="1883">
        <v>0.0</v>
      </c>
      <c r="H204" s="1883">
        <v>0.0</v>
      </c>
      <c r="I204" s="1885">
        <v>0.004166666666666667</v>
      </c>
      <c r="J204" s="1883">
        <v>3.0</v>
      </c>
      <c r="K204" s="1883" t="s">
        <v>6257</v>
      </c>
      <c r="L204" s="1883" t="s">
        <v>6478</v>
      </c>
      <c r="M204" s="1884"/>
      <c r="N204" s="1884"/>
      <c r="O204" s="1884"/>
      <c r="P204" s="1884"/>
      <c r="Q204" s="1884"/>
      <c r="R204" s="1884"/>
      <c r="S204" s="1884"/>
      <c r="T204" s="1884"/>
      <c r="U204" s="1884"/>
      <c r="V204" s="1884"/>
      <c r="W204" s="1884"/>
      <c r="X204" s="1884"/>
      <c r="Y204" s="1884"/>
      <c r="Z204" s="1884"/>
      <c r="AA204" s="1884"/>
      <c r="AB204" s="1884"/>
    </row>
    <row r="205">
      <c r="A205" s="1886" t="s">
        <v>6480</v>
      </c>
      <c r="B205" s="1886">
        <v>1.0</v>
      </c>
      <c r="C205" s="1888"/>
      <c r="D205" s="1886">
        <v>1.0</v>
      </c>
      <c r="E205" s="1886">
        <v>2000.0</v>
      </c>
      <c r="F205" s="1886">
        <v>0.0</v>
      </c>
      <c r="G205" s="1886">
        <v>0.0</v>
      </c>
      <c r="H205" s="1886">
        <v>0.0</v>
      </c>
      <c r="I205" s="1887">
        <v>0.0020833333333333333</v>
      </c>
      <c r="J205" s="1886">
        <v>3.0</v>
      </c>
      <c r="K205" s="1886" t="s">
        <v>6257</v>
      </c>
      <c r="L205" s="1886" t="s">
        <v>6478</v>
      </c>
      <c r="M205" s="1888"/>
      <c r="N205" s="1888"/>
      <c r="O205" s="1888"/>
      <c r="P205" s="1888"/>
      <c r="Q205" s="1888"/>
      <c r="R205" s="1888"/>
      <c r="S205" s="1888"/>
      <c r="T205" s="1888"/>
      <c r="U205" s="1888"/>
      <c r="V205" s="1888"/>
      <c r="W205" s="1888"/>
      <c r="X205" s="1888"/>
      <c r="Y205" s="1888"/>
      <c r="Z205" s="1888"/>
      <c r="AA205" s="1888"/>
      <c r="AB205" s="1888"/>
    </row>
    <row r="206">
      <c r="A206" s="1883" t="s">
        <v>6481</v>
      </c>
      <c r="B206" s="1883">
        <v>1.0</v>
      </c>
      <c r="C206" s="1884"/>
      <c r="D206" s="1883">
        <v>1.0</v>
      </c>
      <c r="E206" s="1883">
        <v>5000.0</v>
      </c>
      <c r="F206" s="1883">
        <v>0.0</v>
      </c>
      <c r="G206" s="1883">
        <v>0.0</v>
      </c>
      <c r="H206" s="1883">
        <v>0.0</v>
      </c>
      <c r="I206" s="1885">
        <v>0.0020833333333333333</v>
      </c>
      <c r="J206" s="1883">
        <v>3.0</v>
      </c>
      <c r="K206" s="1883" t="s">
        <v>6259</v>
      </c>
      <c r="L206" s="1883" t="s">
        <v>6478</v>
      </c>
      <c r="M206" s="1884"/>
      <c r="N206" s="1884"/>
      <c r="O206" s="1884"/>
      <c r="P206" s="1884"/>
      <c r="Q206" s="1884"/>
      <c r="R206" s="1884"/>
      <c r="S206" s="1884"/>
      <c r="T206" s="1884"/>
      <c r="U206" s="1884"/>
      <c r="V206" s="1884"/>
      <c r="W206" s="1884"/>
      <c r="X206" s="1884"/>
      <c r="Y206" s="1884"/>
      <c r="Z206" s="1884"/>
      <c r="AA206" s="1884"/>
      <c r="AB206" s="1884"/>
    </row>
    <row r="207">
      <c r="A207" s="1886" t="s">
        <v>6482</v>
      </c>
      <c r="B207" s="1886">
        <v>1.0</v>
      </c>
      <c r="C207" s="1888"/>
      <c r="D207" s="1886">
        <v>1.0</v>
      </c>
      <c r="E207" s="1886">
        <v>20000.0</v>
      </c>
      <c r="F207" s="1886">
        <v>0.0</v>
      </c>
      <c r="G207" s="1886">
        <v>0.0</v>
      </c>
      <c r="H207" s="1886">
        <v>0.0</v>
      </c>
      <c r="I207" s="1887">
        <v>0.006944444444444444</v>
      </c>
      <c r="J207" s="1886">
        <v>5.0</v>
      </c>
      <c r="K207" s="1886" t="s">
        <v>6265</v>
      </c>
      <c r="L207" s="1886" t="s">
        <v>6478</v>
      </c>
      <c r="M207" s="1888"/>
      <c r="N207" s="1888"/>
      <c r="O207" s="1888"/>
      <c r="P207" s="1888"/>
      <c r="Q207" s="1888"/>
      <c r="R207" s="1888"/>
      <c r="S207" s="1888"/>
      <c r="T207" s="1888"/>
      <c r="U207" s="1888"/>
      <c r="V207" s="1888"/>
      <c r="W207" s="1888"/>
      <c r="X207" s="1888"/>
      <c r="Y207" s="1888"/>
      <c r="Z207" s="1888"/>
      <c r="AA207" s="1888"/>
      <c r="AB207" s="1888"/>
    </row>
    <row r="208">
      <c r="A208" s="1883" t="s">
        <v>6483</v>
      </c>
      <c r="B208" s="1883">
        <v>1.0</v>
      </c>
      <c r="C208" s="1884"/>
      <c r="D208" s="1883">
        <v>1.0</v>
      </c>
      <c r="E208" s="1883">
        <v>20000.0</v>
      </c>
      <c r="F208" s="1883">
        <v>0.0</v>
      </c>
      <c r="G208" s="1883">
        <v>0.0</v>
      </c>
      <c r="H208" s="1883">
        <v>0.0</v>
      </c>
      <c r="I208" s="1885">
        <v>0.006944444444444444</v>
      </c>
      <c r="J208" s="1883">
        <v>5.0</v>
      </c>
      <c r="K208" s="1883" t="s">
        <v>6265</v>
      </c>
      <c r="L208" s="1883" t="s">
        <v>6478</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6484</v>
      </c>
      <c r="B1" s="12" t="s">
        <v>6201</v>
      </c>
      <c r="C1" s="12" t="s">
        <v>6485</v>
      </c>
      <c r="D1" s="12" t="s">
        <v>6486</v>
      </c>
      <c r="E1" s="12" t="s">
        <v>6487</v>
      </c>
      <c r="F1" s="12" t="s">
        <v>6488</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4791</v>
      </c>
      <c r="B2" s="14">
        <v>5.0</v>
      </c>
      <c r="C2" s="14" t="s">
        <v>6489</v>
      </c>
      <c r="D2" s="14">
        <v>24000.0</v>
      </c>
      <c r="E2" s="14">
        <v>1.0</v>
      </c>
    </row>
    <row r="3">
      <c r="A3" s="14" t="s">
        <v>6490</v>
      </c>
      <c r="B3" s="14">
        <v>1.0</v>
      </c>
      <c r="C3" s="14" t="s">
        <v>6491</v>
      </c>
      <c r="D3" s="14">
        <v>10000.0</v>
      </c>
      <c r="E3" s="14">
        <v>1.0</v>
      </c>
      <c r="F3" s="14" t="s">
        <v>6492</v>
      </c>
    </row>
    <row r="4">
      <c r="A4" s="14" t="s">
        <v>6493</v>
      </c>
      <c r="B4" s="14">
        <v>1.0</v>
      </c>
      <c r="C4" s="14" t="s">
        <v>6491</v>
      </c>
      <c r="D4" s="14">
        <v>8000.0</v>
      </c>
      <c r="E4" s="14">
        <v>2.0</v>
      </c>
      <c r="F4" s="14" t="s">
        <v>6494</v>
      </c>
    </row>
    <row r="5">
      <c r="A5" s="14" t="s">
        <v>6495</v>
      </c>
      <c r="B5" s="14">
        <v>1.0</v>
      </c>
      <c r="C5" s="14" t="s">
        <v>6491</v>
      </c>
      <c r="D5" s="14">
        <v>8000.0</v>
      </c>
      <c r="E5" s="14">
        <v>2.0</v>
      </c>
      <c r="F5" s="14" t="s">
        <v>6496</v>
      </c>
    </row>
    <row r="6">
      <c r="A6" s="14" t="s">
        <v>4806</v>
      </c>
      <c r="B6" s="14">
        <v>1.0</v>
      </c>
      <c r="C6" s="14" t="s">
        <v>6497</v>
      </c>
      <c r="D6" s="14">
        <v>80000.0</v>
      </c>
      <c r="E6" s="14">
        <v>2.0</v>
      </c>
    </row>
    <row r="7">
      <c r="A7" s="14" t="s">
        <v>6498</v>
      </c>
      <c r="B7" s="14">
        <v>1.0</v>
      </c>
      <c r="C7" s="14" t="s">
        <v>6499</v>
      </c>
      <c r="D7" s="14">
        <v>15000.0</v>
      </c>
      <c r="E7" s="14">
        <v>3.0</v>
      </c>
      <c r="F7" s="14" t="s">
        <v>6500</v>
      </c>
    </row>
    <row r="8">
      <c r="A8" s="14" t="s">
        <v>6501</v>
      </c>
      <c r="B8" s="14">
        <v>1.0</v>
      </c>
      <c r="C8" s="14" t="s">
        <v>6502</v>
      </c>
      <c r="D8" s="14">
        <v>16000.0</v>
      </c>
      <c r="E8" s="14">
        <v>3.0</v>
      </c>
      <c r="F8" s="14" t="s">
        <v>6503</v>
      </c>
    </row>
    <row r="9">
      <c r="A9" s="14" t="s">
        <v>6504</v>
      </c>
      <c r="B9" s="14">
        <v>2.0</v>
      </c>
      <c r="C9" s="14" t="s">
        <v>6505</v>
      </c>
      <c r="D9" s="14">
        <v>16000.0</v>
      </c>
      <c r="E9" s="14">
        <v>3.0</v>
      </c>
    </row>
    <row r="10">
      <c r="A10" s="14" t="s">
        <v>6506</v>
      </c>
      <c r="B10" s="14">
        <v>1.0</v>
      </c>
      <c r="C10" s="14" t="s">
        <v>6507</v>
      </c>
      <c r="D10" s="14">
        <v>30000.0</v>
      </c>
      <c r="E10" s="14">
        <v>4.0</v>
      </c>
      <c r="F10" s="14" t="s">
        <v>6508</v>
      </c>
    </row>
    <row r="11">
      <c r="A11" s="14" t="s">
        <v>6509</v>
      </c>
      <c r="B11" s="14">
        <v>1.0</v>
      </c>
      <c r="C11" s="14" t="s">
        <v>6507</v>
      </c>
      <c r="D11" s="14">
        <v>30000.0</v>
      </c>
      <c r="E11" s="14">
        <v>4.0</v>
      </c>
      <c r="F11" s="14" t="s">
        <v>6510</v>
      </c>
    </row>
    <row r="12">
      <c r="A12" s="14" t="s">
        <v>6511</v>
      </c>
      <c r="B12" s="14">
        <v>1.0</v>
      </c>
      <c r="C12" s="14" t="s">
        <v>6505</v>
      </c>
      <c r="D12" s="14">
        <v>80000.0</v>
      </c>
      <c r="E12" s="14">
        <v>4.0</v>
      </c>
    </row>
    <row r="13">
      <c r="A13" s="14" t="s">
        <v>6512</v>
      </c>
      <c r="B13" s="14">
        <v>1.0</v>
      </c>
      <c r="C13" s="14" t="s">
        <v>6505</v>
      </c>
      <c r="D13" s="14">
        <v>64000.0</v>
      </c>
      <c r="E13" s="14">
        <v>4.0</v>
      </c>
      <c r="F13" s="14" t="s">
        <v>6513</v>
      </c>
    </row>
    <row r="14">
      <c r="A14" s="14" t="s">
        <v>6514</v>
      </c>
      <c r="B14" s="14">
        <v>1.0</v>
      </c>
      <c r="C14" s="14" t="s">
        <v>6505</v>
      </c>
      <c r="D14" s="14">
        <v>35000.0</v>
      </c>
      <c r="E14" s="14">
        <v>5.0</v>
      </c>
      <c r="F14" s="14" t="s">
        <v>6515</v>
      </c>
    </row>
    <row r="15">
      <c r="A15" s="14" t="s">
        <v>6516</v>
      </c>
      <c r="B15" s="14">
        <v>1.0</v>
      </c>
      <c r="C15" s="14" t="s">
        <v>6505</v>
      </c>
      <c r="D15" s="14">
        <v>80000.0</v>
      </c>
      <c r="E15" s="14">
        <v>5.0</v>
      </c>
    </row>
    <row r="16">
      <c r="A16" s="14" t="s">
        <v>6517</v>
      </c>
      <c r="B16" s="14">
        <v>5.0</v>
      </c>
      <c r="C16" s="14" t="s">
        <v>6497</v>
      </c>
      <c r="D16" s="14">
        <v>80000.0</v>
      </c>
      <c r="E16" s="14">
        <v>5.0</v>
      </c>
    </row>
    <row r="17">
      <c r="A17" s="14" t="s">
        <v>6518</v>
      </c>
      <c r="B17" s="14">
        <v>1.0</v>
      </c>
      <c r="C17" s="14" t="s">
        <v>6505</v>
      </c>
      <c r="D17" s="14">
        <v>15000.0</v>
      </c>
      <c r="E17" s="14">
        <v>5.0</v>
      </c>
    </row>
    <row r="18">
      <c r="A18" s="14" t="s">
        <v>6519</v>
      </c>
      <c r="B18" s="14">
        <v>1.0</v>
      </c>
      <c r="C18" s="14" t="s">
        <v>6505</v>
      </c>
      <c r="D18" s="14">
        <v>35000.0</v>
      </c>
      <c r="E18" s="14">
        <v>6.0</v>
      </c>
      <c r="F18" s="14" t="s">
        <v>6520</v>
      </c>
    </row>
    <row r="19">
      <c r="A19" s="14" t="s">
        <v>6521</v>
      </c>
      <c r="B19" s="14">
        <v>1.0</v>
      </c>
      <c r="C19" s="14" t="s">
        <v>6505</v>
      </c>
      <c r="D19" s="14">
        <v>80000.0</v>
      </c>
      <c r="E19" s="14">
        <v>6.0</v>
      </c>
    </row>
    <row r="20">
      <c r="A20" s="14" t="s">
        <v>6522</v>
      </c>
      <c r="B20" s="14">
        <v>1.0</v>
      </c>
      <c r="C20" s="14" t="s">
        <v>6505</v>
      </c>
      <c r="D20" s="14">
        <v>80000.0</v>
      </c>
      <c r="E20" s="14">
        <v>6.0</v>
      </c>
      <c r="F20" s="14" t="s">
        <v>6523</v>
      </c>
    </row>
    <row r="21">
      <c r="A21" s="14" t="s">
        <v>6524</v>
      </c>
      <c r="B21" s="14">
        <v>5.0</v>
      </c>
      <c r="C21" s="14" t="s">
        <v>6525</v>
      </c>
      <c r="D21" s="14">
        <v>5000.0</v>
      </c>
      <c r="E21" s="14">
        <v>7.0</v>
      </c>
      <c r="F21" s="14" t="s">
        <v>6526</v>
      </c>
    </row>
    <row r="22">
      <c r="A22" s="14" t="s">
        <v>6527</v>
      </c>
      <c r="B22" s="14">
        <v>5.0</v>
      </c>
      <c r="C22" s="14" t="s">
        <v>6525</v>
      </c>
      <c r="D22" s="14">
        <v>5000.0</v>
      </c>
      <c r="E22" s="14">
        <v>7.0</v>
      </c>
      <c r="F22" s="14" t="s">
        <v>6526</v>
      </c>
    </row>
    <row r="23">
      <c r="A23" s="14" t="s">
        <v>6528</v>
      </c>
      <c r="B23" s="14">
        <v>5.0</v>
      </c>
      <c r="C23" s="14" t="s">
        <v>6525</v>
      </c>
      <c r="D23" s="14">
        <v>5000.0</v>
      </c>
      <c r="E23" s="14">
        <v>7.0</v>
      </c>
      <c r="F23" s="14" t="s">
        <v>6526</v>
      </c>
    </row>
    <row r="24">
      <c r="A24" s="14" t="s">
        <v>6529</v>
      </c>
      <c r="B24" s="14">
        <v>5.0</v>
      </c>
      <c r="C24" s="14" t="s">
        <v>6525</v>
      </c>
      <c r="D24" s="14">
        <v>5000.0</v>
      </c>
      <c r="E24" s="14">
        <v>7.0</v>
      </c>
      <c r="F24" s="14" t="s">
        <v>6526</v>
      </c>
    </row>
    <row r="25">
      <c r="A25" s="14" t="s">
        <v>6530</v>
      </c>
      <c r="B25" s="14">
        <v>5.0</v>
      </c>
      <c r="C25" s="14" t="s">
        <v>6525</v>
      </c>
      <c r="D25" s="14">
        <v>5000.0</v>
      </c>
      <c r="E25" s="14">
        <v>7.0</v>
      </c>
      <c r="F25" s="14" t="s">
        <v>6526</v>
      </c>
    </row>
    <row r="26">
      <c r="A26" s="14" t="s">
        <v>6531</v>
      </c>
      <c r="B26" s="14">
        <v>5.0</v>
      </c>
      <c r="C26" s="14" t="s">
        <v>6525</v>
      </c>
      <c r="D26" s="14">
        <v>5000.0</v>
      </c>
      <c r="E26" s="14">
        <v>7.0</v>
      </c>
      <c r="F26" s="14" t="s">
        <v>6526</v>
      </c>
    </row>
    <row r="27">
      <c r="A27" s="14" t="s">
        <v>6532</v>
      </c>
      <c r="B27" s="14">
        <v>1.0</v>
      </c>
      <c r="C27" s="14" t="s">
        <v>6525</v>
      </c>
      <c r="D27" s="14">
        <v>20000.0</v>
      </c>
      <c r="E27" s="14">
        <v>8.0</v>
      </c>
      <c r="F27" s="14" t="s">
        <v>6533</v>
      </c>
    </row>
    <row r="28">
      <c r="A28" s="14" t="s">
        <v>6534</v>
      </c>
      <c r="B28" s="14">
        <v>1.0</v>
      </c>
      <c r="C28" s="14" t="s">
        <v>6525</v>
      </c>
      <c r="D28" s="14">
        <v>20000.0</v>
      </c>
      <c r="E28" s="14">
        <v>8.0</v>
      </c>
      <c r="F28" s="14" t="s">
        <v>6533</v>
      </c>
    </row>
    <row r="29">
      <c r="A29" s="14" t="s">
        <v>6535</v>
      </c>
      <c r="B29" s="14">
        <v>1.0</v>
      </c>
      <c r="C29" s="14" t="s">
        <v>6525</v>
      </c>
      <c r="D29" s="14">
        <v>20000.0</v>
      </c>
      <c r="E29" s="14">
        <v>8.0</v>
      </c>
      <c r="F29" s="14" t="s">
        <v>6533</v>
      </c>
    </row>
    <row r="30">
      <c r="A30" s="14" t="s">
        <v>6536</v>
      </c>
      <c r="B30" s="14">
        <v>1.0</v>
      </c>
      <c r="C30" s="14" t="s">
        <v>6525</v>
      </c>
      <c r="D30" s="14">
        <v>20000.0</v>
      </c>
      <c r="E30" s="14">
        <v>8.0</v>
      </c>
      <c r="F30" s="14" t="s">
        <v>6533</v>
      </c>
    </row>
    <row r="31">
      <c r="A31" s="14" t="s">
        <v>6537</v>
      </c>
      <c r="B31" s="14">
        <v>1.0</v>
      </c>
      <c r="C31" s="14" t="s">
        <v>6525</v>
      </c>
      <c r="D31" s="14">
        <v>20000.0</v>
      </c>
      <c r="E31" s="14">
        <v>8.0</v>
      </c>
      <c r="F31" s="14" t="s">
        <v>6533</v>
      </c>
    </row>
    <row r="32">
      <c r="A32" s="14" t="s">
        <v>6538</v>
      </c>
      <c r="B32" s="14">
        <v>1.0</v>
      </c>
      <c r="C32" s="14" t="s">
        <v>6525</v>
      </c>
      <c r="D32" s="14">
        <v>20000.0</v>
      </c>
      <c r="E32" s="14">
        <v>8.0</v>
      </c>
      <c r="F32" s="14" t="s">
        <v>6533</v>
      </c>
    </row>
    <row r="33">
      <c r="A33" s="14" t="s">
        <v>6539</v>
      </c>
      <c r="B33" s="14">
        <v>1.0</v>
      </c>
      <c r="C33" s="14" t="s">
        <v>6525</v>
      </c>
      <c r="D33" s="14">
        <v>20000.0</v>
      </c>
      <c r="E33" s="14">
        <v>8.0</v>
      </c>
      <c r="F33" s="14" t="s">
        <v>6533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6484</v>
      </c>
      <c r="B1" s="1891" t="s">
        <v>6540</v>
      </c>
      <c r="C1" s="1891" t="s">
        <v>6541</v>
      </c>
    </row>
    <row r="2">
      <c r="A2" s="1892" t="s">
        <v>6542</v>
      </c>
      <c r="B2" s="1893">
        <v>83.0</v>
      </c>
      <c r="C2" s="1894">
        <f>(B2/B13)*100</f>
        <v>18.65168539</v>
      </c>
    </row>
    <row r="3">
      <c r="A3" s="1892" t="s">
        <v>6543</v>
      </c>
      <c r="B3" s="1893">
        <v>25.0</v>
      </c>
      <c r="C3" s="1895">
        <f>(B3/B13)*100</f>
        <v>5.617977528</v>
      </c>
    </row>
    <row r="4">
      <c r="A4" s="1892" t="s">
        <v>6544</v>
      </c>
      <c r="B4" s="1893">
        <v>47.0</v>
      </c>
      <c r="C4" s="1894">
        <f>(B4/B13)*100</f>
        <v>10.56179775</v>
      </c>
    </row>
    <row r="5">
      <c r="A5" s="1892" t="s">
        <v>6545</v>
      </c>
      <c r="B5" s="1893">
        <v>13.0</v>
      </c>
      <c r="C5" s="1894">
        <f>(B5/B13)*100</f>
        <v>2.921348315</v>
      </c>
    </row>
    <row r="6">
      <c r="A6" s="1892" t="s">
        <v>6546</v>
      </c>
      <c r="B6" s="1893">
        <v>8.0</v>
      </c>
      <c r="C6" s="1894">
        <f>(B6/B13)*100</f>
        <v>1.797752809</v>
      </c>
    </row>
    <row r="7">
      <c r="A7" s="1892" t="s">
        <v>6547</v>
      </c>
      <c r="B7" s="1893">
        <v>7.0</v>
      </c>
      <c r="C7" s="1894">
        <f>(B7/B13)*100</f>
        <v>1.573033708</v>
      </c>
    </row>
    <row r="8">
      <c r="A8" s="1892" t="s">
        <v>6548</v>
      </c>
      <c r="B8" s="1893">
        <v>5.0</v>
      </c>
      <c r="C8" s="1894">
        <f>(B8/B13)*100</f>
        <v>1.123595506</v>
      </c>
    </row>
    <row r="9">
      <c r="A9" s="1892" t="s">
        <v>6549</v>
      </c>
      <c r="B9" s="1893">
        <v>9.0</v>
      </c>
      <c r="C9" s="1894">
        <f>(B9/B13)*100</f>
        <v>2.02247191</v>
      </c>
    </row>
    <row r="10">
      <c r="A10" s="1892" t="s">
        <v>6550</v>
      </c>
      <c r="B10" s="1893">
        <v>33.0</v>
      </c>
      <c r="C10" s="1894">
        <f>(B10/B13)*100</f>
        <v>7.415730337</v>
      </c>
    </row>
    <row r="11">
      <c r="A11" s="1892" t="s">
        <v>6551</v>
      </c>
      <c r="B11" s="1893">
        <v>215.0</v>
      </c>
      <c r="C11" s="1894">
        <f>(B11/B13)*100</f>
        <v>48.31460674</v>
      </c>
    </row>
    <row r="12">
      <c r="A12" s="1896"/>
      <c r="B12" s="1894"/>
      <c r="C12" s="1894"/>
    </row>
    <row r="13">
      <c r="A13" s="1892" t="s">
        <v>6552</v>
      </c>
      <c r="B13" s="1894">
        <f t="shared" ref="B13:C13" si="1">SUM(B2:B11)</f>
        <v>445</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6553</v>
      </c>
      <c r="B1" s="13" t="s">
        <v>6485</v>
      </c>
      <c r="C1" s="13" t="s">
        <v>6554</v>
      </c>
      <c r="D1" s="13" t="s">
        <v>6555</v>
      </c>
      <c r="E1" s="13" t="s">
        <v>6556</v>
      </c>
      <c r="F1" s="13" t="s">
        <v>6557</v>
      </c>
      <c r="G1" s="13" t="s">
        <v>6558</v>
      </c>
      <c r="H1" s="13" t="s">
        <v>6559</v>
      </c>
      <c r="I1" s="13" t="s">
        <v>6560</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6561</v>
      </c>
      <c r="B2" s="16" t="s">
        <v>6562</v>
      </c>
      <c r="C2" s="16">
        <v>20000.0</v>
      </c>
      <c r="D2" s="16" t="s">
        <v>6563</v>
      </c>
      <c r="E2" s="16">
        <v>8.0</v>
      </c>
      <c r="F2" s="16" t="s">
        <v>6564</v>
      </c>
      <c r="G2" s="16">
        <v>6.0</v>
      </c>
      <c r="H2" s="16" t="s">
        <v>6565</v>
      </c>
      <c r="I2" s="16">
        <v>8.0</v>
      </c>
      <c r="J2" s="16" t="s">
        <v>6566</v>
      </c>
    </row>
    <row r="3">
      <c r="A3" s="16" t="s">
        <v>6567</v>
      </c>
      <c r="B3" s="16" t="s">
        <v>6562</v>
      </c>
      <c r="C3" s="16">
        <v>15000.0</v>
      </c>
      <c r="D3" s="16" t="s">
        <v>6568</v>
      </c>
      <c r="E3" s="16">
        <v>8.0</v>
      </c>
      <c r="F3" s="16" t="s">
        <v>6569</v>
      </c>
      <c r="G3" s="16">
        <v>8.0</v>
      </c>
      <c r="H3" s="16" t="s">
        <v>6570</v>
      </c>
      <c r="I3" s="16">
        <v>6.0</v>
      </c>
      <c r="J3" s="16" t="s">
        <v>6571</v>
      </c>
    </row>
    <row r="4">
      <c r="A4" s="16" t="s">
        <v>6572</v>
      </c>
      <c r="B4" s="16" t="s">
        <v>6573</v>
      </c>
      <c r="C4" s="16">
        <v>15000.0</v>
      </c>
      <c r="D4" s="16" t="s">
        <v>6564</v>
      </c>
      <c r="E4" s="16">
        <v>8.0</v>
      </c>
      <c r="F4" s="16" t="s">
        <v>6570</v>
      </c>
      <c r="G4" s="16">
        <v>8.0</v>
      </c>
      <c r="H4" s="16" t="s">
        <v>6563</v>
      </c>
      <c r="I4" s="16">
        <v>6.0</v>
      </c>
      <c r="J4" s="16" t="s">
        <v>6574</v>
      </c>
    </row>
    <row r="5">
      <c r="A5" s="16" t="s">
        <v>6575</v>
      </c>
      <c r="B5" s="16" t="s">
        <v>6576</v>
      </c>
      <c r="C5" s="16">
        <v>30000.0</v>
      </c>
      <c r="D5" s="16" t="s">
        <v>6568</v>
      </c>
      <c r="E5" s="16">
        <v>20.0</v>
      </c>
      <c r="F5" s="16" t="s">
        <v>6569</v>
      </c>
      <c r="G5" s="16">
        <v>20.0</v>
      </c>
      <c r="H5" s="16" t="s">
        <v>6565</v>
      </c>
      <c r="I5" s="16">
        <v>20.0</v>
      </c>
      <c r="J5" s="16" t="s">
        <v>6577</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6578</v>
      </c>
      <c r="B1" s="12" t="s">
        <v>6579</v>
      </c>
      <c r="C1" s="12" t="s">
        <v>6580</v>
      </c>
      <c r="D1" s="12" t="s">
        <v>6581</v>
      </c>
      <c r="E1" s="12" t="s">
        <v>6582</v>
      </c>
      <c r="F1" s="12" t="s">
        <v>6583</v>
      </c>
      <c r="H1" s="12" t="s">
        <v>6584</v>
      </c>
      <c r="I1" s="12" t="s">
        <v>6585</v>
      </c>
      <c r="J1" s="12" t="s">
        <v>6554</v>
      </c>
      <c r="L1" s="1790"/>
    </row>
    <row r="2">
      <c r="A2" s="14" t="s">
        <v>4890</v>
      </c>
      <c r="B2" s="14" t="s">
        <v>6586</v>
      </c>
      <c r="C2" s="14">
        <v>40.0</v>
      </c>
      <c r="D2" s="14" t="s">
        <v>6587</v>
      </c>
      <c r="E2" s="14">
        <v>30.0</v>
      </c>
      <c r="F2" s="14" t="s">
        <v>6204</v>
      </c>
      <c r="H2" s="14">
        <v>1.0</v>
      </c>
      <c r="I2" s="14">
        <v>800000.0</v>
      </c>
      <c r="J2" s="14">
        <v>0.0</v>
      </c>
    </row>
    <row r="3">
      <c r="A3" s="14" t="s">
        <v>4934</v>
      </c>
      <c r="B3" s="14" t="s">
        <v>6586</v>
      </c>
      <c r="C3" s="14">
        <v>20.0</v>
      </c>
      <c r="D3" s="14" t="s">
        <v>6588</v>
      </c>
      <c r="E3" s="14">
        <v>50.0</v>
      </c>
      <c r="F3" s="14" t="s">
        <v>6203</v>
      </c>
      <c r="H3" s="14">
        <v>2.0</v>
      </c>
      <c r="I3" s="14">
        <v>1100000.0</v>
      </c>
      <c r="J3" s="14">
        <v>0.0</v>
      </c>
    </row>
    <row r="4">
      <c r="A4" s="14" t="s">
        <v>5007</v>
      </c>
      <c r="B4" s="14" t="s">
        <v>6587</v>
      </c>
      <c r="C4" s="14">
        <v>30.0</v>
      </c>
      <c r="D4" s="14" t="s">
        <v>6588</v>
      </c>
      <c r="E4" s="14">
        <v>40.0</v>
      </c>
      <c r="F4" s="14" t="s">
        <v>6203</v>
      </c>
      <c r="H4" s="14">
        <v>3.0</v>
      </c>
      <c r="I4" s="14">
        <v>1400000.0</v>
      </c>
      <c r="J4" s="14">
        <v>0.0</v>
      </c>
    </row>
    <row r="5">
      <c r="A5" s="14" t="s">
        <v>4859</v>
      </c>
      <c r="B5" s="14" t="s">
        <v>6586</v>
      </c>
      <c r="C5" s="14">
        <v>20.0</v>
      </c>
      <c r="D5" s="14" t="s">
        <v>6589</v>
      </c>
      <c r="E5" s="14">
        <v>50.0</v>
      </c>
      <c r="F5" s="14" t="s">
        <v>6204</v>
      </c>
      <c r="H5" s="14">
        <v>4.0</v>
      </c>
      <c r="I5" s="14">
        <v>1800000.0</v>
      </c>
      <c r="J5" s="14">
        <v>0.0</v>
      </c>
    </row>
    <row r="6">
      <c r="A6" s="14" t="s">
        <v>5053</v>
      </c>
      <c r="B6" s="14" t="s">
        <v>6589</v>
      </c>
      <c r="C6" s="14">
        <v>35.0</v>
      </c>
      <c r="D6" s="14" t="s">
        <v>6588</v>
      </c>
      <c r="E6" s="14">
        <v>35.0</v>
      </c>
      <c r="F6" s="14" t="s">
        <v>6202</v>
      </c>
      <c r="H6" s="14">
        <v>5.0</v>
      </c>
      <c r="I6" s="14">
        <v>2400000.0</v>
      </c>
      <c r="J6" s="14">
        <v>50000.0</v>
      </c>
    </row>
    <row r="7">
      <c r="A7" s="14" t="s">
        <v>4832</v>
      </c>
      <c r="B7" s="14" t="s">
        <v>6586</v>
      </c>
      <c r="C7" s="14">
        <v>40.0</v>
      </c>
      <c r="D7" s="14" t="s">
        <v>6587</v>
      </c>
      <c r="E7" s="14">
        <v>30.0</v>
      </c>
      <c r="F7" s="14" t="s">
        <v>6202</v>
      </c>
      <c r="H7" s="14">
        <v>6.0</v>
      </c>
      <c r="I7" s="14">
        <v>3000000.0</v>
      </c>
      <c r="J7" s="14">
        <v>50000.0</v>
      </c>
    </row>
    <row r="8">
      <c r="A8" s="14" t="s">
        <v>685</v>
      </c>
      <c r="B8" s="14" t="s">
        <v>6589</v>
      </c>
      <c r="C8" s="14">
        <v>40.0</v>
      </c>
      <c r="D8" s="14" t="s">
        <v>6587</v>
      </c>
      <c r="E8" s="14">
        <v>30.0</v>
      </c>
      <c r="F8" s="14" t="s">
        <v>6204</v>
      </c>
      <c r="H8" s="14">
        <v>7.0</v>
      </c>
      <c r="I8" s="14">
        <v>3600000.0</v>
      </c>
      <c r="J8" s="14">
        <v>50000.0</v>
      </c>
    </row>
    <row r="9">
      <c r="H9" s="14" t="s">
        <v>6590</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6591</v>
      </c>
      <c r="B1" s="1898" t="s">
        <v>6592</v>
      </c>
      <c r="C1" s="1899"/>
    </row>
    <row r="2">
      <c r="A2" s="1900" t="s">
        <v>6593</v>
      </c>
      <c r="B2" s="1901" t="s">
        <v>6594</v>
      </c>
      <c r="C2" s="1902"/>
    </row>
    <row r="3">
      <c r="A3" s="1900" t="s">
        <v>6595</v>
      </c>
      <c r="B3" s="1901" t="s">
        <v>6596</v>
      </c>
      <c r="C3" s="1902"/>
    </row>
    <row r="4">
      <c r="A4" s="1900" t="s">
        <v>6597</v>
      </c>
      <c r="B4" s="1901" t="s">
        <v>6598</v>
      </c>
      <c r="C4" s="1902"/>
    </row>
    <row r="5">
      <c r="A5" s="1903" t="s">
        <v>6599</v>
      </c>
      <c r="B5" s="1904" t="s">
        <v>6600</v>
      </c>
      <c r="C5" s="1902"/>
    </row>
    <row r="6">
      <c r="A6" s="1900" t="s">
        <v>6601</v>
      </c>
      <c r="B6" s="1901" t="s">
        <v>6602</v>
      </c>
      <c r="C6" s="1902"/>
    </row>
    <row r="7">
      <c r="A7" s="1900" t="s">
        <v>6603</v>
      </c>
      <c r="B7" s="1901" t="s">
        <v>6604</v>
      </c>
      <c r="C7" s="1902"/>
    </row>
    <row r="8">
      <c r="A8" s="1900" t="s">
        <v>6605</v>
      </c>
      <c r="B8" s="1901" t="s">
        <v>6606</v>
      </c>
      <c r="C8" s="1902"/>
    </row>
    <row r="9">
      <c r="A9" s="1900" t="s">
        <v>6607</v>
      </c>
      <c r="B9" s="1901" t="s">
        <v>6608</v>
      </c>
      <c r="C9" s="1902"/>
    </row>
    <row r="10">
      <c r="A10" s="1900" t="s">
        <v>6609</v>
      </c>
      <c r="B10" s="1901" t="s">
        <v>6610</v>
      </c>
      <c r="C10" s="1905" t="str">
        <f>HYPERLINK("https://docs.google.com/spreadsheets/d/1uuSuC8uWdYY8yNFjnkN8_MBoQWdZHpJmiCy2jZjEvA0/edit#gid=1160620553","link")</f>
        <v>link</v>
      </c>
    </row>
    <row r="11" hidden="1">
      <c r="A11" s="1900" t="s">
        <v>6611</v>
      </c>
      <c r="B11" s="1901" t="s">
        <v>6612</v>
      </c>
      <c r="C11" s="1905" t="str">
        <f>HYPERLINK("https://langrisser.gamepedia.com/Max_Stats_Table_(6-Star,_LVL_60)","link")</f>
        <v>link</v>
      </c>
    </row>
    <row r="12">
      <c r="A12" s="1206" t="s">
        <v>6613</v>
      </c>
      <c r="B12" s="1906" t="s">
        <v>6614</v>
      </c>
      <c r="C12" s="1907" t="str">
        <f>HYPERLINK("https://docs.google.com/spreadsheets/d/1WOCnMsFRNRPb93PDuWSsW3dYF1BbD15EOvLuGvNB8sg/htmlview?sle=true#gid=0","link")</f>
        <v>link</v>
      </c>
    </row>
    <row r="13">
      <c r="A13" s="1234"/>
      <c r="B13" s="1908"/>
      <c r="C13" s="1909"/>
    </row>
    <row r="14">
      <c r="A14" s="1906"/>
      <c r="B14" s="1906"/>
      <c r="C14" s="1910"/>
    </row>
    <row r="15">
      <c r="A15" s="1694" t="s">
        <v>4807</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6615</v>
      </c>
      <c r="B1" s="1915" t="s">
        <v>6616</v>
      </c>
      <c r="C1" s="1915" t="s">
        <v>6617</v>
      </c>
      <c r="D1" s="1915" t="s">
        <v>6618</v>
      </c>
      <c r="E1" s="1915" t="s">
        <v>6619</v>
      </c>
      <c r="F1" s="1915" t="s">
        <v>6620</v>
      </c>
      <c r="G1" s="1915" t="s">
        <v>6621</v>
      </c>
      <c r="H1" s="1916" t="s">
        <v>6622</v>
      </c>
      <c r="I1" s="1915" t="s">
        <v>6623</v>
      </c>
      <c r="J1" s="1915" t="s">
        <v>6624</v>
      </c>
      <c r="K1" s="1915" t="s">
        <v>6625</v>
      </c>
      <c r="L1" s="1915" t="s">
        <v>6626</v>
      </c>
      <c r="M1" s="1915" t="s">
        <v>6627</v>
      </c>
      <c r="N1" s="1915" t="s">
        <v>6628</v>
      </c>
      <c r="O1" s="1915" t="s">
        <v>6629</v>
      </c>
      <c r="P1" s="1915" t="s">
        <v>6630</v>
      </c>
      <c r="Q1" s="1915" t="s">
        <v>6631</v>
      </c>
      <c r="R1" s="1915" t="s">
        <v>6632</v>
      </c>
      <c r="S1" s="1915" t="s">
        <v>6633</v>
      </c>
      <c r="T1" s="1915" t="s">
        <v>6634</v>
      </c>
      <c r="U1" s="1915" t="s">
        <v>6635</v>
      </c>
      <c r="V1" s="1915" t="s">
        <v>6636</v>
      </c>
      <c r="W1" s="1915" t="s">
        <v>6637</v>
      </c>
      <c r="X1" s="1915" t="s">
        <v>6638</v>
      </c>
      <c r="Y1" s="1915" t="s">
        <v>6639</v>
      </c>
      <c r="Z1" s="1915" t="s">
        <v>6640</v>
      </c>
      <c r="AA1" s="1915" t="s">
        <v>6641</v>
      </c>
      <c r="AB1" s="1915"/>
      <c r="AC1" s="1915"/>
      <c r="AD1" s="1915"/>
      <c r="AE1" s="1915"/>
      <c r="AF1" s="1915"/>
      <c r="AG1" s="1915"/>
      <c r="AH1" s="1915"/>
      <c r="AI1" s="1915"/>
      <c r="AJ1" s="1915"/>
      <c r="AK1" s="1915" t="s">
        <v>84</v>
      </c>
    </row>
    <row r="2">
      <c r="A2" s="1917">
        <v>44265.0</v>
      </c>
      <c r="B2" s="1918" t="s">
        <v>6642</v>
      </c>
      <c r="C2" s="1919">
        <v>44406.0</v>
      </c>
      <c r="D2" s="1915">
        <v>2.021031E7</v>
      </c>
      <c r="E2" s="1916" t="s">
        <v>6643</v>
      </c>
      <c r="F2" s="1916" t="s">
        <v>6644</v>
      </c>
      <c r="G2" s="1915" t="s">
        <v>1553</v>
      </c>
      <c r="H2" s="1916" t="s">
        <v>4758</v>
      </c>
      <c r="I2" s="1915" t="s">
        <v>2456</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6645</v>
      </c>
      <c r="C3" s="1919">
        <v>44413.0</v>
      </c>
      <c r="D3" s="1915">
        <v>2.0210318E7</v>
      </c>
      <c r="E3" s="1915" t="s">
        <v>6646</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6647</v>
      </c>
      <c r="C4" s="1919">
        <v>44420.0</v>
      </c>
      <c r="D4" s="1915">
        <v>2.0210324E7</v>
      </c>
      <c r="E4" s="1915" t="s">
        <v>6646</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6648</v>
      </c>
      <c r="C5" s="1919">
        <v>44427.0</v>
      </c>
      <c r="D5" s="1915">
        <v>2.0210401E7</v>
      </c>
      <c r="E5" s="1915" t="s">
        <v>6646</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6649</v>
      </c>
      <c r="C6" s="1919">
        <v>44434.0</v>
      </c>
      <c r="D6" s="1915">
        <v>2.0210408E7</v>
      </c>
      <c r="E6" s="1916" t="s">
        <v>6643</v>
      </c>
      <c r="F6" s="1916" t="s">
        <v>6650</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6651</v>
      </c>
      <c r="C7" s="1919">
        <v>44441.0</v>
      </c>
      <c r="D7" s="1915">
        <v>2.0210415E7</v>
      </c>
      <c r="E7" s="1915" t="s">
        <v>6646</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6652</v>
      </c>
      <c r="C8" s="1919">
        <v>44448.0</v>
      </c>
      <c r="D8" s="1915">
        <v>2.0210422E7</v>
      </c>
      <c r="E8" s="1915" t="s">
        <v>6646</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6653</v>
      </c>
      <c r="C9" s="1919">
        <v>44455.0</v>
      </c>
      <c r="D9" s="1915">
        <v>2.0210429E7</v>
      </c>
      <c r="E9" s="1915" t="s">
        <v>6646</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6654</v>
      </c>
      <c r="C10" s="1919">
        <v>44462.0</v>
      </c>
      <c r="D10" s="1915">
        <v>2.0210506E7</v>
      </c>
      <c r="E10" s="1916" t="s">
        <v>6643</v>
      </c>
      <c r="F10" s="1916" t="s">
        <v>6655</v>
      </c>
      <c r="G10" s="1915" t="s">
        <v>380</v>
      </c>
      <c r="H10" s="1915" t="s">
        <v>2161</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6656</v>
      </c>
      <c r="C11" s="1919">
        <v>44469.0</v>
      </c>
      <c r="D11" s="1915">
        <v>2.0210513E7</v>
      </c>
      <c r="E11" s="1915" t="s">
        <v>6646</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6657</v>
      </c>
      <c r="C12" s="1919">
        <v>44476.0</v>
      </c>
      <c r="D12" s="1915">
        <v>2.021052E7</v>
      </c>
      <c r="E12" s="1915" t="s">
        <v>6646</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6658</v>
      </c>
      <c r="C13" s="1919">
        <v>44483.0</v>
      </c>
      <c r="D13" s="1915">
        <v>2.0210527E7</v>
      </c>
      <c r="E13" s="1915" t="s">
        <v>6646</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6659</v>
      </c>
      <c r="C14" s="1919">
        <v>44490.0</v>
      </c>
      <c r="D14" s="1915">
        <v>2.0210603E7</v>
      </c>
      <c r="E14" s="1916" t="s">
        <v>6643</v>
      </c>
      <c r="F14" s="1916" t="s">
        <v>6660</v>
      </c>
      <c r="G14" s="1915" t="s">
        <v>796</v>
      </c>
      <c r="H14" s="1915" t="s">
        <v>2720</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6661</v>
      </c>
      <c r="C15" s="1919">
        <v>44497.0</v>
      </c>
      <c r="D15" s="1915">
        <v>2.021061E7</v>
      </c>
      <c r="E15" s="1915" t="s">
        <v>6646</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6662</v>
      </c>
      <c r="C16" s="1919">
        <v>44504.0</v>
      </c>
      <c r="D16" s="1915">
        <v>2.0210617E7</v>
      </c>
      <c r="E16" s="1915" t="s">
        <v>6646</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6663</v>
      </c>
      <c r="C17" s="1919">
        <v>44511.0</v>
      </c>
      <c r="D17" s="1915">
        <v>2.0210624E7</v>
      </c>
      <c r="E17" s="1915" t="s">
        <v>6646</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6664</v>
      </c>
      <c r="C18" s="1919">
        <v>44518.0</v>
      </c>
      <c r="D18" s="1915">
        <v>2.0210701E7</v>
      </c>
      <c r="E18" s="1916" t="s">
        <v>6643</v>
      </c>
      <c r="F18" s="1916" t="s">
        <v>6665</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6666</v>
      </c>
      <c r="C19" s="1923">
        <v>44525.0</v>
      </c>
      <c r="D19" s="1924">
        <v>2.0210708E7</v>
      </c>
      <c r="E19" s="1915" t="s">
        <v>6646</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6667</v>
      </c>
      <c r="C20" s="1919">
        <v>44532.0</v>
      </c>
      <c r="D20" s="1915">
        <v>2.0210715E7</v>
      </c>
      <c r="E20" s="1915" t="s">
        <v>6646</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6668</v>
      </c>
      <c r="C21" s="1919">
        <v>44539.0</v>
      </c>
      <c r="D21" s="1915">
        <v>2.0210722E7</v>
      </c>
      <c r="E21" s="1915" t="s">
        <v>6646</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6669</v>
      </c>
      <c r="C22" s="1915" t="s">
        <v>6670</v>
      </c>
      <c r="D22" s="1915">
        <v>2.0210728E7</v>
      </c>
      <c r="E22" s="1915" t="s">
        <v>6643</v>
      </c>
      <c r="F22" s="1916" t="s">
        <v>6671</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6672</v>
      </c>
      <c r="C23" s="1915" t="s">
        <v>6670</v>
      </c>
      <c r="D23" s="1915">
        <v>2.0210805E7</v>
      </c>
      <c r="E23" s="1915" t="s">
        <v>6646</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6673</v>
      </c>
      <c r="C24" s="1923">
        <v>44546.0</v>
      </c>
      <c r="D24" s="1924">
        <v>2.0210812E7</v>
      </c>
      <c r="E24" s="1924" t="s">
        <v>6646</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6674</v>
      </c>
      <c r="C25" s="1924" t="s">
        <v>6670</v>
      </c>
      <c r="D25" s="1924">
        <v>2.0210819E7</v>
      </c>
      <c r="E25" s="1924" t="s">
        <v>6646</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6675</v>
      </c>
      <c r="C26" s="1923">
        <v>44553.0</v>
      </c>
      <c r="D26" s="1924">
        <v>2.0210826E7</v>
      </c>
      <c r="E26" s="1924" t="s">
        <v>6643</v>
      </c>
      <c r="F26" s="1916" t="s">
        <v>6676</v>
      </c>
      <c r="G26" s="1924" t="s">
        <v>2914</v>
      </c>
      <c r="H26" s="1924" t="s">
        <v>878</v>
      </c>
      <c r="I26" s="1924" t="s">
        <v>2014</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6677</v>
      </c>
      <c r="C27" s="1923">
        <v>44560.0</v>
      </c>
      <c r="D27" s="1924">
        <v>2.0210902E7</v>
      </c>
      <c r="E27" s="1924" t="s">
        <v>6646</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6678</v>
      </c>
      <c r="C28" s="1923">
        <v>44567.0</v>
      </c>
      <c r="D28" s="1924">
        <v>2.0210909E7</v>
      </c>
      <c r="E28" s="1924" t="s">
        <v>6646</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6679</v>
      </c>
      <c r="C29" s="1923">
        <v>44574.0</v>
      </c>
      <c r="D29" s="1924">
        <v>2.0210916E7</v>
      </c>
      <c r="E29" s="1924" t="s">
        <v>6646</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6680</v>
      </c>
      <c r="C30" s="1923">
        <v>44581.0</v>
      </c>
      <c r="D30" s="1924">
        <v>2.0210923E7</v>
      </c>
      <c r="E30" s="1924" t="s">
        <v>6643</v>
      </c>
      <c r="F30" s="1916" t="s">
        <v>6681</v>
      </c>
      <c r="G30" s="1924" t="s">
        <v>973</v>
      </c>
      <c r="H30" s="1924" t="s">
        <v>1600</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6682</v>
      </c>
      <c r="C31" s="1923">
        <v>44588.0</v>
      </c>
      <c r="D31" s="1924">
        <v>2.021093E7</v>
      </c>
      <c r="E31" s="1924" t="s">
        <v>6646</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6683</v>
      </c>
      <c r="C32" s="1923">
        <v>44595.0</v>
      </c>
      <c r="D32" s="1924">
        <v>2.0211007E7</v>
      </c>
      <c r="E32" s="1924" t="s">
        <v>6646</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6684</v>
      </c>
      <c r="C33" s="1923">
        <v>44602.0</v>
      </c>
      <c r="D33" s="1924">
        <v>2.0211014E7</v>
      </c>
      <c r="E33" s="1924" t="s">
        <v>6646</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6685</v>
      </c>
      <c r="C34" s="1923">
        <v>44609.0</v>
      </c>
      <c r="D34" s="1924">
        <v>2.0211021E7</v>
      </c>
      <c r="E34" s="1924" t="s">
        <v>6643</v>
      </c>
      <c r="F34" s="1916" t="s">
        <v>6686</v>
      </c>
      <c r="G34" s="1924" t="s">
        <v>1054</v>
      </c>
      <c r="H34" s="1924" t="s">
        <v>2488</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6687</v>
      </c>
      <c r="C35" s="1923">
        <v>44616.0</v>
      </c>
      <c r="D35" s="1924">
        <v>2.0211028E7</v>
      </c>
      <c r="E35" s="1924" t="s">
        <v>6646</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6688</v>
      </c>
      <c r="C36" s="1923">
        <v>44623.0</v>
      </c>
      <c r="D36" s="1924">
        <v>2.0211104E7</v>
      </c>
      <c r="E36" s="1924" t="s">
        <v>6646</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6689</v>
      </c>
      <c r="C37" s="1923">
        <v>44630.0</v>
      </c>
      <c r="D37" s="1924">
        <v>2.0211111E7</v>
      </c>
      <c r="E37" s="1924" t="s">
        <v>6646</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6690</v>
      </c>
      <c r="C38" s="1923">
        <v>44637.0</v>
      </c>
      <c r="D38" s="1924">
        <v>2.0211118E7</v>
      </c>
      <c r="E38" s="1924" t="s">
        <v>6643</v>
      </c>
      <c r="F38" s="1916" t="s">
        <v>6691</v>
      </c>
      <c r="G38" s="1924" t="s">
        <v>1282</v>
      </c>
      <c r="H38" s="1924" t="s">
        <v>2143</v>
      </c>
      <c r="I38" s="1924" t="s">
        <v>2002</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6692</v>
      </c>
      <c r="C39" s="1923">
        <v>44644.0</v>
      </c>
      <c r="D39" s="1924">
        <v>2.0211125E7</v>
      </c>
      <c r="E39" s="1924" t="s">
        <v>6646</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6693</v>
      </c>
      <c r="C40" s="1923">
        <v>44650.0</v>
      </c>
      <c r="D40" s="1924">
        <v>2.0211202E7</v>
      </c>
      <c r="E40" s="1924" t="s">
        <v>6646</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6694</v>
      </c>
      <c r="C41" s="1923">
        <v>44658.0</v>
      </c>
      <c r="D41" s="1924">
        <v>2.0211209E7</v>
      </c>
      <c r="E41" s="1924" t="s">
        <v>6646</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6695</v>
      </c>
      <c r="C42" s="1923">
        <v>44665.0</v>
      </c>
      <c r="D42" s="1924">
        <v>2.0211216E7</v>
      </c>
      <c r="E42" s="1924" t="s">
        <v>6643</v>
      </c>
      <c r="F42" s="1916" t="s">
        <v>6696</v>
      </c>
      <c r="G42" s="1924" t="s">
        <v>1455</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6697</v>
      </c>
      <c r="C43" s="1923">
        <v>44672.0</v>
      </c>
      <c r="D43" s="1924">
        <v>2.0211223E7</v>
      </c>
      <c r="E43" s="1924" t="s">
        <v>6646</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6698</v>
      </c>
      <c r="C44" s="1923">
        <v>44679.0</v>
      </c>
      <c r="D44" s="1924">
        <v>2.021123E7</v>
      </c>
      <c r="E44" s="1924" t="s">
        <v>6646</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6699</v>
      </c>
      <c r="C45" s="1923">
        <v>44686.0</v>
      </c>
      <c r="D45" s="1924">
        <v>2.0220106E7</v>
      </c>
      <c r="E45" s="1924" t="s">
        <v>6646</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2">
        <v>44574.0</v>
      </c>
      <c r="B46" s="1918" t="s">
        <v>6700</v>
      </c>
      <c r="C46" s="1923">
        <v>44694.0</v>
      </c>
      <c r="D46" s="1924">
        <v>2.0220113E7</v>
      </c>
      <c r="E46" s="1924" t="s">
        <v>6643</v>
      </c>
      <c r="F46" s="1916" t="s">
        <v>6701</v>
      </c>
      <c r="G46" s="1924" t="s">
        <v>2530</v>
      </c>
      <c r="H46" s="1924" t="s">
        <v>297</v>
      </c>
      <c r="I46" s="1924" t="s">
        <v>1472</v>
      </c>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2">
        <v>44581.0</v>
      </c>
      <c r="B47" s="1918" t="s">
        <v>6702</v>
      </c>
      <c r="C47" s="1923">
        <v>44700.0</v>
      </c>
      <c r="D47" s="1924">
        <v>2.022012E7</v>
      </c>
      <c r="E47" s="1924" t="s">
        <v>6646</v>
      </c>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2">
        <v>44588.0</v>
      </c>
      <c r="B48" s="1918" t="s">
        <v>6703</v>
      </c>
      <c r="C48" s="1923">
        <v>44707.0</v>
      </c>
      <c r="D48" s="1924">
        <v>2.0220127E7</v>
      </c>
      <c r="E48" s="1924" t="s">
        <v>6646</v>
      </c>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2">
        <v>44595.0</v>
      </c>
      <c r="B49" s="1918" t="s">
        <v>6704</v>
      </c>
      <c r="C49" s="1923">
        <v>44714.0</v>
      </c>
      <c r="D49" s="1924">
        <v>2.0220203E7</v>
      </c>
      <c r="E49" s="1924" t="s">
        <v>6646</v>
      </c>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6705</v>
      </c>
      <c r="D5" s="20"/>
      <c r="E5" s="20"/>
      <c r="F5" s="20"/>
      <c r="G5" s="21"/>
      <c r="H5" s="1807"/>
      <c r="I5" s="1807"/>
      <c r="J5" s="1930"/>
    </row>
    <row r="6">
      <c r="A6" s="1807"/>
      <c r="B6" s="1807"/>
      <c r="C6" s="273"/>
      <c r="D6" s="459"/>
      <c r="E6" s="459"/>
      <c r="F6" s="459"/>
      <c r="G6" s="322"/>
      <c r="H6" s="1807"/>
      <c r="I6" s="1807"/>
      <c r="J6" s="1930"/>
    </row>
    <row r="7">
      <c r="A7" s="1931">
        <v>43761.0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6706</v>
      </c>
      <c r="B9" s="459"/>
      <c r="C9" s="459"/>
      <c r="D9" s="459"/>
      <c r="E9" s="459"/>
      <c r="F9" s="459"/>
      <c r="G9" s="459"/>
      <c r="H9" s="459"/>
      <c r="I9" s="459"/>
      <c r="J9" s="322"/>
    </row>
    <row r="10">
      <c r="A10" s="1935" t="s">
        <v>6055</v>
      </c>
      <c r="B10" s="24"/>
      <c r="C10" s="24"/>
      <c r="D10" s="24"/>
      <c r="E10" s="24"/>
      <c r="F10" s="24"/>
      <c r="G10" s="24"/>
      <c r="H10" s="24"/>
      <c r="I10" s="24"/>
      <c r="J10" s="9"/>
    </row>
    <row r="11">
      <c r="A11" s="1936" t="s">
        <v>6707</v>
      </c>
      <c r="B11" s="1937"/>
      <c r="C11" s="1938" t="s">
        <v>6708</v>
      </c>
      <c r="D11" s="1588" t="s">
        <v>6709</v>
      </c>
      <c r="E11" s="1588" t="s">
        <v>826</v>
      </c>
      <c r="F11" s="1588" t="s">
        <v>906</v>
      </c>
      <c r="G11" s="1588" t="s">
        <v>323</v>
      </c>
      <c r="H11" s="1588" t="s">
        <v>685</v>
      </c>
      <c r="I11" s="1588" t="s">
        <v>1885</v>
      </c>
      <c r="J11" s="1939" t="s">
        <v>6708</v>
      </c>
    </row>
    <row r="12">
      <c r="A12" s="1812" t="s">
        <v>6710</v>
      </c>
      <c r="B12" s="1597"/>
      <c r="D12" s="1588" t="s">
        <v>1434</v>
      </c>
      <c r="E12" s="1588" t="s">
        <v>526</v>
      </c>
      <c r="F12" s="1588" t="s">
        <v>1693</v>
      </c>
      <c r="G12" s="1588" t="s">
        <v>1258</v>
      </c>
      <c r="H12" s="1588" t="s">
        <v>1776</v>
      </c>
      <c r="I12" s="1588" t="s">
        <v>1043</v>
      </c>
      <c r="J12" s="269"/>
    </row>
    <row r="13">
      <c r="A13" s="1812" t="s">
        <v>6711</v>
      </c>
      <c r="B13" s="1940"/>
      <c r="D13" s="1588" t="s">
        <v>6712</v>
      </c>
      <c r="E13" s="1588" t="s">
        <v>386</v>
      </c>
      <c r="F13" s="1588" t="s">
        <v>1157</v>
      </c>
      <c r="G13" s="1588" t="s">
        <v>218</v>
      </c>
      <c r="H13" s="1588" t="s">
        <v>945</v>
      </c>
      <c r="I13" s="1588" t="s">
        <v>551</v>
      </c>
      <c r="J13" s="269"/>
    </row>
    <row r="14">
      <c r="A14" s="1941" t="s">
        <v>6713</v>
      </c>
      <c r="B14" s="1940"/>
      <c r="C14" s="459"/>
      <c r="D14" s="1588" t="s">
        <v>478</v>
      </c>
      <c r="E14" s="1588" t="s">
        <v>788</v>
      </c>
      <c r="F14" s="1588" t="s">
        <v>154</v>
      </c>
      <c r="G14" s="1588" t="s">
        <v>500</v>
      </c>
      <c r="H14" s="1588" t="s">
        <v>349</v>
      </c>
      <c r="I14" s="1588" t="s">
        <v>216</v>
      </c>
      <c r="J14" s="322"/>
    </row>
    <row r="15">
      <c r="A15" s="1942" t="s">
        <v>6714</v>
      </c>
      <c r="B15" s="459"/>
      <c r="C15" s="459"/>
      <c r="D15" s="459"/>
      <c r="E15" s="459"/>
      <c r="F15" s="459"/>
      <c r="G15" s="459"/>
      <c r="H15" s="459"/>
      <c r="I15" s="459"/>
      <c r="J15" s="322"/>
    </row>
    <row r="16">
      <c r="A16" s="1815" t="s">
        <v>6059</v>
      </c>
      <c r="B16" s="1817" t="s">
        <v>6060</v>
      </c>
      <c r="C16" s="1816" t="s">
        <v>4712</v>
      </c>
      <c r="D16" s="1816" t="s">
        <v>4704</v>
      </c>
      <c r="E16" s="1816" t="s">
        <v>4708</v>
      </c>
      <c r="F16" s="1816" t="s">
        <v>4700</v>
      </c>
      <c r="G16" s="1817" t="s">
        <v>6715</v>
      </c>
      <c r="H16" s="1817" t="s">
        <v>6716</v>
      </c>
      <c r="I16" s="1943" t="s">
        <v>6717</v>
      </c>
      <c r="J16" s="1817" t="s">
        <v>6718</v>
      </c>
    </row>
    <row r="17">
      <c r="A17" s="1592" t="s">
        <v>6064</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6719</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6720</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6081</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6721</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6071</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6072</v>
      </c>
      <c r="B23" s="1820"/>
      <c r="C23" s="1820"/>
      <c r="D23" s="1820"/>
      <c r="E23" s="1820"/>
      <c r="F23" s="1820"/>
      <c r="G23" s="1821">
        <f t="shared" ref="G23:J23" si="7">sum(G17:G22)</f>
        <v>81</v>
      </c>
      <c r="H23" s="1821">
        <f t="shared" si="7"/>
        <v>150</v>
      </c>
      <c r="I23" s="1821">
        <f t="shared" si="7"/>
        <v>36</v>
      </c>
      <c r="J23" s="1821">
        <f t="shared" si="7"/>
        <v>375</v>
      </c>
    </row>
    <row r="24">
      <c r="A24" s="1731" t="s">
        <v>6722</v>
      </c>
      <c r="B24" s="24"/>
      <c r="C24" s="24"/>
      <c r="D24" s="24"/>
      <c r="E24" s="24"/>
      <c r="F24" s="24"/>
      <c r="G24" s="24"/>
      <c r="H24" s="24"/>
      <c r="I24" s="24"/>
      <c r="J24" s="9"/>
    </row>
    <row r="25">
      <c r="A25" s="1815" t="s">
        <v>6059</v>
      </c>
      <c r="B25" s="1817" t="s">
        <v>6060</v>
      </c>
      <c r="C25" s="1816" t="s">
        <v>4712</v>
      </c>
      <c r="D25" s="1816" t="s">
        <v>4704</v>
      </c>
      <c r="E25" s="1816" t="s">
        <v>4708</v>
      </c>
      <c r="F25" s="1816" t="s">
        <v>4700</v>
      </c>
      <c r="G25" s="1817" t="s">
        <v>6715</v>
      </c>
      <c r="H25" s="1817" t="s">
        <v>6716</v>
      </c>
      <c r="I25" s="1943" t="s">
        <v>6717</v>
      </c>
      <c r="J25" s="1817" t="s">
        <v>6718</v>
      </c>
    </row>
    <row r="26">
      <c r="A26" s="1592" t="s">
        <v>6064</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6723</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6077</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6724</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6725</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6075</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6072</v>
      </c>
      <c r="B32" s="1820"/>
      <c r="C32" s="1820"/>
      <c r="D32" s="1820"/>
      <c r="E32" s="1820"/>
      <c r="F32" s="1820"/>
      <c r="G32" s="1822">
        <f t="shared" ref="G32:J32" si="14">sum(G26:G31)</f>
        <v>456</v>
      </c>
      <c r="H32" s="1822">
        <f t="shared" si="14"/>
        <v>81</v>
      </c>
      <c r="I32" s="1822">
        <f t="shared" si="14"/>
        <v>156</v>
      </c>
      <c r="J32" s="1822">
        <f t="shared" si="14"/>
        <v>144</v>
      </c>
    </row>
    <row r="33">
      <c r="A33" s="1823" t="s">
        <v>6726</v>
      </c>
      <c r="B33" s="24"/>
      <c r="C33" s="24"/>
      <c r="D33" s="24"/>
      <c r="E33" s="24"/>
      <c r="F33" s="24"/>
      <c r="G33" s="24"/>
      <c r="H33" s="24"/>
      <c r="I33" s="24"/>
      <c r="J33" s="9"/>
    </row>
    <row r="34">
      <c r="A34" s="1815" t="s">
        <v>6059</v>
      </c>
      <c r="B34" s="1817" t="s">
        <v>6060</v>
      </c>
      <c r="C34" s="1816" t="s">
        <v>4712</v>
      </c>
      <c r="D34" s="1816" t="s">
        <v>4704</v>
      </c>
      <c r="E34" s="1816" t="s">
        <v>4708</v>
      </c>
      <c r="F34" s="1816" t="s">
        <v>4700</v>
      </c>
      <c r="G34" s="1817" t="s">
        <v>6715</v>
      </c>
      <c r="H34" s="1817" t="s">
        <v>6716</v>
      </c>
      <c r="I34" s="1943" t="s">
        <v>6717</v>
      </c>
      <c r="J34" s="1817" t="s">
        <v>6718</v>
      </c>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6724</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6727</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6728</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6729</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6084</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6072</v>
      </c>
      <c r="B41" s="1825"/>
      <c r="C41" s="1825"/>
      <c r="D41" s="1825"/>
      <c r="E41" s="1825"/>
      <c r="F41" s="1825"/>
      <c r="G41" s="1826">
        <f t="shared" ref="G41:J41" si="21">sum(G35:G40)</f>
        <v>132</v>
      </c>
      <c r="H41" s="1826">
        <f t="shared" si="21"/>
        <v>90</v>
      </c>
      <c r="I41" s="1826">
        <f t="shared" si="21"/>
        <v>543</v>
      </c>
      <c r="J41" s="1826">
        <f t="shared" si="21"/>
        <v>198</v>
      </c>
    </row>
    <row r="42">
      <c r="A42" s="1811" t="s">
        <v>6730</v>
      </c>
      <c r="B42" s="24"/>
      <c r="C42" s="24"/>
      <c r="D42" s="24"/>
      <c r="E42" s="24"/>
      <c r="F42" s="24"/>
      <c r="G42" s="24"/>
      <c r="H42" s="24"/>
      <c r="I42" s="24"/>
      <c r="J42" s="9"/>
    </row>
    <row r="43">
      <c r="A43" s="1815" t="s">
        <v>6059</v>
      </c>
      <c r="B43" s="1817" t="s">
        <v>6060</v>
      </c>
      <c r="C43" s="1816" t="s">
        <v>4712</v>
      </c>
      <c r="D43" s="1816" t="s">
        <v>4704</v>
      </c>
      <c r="E43" s="1816" t="s">
        <v>4708</v>
      </c>
      <c r="F43" s="1816" t="s">
        <v>4700</v>
      </c>
      <c r="G43" s="1817" t="s">
        <v>6715</v>
      </c>
      <c r="H43" s="1817" t="s">
        <v>6716</v>
      </c>
      <c r="I43" s="1943" t="s">
        <v>6717</v>
      </c>
      <c r="J43" s="1817" t="s">
        <v>6718</v>
      </c>
    </row>
    <row r="44">
      <c r="A44" s="1592" t="s">
        <v>6064</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6731</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6732</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6076</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6083</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6733</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6072</v>
      </c>
      <c r="B50" s="1825"/>
      <c r="C50" s="1825"/>
      <c r="D50" s="1825"/>
      <c r="E50" s="1825"/>
      <c r="F50" s="1825"/>
      <c r="G50" s="1945">
        <f t="shared" ref="G50:J50" si="28">sum(G44:G49)</f>
        <v>132</v>
      </c>
      <c r="H50" s="1945">
        <f t="shared" si="28"/>
        <v>432</v>
      </c>
      <c r="I50" s="1945">
        <f t="shared" si="28"/>
        <v>48</v>
      </c>
      <c r="J50" s="1945">
        <f t="shared" si="28"/>
        <v>108</v>
      </c>
    </row>
    <row r="51">
      <c r="A51" s="1827" t="s">
        <v>6085</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6734</v>
      </c>
      <c r="B54" s="1946" t="s">
        <v>6113</v>
      </c>
      <c r="C54" s="24"/>
      <c r="D54" s="24"/>
      <c r="E54" s="24"/>
      <c r="F54" s="24"/>
      <c r="G54" s="24"/>
      <c r="H54" s="24"/>
      <c r="I54" s="9"/>
      <c r="J54" s="1840" t="s">
        <v>6735</v>
      </c>
    </row>
    <row r="55">
      <c r="A55" s="1842" t="s">
        <v>6736</v>
      </c>
      <c r="B55" s="1947" t="s">
        <v>6737</v>
      </c>
      <c r="C55" s="24"/>
      <c r="D55" s="24"/>
      <c r="E55" s="24"/>
      <c r="F55" s="24"/>
      <c r="G55" s="24"/>
      <c r="H55" s="24"/>
      <c r="I55" s="9"/>
      <c r="J55" s="1948">
        <v>3.0</v>
      </c>
    </row>
    <row r="56">
      <c r="A56" s="1842" t="s">
        <v>6738</v>
      </c>
      <c r="B56" s="1949" t="s">
        <v>6739</v>
      </c>
      <c r="C56" s="24"/>
      <c r="D56" s="24"/>
      <c r="E56" s="24"/>
      <c r="F56" s="24"/>
      <c r="G56" s="24"/>
      <c r="H56" s="24"/>
      <c r="I56" s="9"/>
      <c r="J56" s="1950">
        <v>3.0</v>
      </c>
    </row>
    <row r="57">
      <c r="A57" s="1842" t="s">
        <v>6740</v>
      </c>
      <c r="B57" s="1949" t="s">
        <v>6741</v>
      </c>
      <c r="C57" s="24"/>
      <c r="D57" s="24"/>
      <c r="E57" s="24"/>
      <c r="F57" s="24"/>
      <c r="G57" s="24"/>
      <c r="H57" s="24"/>
      <c r="I57" s="9"/>
      <c r="J57" s="1948">
        <v>3.0</v>
      </c>
    </row>
    <row r="58">
      <c r="A58" s="1951" t="s">
        <v>6742</v>
      </c>
      <c r="B58" s="1949" t="s">
        <v>6743</v>
      </c>
      <c r="C58" s="24"/>
      <c r="D58" s="24"/>
      <c r="E58" s="24"/>
      <c r="F58" s="24"/>
      <c r="G58" s="24"/>
      <c r="H58" s="24"/>
      <c r="I58" s="9"/>
      <c r="J58" s="1952">
        <v>3.0</v>
      </c>
    </row>
    <row r="59">
      <c r="A59" s="1835"/>
      <c r="B59" s="1846"/>
      <c r="C59" s="1846"/>
      <c r="D59" s="1846"/>
      <c r="E59" s="1847"/>
      <c r="F59" s="1847"/>
      <c r="G59" s="1848"/>
      <c r="H59" s="1848"/>
      <c r="I59" s="1847"/>
      <c r="J59" s="1847"/>
    </row>
    <row r="60">
      <c r="A60" s="1837" t="s">
        <v>6744</v>
      </c>
      <c r="B60" s="1946" t="s">
        <v>6113</v>
      </c>
      <c r="C60" s="24"/>
      <c r="D60" s="24"/>
      <c r="E60" s="24"/>
      <c r="F60" s="24"/>
      <c r="G60" s="24"/>
      <c r="H60" s="24"/>
      <c r="I60" s="9"/>
      <c r="J60" s="1840" t="s">
        <v>6735</v>
      </c>
    </row>
    <row r="61">
      <c r="A61" s="1842" t="s">
        <v>6736</v>
      </c>
      <c r="B61" s="1953" t="s">
        <v>6745</v>
      </c>
      <c r="C61" s="24"/>
      <c r="D61" s="24"/>
      <c r="E61" s="24"/>
      <c r="F61" s="24"/>
      <c r="G61" s="24"/>
      <c r="H61" s="24"/>
      <c r="I61" s="9"/>
      <c r="J61" s="1952">
        <v>6.0</v>
      </c>
    </row>
    <row r="62">
      <c r="A62" s="1842" t="s">
        <v>6738</v>
      </c>
      <c r="B62" s="1949" t="s">
        <v>6746</v>
      </c>
      <c r="C62" s="24"/>
      <c r="D62" s="24"/>
      <c r="E62" s="24"/>
      <c r="F62" s="24"/>
      <c r="G62" s="24"/>
      <c r="H62" s="24"/>
      <c r="I62" s="9"/>
      <c r="J62" s="1954">
        <v>6.0</v>
      </c>
    </row>
    <row r="63">
      <c r="A63" s="1842" t="s">
        <v>6740</v>
      </c>
      <c r="B63" s="1949" t="s">
        <v>6747</v>
      </c>
      <c r="C63" s="24"/>
      <c r="D63" s="24"/>
      <c r="E63" s="24"/>
      <c r="F63" s="24"/>
      <c r="G63" s="24"/>
      <c r="H63" s="24"/>
      <c r="I63" s="9"/>
      <c r="J63" s="1952">
        <v>6.0</v>
      </c>
    </row>
    <row r="64">
      <c r="A64" s="1951" t="s">
        <v>6742</v>
      </c>
      <c r="B64" s="1949" t="s">
        <v>6745</v>
      </c>
      <c r="C64" s="24"/>
      <c r="D64" s="24"/>
      <c r="E64" s="24"/>
      <c r="F64" s="24"/>
      <c r="G64" s="24"/>
      <c r="H64" s="24"/>
      <c r="I64" s="9"/>
      <c r="J64" s="1952">
        <v>6.0</v>
      </c>
    </row>
    <row r="65">
      <c r="A65" s="1835"/>
      <c r="B65" s="1846"/>
      <c r="C65" s="1846"/>
      <c r="D65" s="1850"/>
      <c r="E65" s="1848"/>
      <c r="F65" s="1848"/>
      <c r="G65" s="1848"/>
      <c r="H65" s="1848"/>
      <c r="I65" s="1848"/>
      <c r="J65" s="1848"/>
    </row>
    <row r="66">
      <c r="A66" s="1837" t="s">
        <v>6748</v>
      </c>
      <c r="B66" s="1946" t="s">
        <v>6113</v>
      </c>
      <c r="C66" s="24"/>
      <c r="D66" s="24"/>
      <c r="E66" s="24"/>
      <c r="F66" s="24"/>
      <c r="G66" s="24"/>
      <c r="H66" s="24"/>
      <c r="I66" s="9"/>
      <c r="J66" s="1840" t="s">
        <v>6735</v>
      </c>
    </row>
    <row r="67">
      <c r="A67" s="1842" t="s">
        <v>6736</v>
      </c>
      <c r="B67" s="1953" t="s">
        <v>6749</v>
      </c>
      <c r="C67" s="24"/>
      <c r="D67" s="24"/>
      <c r="E67" s="24"/>
      <c r="F67" s="24"/>
      <c r="G67" s="24"/>
      <c r="H67" s="24"/>
      <c r="I67" s="9"/>
      <c r="J67" s="1952">
        <v>9.0</v>
      </c>
    </row>
    <row r="68">
      <c r="A68" s="1842" t="s">
        <v>6738</v>
      </c>
      <c r="B68" s="1949" t="s">
        <v>6750</v>
      </c>
      <c r="C68" s="24"/>
      <c r="D68" s="24"/>
      <c r="E68" s="24"/>
      <c r="F68" s="24"/>
      <c r="G68" s="24"/>
      <c r="H68" s="24"/>
      <c r="I68" s="9"/>
      <c r="J68" s="1954">
        <v>9.0</v>
      </c>
    </row>
    <row r="69">
      <c r="A69" s="1842" t="s">
        <v>6740</v>
      </c>
      <c r="B69" s="1955" t="s">
        <v>6751</v>
      </c>
      <c r="C69" s="24"/>
      <c r="D69" s="24"/>
      <c r="E69" s="24"/>
      <c r="F69" s="24"/>
      <c r="G69" s="24"/>
      <c r="H69" s="24"/>
      <c r="I69" s="9"/>
      <c r="J69" s="1952">
        <v>9.0</v>
      </c>
    </row>
    <row r="70">
      <c r="A70" s="1951" t="s">
        <v>6742</v>
      </c>
      <c r="B70" s="1955" t="s">
        <v>6752</v>
      </c>
      <c r="C70" s="24"/>
      <c r="D70" s="24"/>
      <c r="E70" s="24"/>
      <c r="F70" s="24"/>
      <c r="G70" s="24"/>
      <c r="H70" s="24"/>
      <c r="I70" s="9"/>
      <c r="J70" s="1952">
        <v>9.0</v>
      </c>
    </row>
    <row r="71">
      <c r="A71" s="1842" t="s">
        <v>6753</v>
      </c>
      <c r="B71" s="1955" t="s">
        <v>6754</v>
      </c>
      <c r="C71" s="24"/>
      <c r="D71" s="24"/>
      <c r="E71" s="24"/>
      <c r="F71" s="24"/>
      <c r="G71" s="24"/>
      <c r="H71" s="24"/>
      <c r="I71" s="9"/>
      <c r="J71" s="1956">
        <v>43685.0</v>
      </c>
    </row>
    <row r="72">
      <c r="A72" s="1842" t="s">
        <v>6755</v>
      </c>
      <c r="B72" s="1955" t="s">
        <v>6752</v>
      </c>
      <c r="C72" s="24"/>
      <c r="D72" s="24"/>
      <c r="E72" s="24"/>
      <c r="F72" s="24"/>
      <c r="G72" s="24"/>
      <c r="H72" s="24"/>
      <c r="I72" s="9"/>
      <c r="J72" s="1956">
        <v>43685.0</v>
      </c>
    </row>
    <row r="73">
      <c r="A73" s="1842" t="s">
        <v>6756</v>
      </c>
      <c r="B73" s="1955" t="s">
        <v>6757</v>
      </c>
      <c r="C73" s="24"/>
      <c r="D73" s="24"/>
      <c r="E73" s="24"/>
      <c r="F73" s="24"/>
      <c r="G73" s="24"/>
      <c r="H73" s="24"/>
      <c r="I73" s="9"/>
      <c r="J73" s="1956">
        <v>43685.0</v>
      </c>
    </row>
    <row r="74">
      <c r="A74" s="1951" t="s">
        <v>6758</v>
      </c>
      <c r="B74" s="1955" t="s">
        <v>6759</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4807</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4807</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6760</v>
      </c>
      <c r="D5" s="20"/>
      <c r="E5" s="20"/>
      <c r="F5" s="20"/>
      <c r="G5" s="21"/>
      <c r="H5" s="1807"/>
      <c r="I5" s="1807"/>
      <c r="J5" s="1930"/>
    </row>
    <row r="6">
      <c r="A6" s="1807"/>
      <c r="B6" s="1807"/>
      <c r="C6" s="273"/>
      <c r="D6" s="459"/>
      <c r="E6" s="459"/>
      <c r="F6" s="459"/>
      <c r="G6" s="322"/>
      <c r="H6" s="1807"/>
      <c r="I6" s="1807"/>
      <c r="J6" s="1930"/>
    </row>
    <row r="7">
      <c r="A7" s="1931">
        <v>43846.0</v>
      </c>
      <c r="B7" s="1807"/>
      <c r="C7" s="1804" t="s">
        <v>6053</v>
      </c>
      <c r="D7" s="24"/>
      <c r="E7" s="1932"/>
      <c r="F7" s="1933"/>
      <c r="G7" s="1933"/>
      <c r="H7" s="1806"/>
      <c r="I7" s="1806"/>
      <c r="J7" s="1930"/>
    </row>
    <row r="8">
      <c r="A8" s="1808"/>
      <c r="B8" s="1809"/>
      <c r="C8" s="1809"/>
      <c r="D8" s="1809"/>
      <c r="E8" s="1809"/>
      <c r="F8" s="1809"/>
      <c r="G8" s="1809"/>
      <c r="H8" s="1809"/>
      <c r="I8" s="1809"/>
      <c r="J8" s="1934"/>
    </row>
    <row r="9">
      <c r="A9" s="1810" t="s">
        <v>6761</v>
      </c>
      <c r="B9" s="459"/>
      <c r="C9" s="459"/>
      <c r="D9" s="459"/>
      <c r="E9" s="459"/>
      <c r="F9" s="459"/>
      <c r="G9" s="459"/>
      <c r="H9" s="459"/>
      <c r="I9" s="459"/>
      <c r="J9" s="322"/>
    </row>
    <row r="10">
      <c r="A10" s="1731" t="s">
        <v>6055</v>
      </c>
      <c r="B10" s="24"/>
      <c r="C10" s="24"/>
      <c r="D10" s="24"/>
      <c r="E10" s="24"/>
      <c r="F10" s="24"/>
      <c r="G10" s="24"/>
      <c r="H10" s="24"/>
      <c r="I10" s="24"/>
      <c r="J10" s="9"/>
    </row>
    <row r="11">
      <c r="A11" s="1957" t="s">
        <v>6762</v>
      </c>
      <c r="B11" s="1958"/>
      <c r="C11" s="1938" t="s">
        <v>6708</v>
      </c>
      <c r="D11" s="1959" t="s">
        <v>1000</v>
      </c>
      <c r="E11" s="1959" t="s">
        <v>826</v>
      </c>
      <c r="F11" s="1959" t="s">
        <v>154</v>
      </c>
      <c r="G11" s="1959" t="s">
        <v>1249</v>
      </c>
      <c r="H11" s="1959" t="s">
        <v>218</v>
      </c>
      <c r="I11" s="1959" t="s">
        <v>1885</v>
      </c>
      <c r="J11" s="1939" t="s">
        <v>6708</v>
      </c>
    </row>
    <row r="12">
      <c r="A12" s="1960" t="s">
        <v>6763</v>
      </c>
      <c r="B12" s="1961"/>
      <c r="D12" s="1962" t="s">
        <v>1157</v>
      </c>
      <c r="E12" s="1962" t="s">
        <v>644</v>
      </c>
      <c r="F12" s="1962" t="s">
        <v>1980</v>
      </c>
      <c r="G12" s="1962" t="s">
        <v>526</v>
      </c>
      <c r="H12" s="1962" t="s">
        <v>323</v>
      </c>
      <c r="I12" s="1962" t="s">
        <v>713</v>
      </c>
      <c r="J12" s="269"/>
    </row>
    <row r="13">
      <c r="A13" s="1963" t="s">
        <v>6764</v>
      </c>
      <c r="B13" s="1964"/>
      <c r="D13" s="1965" t="s">
        <v>448</v>
      </c>
      <c r="E13" s="1965" t="s">
        <v>657</v>
      </c>
      <c r="F13" s="1965" t="s">
        <v>1743</v>
      </c>
      <c r="G13" s="1965" t="s">
        <v>788</v>
      </c>
      <c r="H13" s="1965" t="s">
        <v>1258</v>
      </c>
      <c r="I13" s="1965" t="s">
        <v>1776</v>
      </c>
      <c r="J13" s="269"/>
    </row>
    <row r="14">
      <c r="A14" s="1966" t="s">
        <v>6765</v>
      </c>
      <c r="B14" s="1967"/>
      <c r="C14" s="459"/>
      <c r="D14" s="1968" t="s">
        <v>572</v>
      </c>
      <c r="E14" s="1968" t="s">
        <v>386</v>
      </c>
      <c r="F14" s="1968" t="s">
        <v>1753</v>
      </c>
      <c r="G14" s="1968" t="s">
        <v>1085</v>
      </c>
      <c r="H14" s="1968" t="s">
        <v>919</v>
      </c>
      <c r="I14" s="1968" t="s">
        <v>216</v>
      </c>
      <c r="J14" s="322"/>
    </row>
    <row r="15">
      <c r="A15" s="1969"/>
      <c r="B15" s="1970"/>
      <c r="C15" s="1971"/>
      <c r="D15" s="1972"/>
      <c r="E15" s="1972"/>
      <c r="F15" s="1972"/>
      <c r="G15" s="1972"/>
      <c r="H15" s="1972"/>
      <c r="I15" s="1973"/>
      <c r="J15" s="1970"/>
    </row>
    <row r="16">
      <c r="A16" s="1704" t="s">
        <v>6059</v>
      </c>
      <c r="B16" s="1582" t="s">
        <v>6060</v>
      </c>
      <c r="C16" s="1582" t="s">
        <v>6766</v>
      </c>
      <c r="D16" s="1582" t="s">
        <v>6767</v>
      </c>
      <c r="E16" s="1582" t="s">
        <v>6768</v>
      </c>
      <c r="F16" s="1582" t="s">
        <v>6769</v>
      </c>
      <c r="G16" s="1582" t="s">
        <v>6770</v>
      </c>
      <c r="H16" s="1582" t="s">
        <v>6771</v>
      </c>
      <c r="I16" s="674" t="s">
        <v>6772</v>
      </c>
      <c r="J16" s="1582" t="s">
        <v>6773</v>
      </c>
    </row>
    <row r="17">
      <c r="A17" s="1974" t="s">
        <v>6774</v>
      </c>
      <c r="B17" s="459"/>
      <c r="C17" s="459"/>
      <c r="D17" s="459"/>
      <c r="E17" s="459"/>
      <c r="F17" s="459"/>
      <c r="G17" s="459"/>
      <c r="H17" s="459"/>
      <c r="I17" s="459"/>
      <c r="J17" s="322"/>
    </row>
    <row r="18">
      <c r="A18" s="1592" t="s">
        <v>6064</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6775</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6081</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6776</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6777</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6778</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6779</v>
      </c>
      <c r="B24" s="1944">
        <v>1.0</v>
      </c>
      <c r="C24" s="1588">
        <v>54.0</v>
      </c>
      <c r="D24" s="1588">
        <v>36.0</v>
      </c>
      <c r="E24" s="1975"/>
      <c r="F24" s="1588"/>
      <c r="G24" s="1819"/>
      <c r="H24" s="1819"/>
      <c r="I24" s="1819"/>
      <c r="J24" s="1819"/>
    </row>
    <row r="25">
      <c r="A25" s="1815" t="s">
        <v>6072</v>
      </c>
      <c r="B25" s="1820"/>
      <c r="C25" s="1820"/>
      <c r="D25" s="1820"/>
      <c r="E25" s="1820"/>
      <c r="F25" s="1820"/>
      <c r="G25" s="1945">
        <f t="shared" ref="G25:J25" si="7">sum(G18:G23)</f>
        <v>504</v>
      </c>
      <c r="H25" s="1945">
        <f t="shared" si="7"/>
        <v>96</v>
      </c>
      <c r="I25" s="1945">
        <f t="shared" si="7"/>
        <v>96</v>
      </c>
      <c r="J25" s="1945">
        <f t="shared" si="7"/>
        <v>162</v>
      </c>
    </row>
    <row r="26">
      <c r="A26" s="1976" t="s">
        <v>6780</v>
      </c>
      <c r="B26" s="24"/>
      <c r="C26" s="24"/>
      <c r="D26" s="24"/>
      <c r="E26" s="24"/>
      <c r="F26" s="24"/>
      <c r="G26" s="24"/>
      <c r="H26" s="24"/>
      <c r="I26" s="24"/>
      <c r="J26" s="9"/>
    </row>
    <row r="27">
      <c r="A27" s="1592" t="s">
        <v>6064</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6781</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6076</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6782</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6728</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6783</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6072</v>
      </c>
      <c r="B33" s="1820"/>
      <c r="C33" s="1820"/>
      <c r="D33" s="1820"/>
      <c r="E33" s="1820"/>
      <c r="F33" s="1820"/>
      <c r="G33" s="1826">
        <f t="shared" ref="G33:J33" si="14">sum(G27:G32)</f>
        <v>208</v>
      </c>
      <c r="H33" s="1826">
        <f t="shared" si="14"/>
        <v>557</v>
      </c>
      <c r="I33" s="1826">
        <f t="shared" si="14"/>
        <v>72</v>
      </c>
      <c r="J33" s="1826">
        <f t="shared" si="14"/>
        <v>126</v>
      </c>
    </row>
    <row r="34">
      <c r="A34" s="1977" t="s">
        <v>6784</v>
      </c>
      <c r="B34" s="24"/>
      <c r="C34" s="24"/>
      <c r="D34" s="24"/>
      <c r="E34" s="24"/>
      <c r="F34" s="24"/>
      <c r="G34" s="24"/>
      <c r="H34" s="24"/>
      <c r="I34" s="24"/>
      <c r="J34" s="9"/>
    </row>
    <row r="35">
      <c r="A35" s="1592" t="s">
        <v>6064</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6781</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6775</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6728</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6511</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6084</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6072</v>
      </c>
      <c r="B41" s="1825"/>
      <c r="C41" s="1825"/>
      <c r="D41" s="1825"/>
      <c r="E41" s="1825"/>
      <c r="F41" s="1825"/>
      <c r="G41" s="1821">
        <f t="shared" ref="G41:J41" si="21">sum(G35:G40)</f>
        <v>225</v>
      </c>
      <c r="H41" s="1821">
        <f t="shared" si="21"/>
        <v>196</v>
      </c>
      <c r="I41" s="1821">
        <f t="shared" si="21"/>
        <v>879</v>
      </c>
      <c r="J41" s="1821">
        <f t="shared" si="21"/>
        <v>240</v>
      </c>
    </row>
    <row r="42">
      <c r="A42" s="1978" t="s">
        <v>6785</v>
      </c>
      <c r="B42" s="24"/>
      <c r="C42" s="24"/>
      <c r="D42" s="24"/>
      <c r="E42" s="24"/>
      <c r="F42" s="24"/>
      <c r="G42" s="24"/>
      <c r="H42" s="24"/>
      <c r="I42" s="24"/>
      <c r="J42" s="9"/>
    </row>
    <row r="43">
      <c r="A43" s="1592" t="s">
        <v>6064</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6786</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6782</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6787</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6511</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6788</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6072</v>
      </c>
      <c r="B49" s="1825"/>
      <c r="C49" s="1825"/>
      <c r="D49" s="1825"/>
      <c r="E49" s="1825"/>
      <c r="F49" s="1825"/>
      <c r="G49" s="1979">
        <f t="shared" ref="G49:J49" si="28">sum(G43:G48)</f>
        <v>108</v>
      </c>
      <c r="H49" s="1979">
        <f t="shared" si="28"/>
        <v>344</v>
      </c>
      <c r="I49" s="1979">
        <f t="shared" si="28"/>
        <v>144</v>
      </c>
      <c r="J49" s="1979">
        <f t="shared" si="28"/>
        <v>744</v>
      </c>
    </row>
    <row r="50">
      <c r="A50" s="1980" t="s">
        <v>6085</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4807</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4658</v>
      </c>
      <c r="C1" s="1984" t="s">
        <v>6789</v>
      </c>
      <c r="D1" s="1984" t="s">
        <v>6790</v>
      </c>
      <c r="E1" s="1984" t="s">
        <v>6791</v>
      </c>
      <c r="F1" s="1984" t="s">
        <v>6792</v>
      </c>
      <c r="G1" s="1985"/>
      <c r="H1" s="1985"/>
      <c r="I1" s="1985"/>
      <c r="J1" s="1985"/>
      <c r="K1" s="1985"/>
      <c r="L1" s="1985"/>
      <c r="M1" s="1985"/>
      <c r="N1" s="1985"/>
      <c r="O1" s="1985"/>
      <c r="P1" s="1985"/>
      <c r="Q1" s="1985"/>
      <c r="R1" s="1985"/>
      <c r="S1" s="1985"/>
      <c r="T1" s="1985"/>
      <c r="U1" s="1985"/>
      <c r="V1" s="1985"/>
      <c r="W1" s="1985"/>
      <c r="X1" s="1985"/>
      <c r="Y1" s="1985"/>
      <c r="Z1" s="1985"/>
    </row>
    <row r="2">
      <c r="A2" s="1984" t="s">
        <v>6793</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6794</v>
      </c>
      <c r="B5" s="1984" t="s">
        <v>281</v>
      </c>
      <c r="C5" s="1985">
        <f>vlookup(B5,Soldiers!$A$2:$L$123,9,false)</f>
        <v>43</v>
      </c>
      <c r="D5" s="1985">
        <f>vlookup(B5,Soldiers!$A$2:$L$123,10,false)</f>
        <v>40</v>
      </c>
      <c r="E5" s="1985">
        <f>vlookup(B5,Soldiers!$A$2:$L$123,11,false)</f>
        <v>23</v>
      </c>
      <c r="F5" s="1985">
        <f>vlookup(B5,Soldiers!$A$2:$L$123,12,false)</f>
        <v>19</v>
      </c>
      <c r="G5" s="1985"/>
      <c r="H5" s="1984" t="s">
        <v>6795</v>
      </c>
      <c r="I5" s="1984" t="s">
        <v>4199</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6796</v>
      </c>
      <c r="B6" s="1985">
        <f>vlookup(B5,Soldiers!$A$2:$L$123,2,false)</f>
        <v>3</v>
      </c>
      <c r="C6" s="1985"/>
      <c r="D6" s="1985"/>
      <c r="E6" s="1985"/>
      <c r="F6" s="1985"/>
      <c r="G6" s="1985"/>
      <c r="H6" s="1987" t="s">
        <v>6796</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6797</v>
      </c>
      <c r="B7" s="1986">
        <v>10.0</v>
      </c>
      <c r="C7" s="1985"/>
      <c r="D7" s="1985"/>
      <c r="E7" s="1985"/>
      <c r="F7" s="1985"/>
      <c r="G7" s="1985"/>
      <c r="H7" s="1987" t="s">
        <v>6797</v>
      </c>
      <c r="I7" s="1986">
        <v>8.0</v>
      </c>
      <c r="J7" s="1985"/>
      <c r="K7" s="1985"/>
      <c r="L7" s="1985"/>
      <c r="M7" s="1985"/>
      <c r="N7" s="1985"/>
      <c r="O7" s="1985"/>
      <c r="P7" s="1985"/>
      <c r="Q7" s="1985"/>
      <c r="R7" s="1985"/>
      <c r="S7" s="1985"/>
      <c r="T7" s="1985"/>
      <c r="U7" s="1985"/>
      <c r="V7" s="1985"/>
      <c r="W7" s="1985"/>
      <c r="X7" s="1985"/>
      <c r="Y7" s="1985"/>
      <c r="Z7" s="1985"/>
    </row>
    <row r="8">
      <c r="A8" s="1986" t="s">
        <v>6798</v>
      </c>
      <c r="B8" s="1985">
        <f>ifs(B6=1,0,B6=2,switch(B7,0,0,1,1,2,2,3,3,4,4,5,5),B6=3,switch(B7,0,0,1,2,2,4,3,6,4,9,5,12,6,15,7,18,8,22,9,26,10,30))</f>
        <v>30</v>
      </c>
      <c r="C8" s="1985"/>
      <c r="D8" s="1985"/>
      <c r="E8" s="1985"/>
      <c r="F8" s="1985"/>
      <c r="G8" s="1985"/>
      <c r="H8" s="1986" t="s">
        <v>6798</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6799</v>
      </c>
      <c r="B10" s="1985"/>
      <c r="C10" s="1984" t="s">
        <v>100</v>
      </c>
      <c r="D10" s="1984" t="s">
        <v>101</v>
      </c>
      <c r="E10" s="1984" t="s">
        <v>103</v>
      </c>
      <c r="F10" s="1984" t="s">
        <v>104</v>
      </c>
      <c r="G10" s="1985"/>
      <c r="H10" s="1984" t="s">
        <v>6799</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6800</v>
      </c>
      <c r="B11" s="1986" t="s">
        <v>6801</v>
      </c>
      <c r="C11" s="1986">
        <v>46.0</v>
      </c>
      <c r="D11" s="1986">
        <v>55.0</v>
      </c>
      <c r="E11" s="1986">
        <v>33.0</v>
      </c>
      <c r="F11" s="1986">
        <v>33.0</v>
      </c>
      <c r="G11" s="1985"/>
      <c r="H11" s="1987" t="s">
        <v>6800</v>
      </c>
      <c r="I11" s="1986" t="s">
        <v>6801</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6802</v>
      </c>
      <c r="B12" s="1986" t="s">
        <v>6801</v>
      </c>
      <c r="C12" s="1986">
        <v>34.0</v>
      </c>
      <c r="D12" s="1986">
        <v>34.0</v>
      </c>
      <c r="E12" s="1986">
        <v>26.0</v>
      </c>
      <c r="F12" s="1986">
        <v>26.0</v>
      </c>
      <c r="G12" s="1985"/>
      <c r="H12" s="1987" t="s">
        <v>6802</v>
      </c>
      <c r="I12" s="1986" t="s">
        <v>6801</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6803</v>
      </c>
      <c r="B15" s="1985"/>
      <c r="C15" s="1985">
        <f>round(C11+(C5*(1+($B$2-1)/10))*(1+(C12+B8)/100),0)</f>
        <v>533</v>
      </c>
      <c r="D15" s="1985">
        <f>round(D11+(D5*(1+($B$2-1)/10))*(1+(D12+B8)/100),0)</f>
        <v>508</v>
      </c>
      <c r="E15" s="1985">
        <f>round(E11+(E5*(1+($B$2-1)/10))*(1+(E12+B8)/100),0)</f>
        <v>281</v>
      </c>
      <c r="F15" s="1985">
        <f>round(F11+(F5*(1+($B$2-1)/10))*(1+(F12+B8)/100),0)</f>
        <v>238</v>
      </c>
      <c r="G15" s="1985"/>
      <c r="H15" s="1984" t="s">
        <v>6803</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6804</v>
      </c>
      <c r="B16" s="1985"/>
      <c r="C16" s="1988">
        <f>round(C15*$C$2/100,0)</f>
        <v>187</v>
      </c>
      <c r="D16" s="1988">
        <f>round(D15*$D$2/100,0)</f>
        <v>51</v>
      </c>
      <c r="E16" s="1988">
        <f>round(E15*$E$2/100,0)</f>
        <v>98</v>
      </c>
      <c r="F16" s="1988">
        <f>round(F15*$F$2/100,0)</f>
        <v>24</v>
      </c>
      <c r="G16" s="1985"/>
      <c r="H16" s="1984" t="s">
        <v>6804</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6805</v>
      </c>
      <c r="B17" s="1985"/>
      <c r="C17" s="1989">
        <f t="shared" ref="C17:F17" si="1">C15+C16</f>
        <v>720</v>
      </c>
      <c r="D17" s="1989">
        <f t="shared" si="1"/>
        <v>559</v>
      </c>
      <c r="E17" s="1989">
        <f t="shared" si="1"/>
        <v>379</v>
      </c>
      <c r="F17" s="1989">
        <f t="shared" si="1"/>
        <v>262</v>
      </c>
      <c r="G17" s="1985"/>
      <c r="H17" s="1984" t="s">
        <v>6805</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6806</v>
      </c>
      <c r="B21" s="1984" t="s">
        <v>520</v>
      </c>
      <c r="C21" s="1985">
        <f>vlookup(B21,Soldiers!$A$2:$L$123,9,false)</f>
        <v>43</v>
      </c>
      <c r="D21" s="1985">
        <f>vlookup(B21,Soldiers!$A$2:$L$123,10,false)</f>
        <v>37</v>
      </c>
      <c r="E21" s="1985">
        <f>vlookup(B21,Soldiers!$A$2:$L$123,11,false)</f>
        <v>26</v>
      </c>
      <c r="F21" s="1985">
        <f>vlookup(B21,Soldiers!$A$2:$L$123,12,false)</f>
        <v>16</v>
      </c>
      <c r="G21" s="1985"/>
      <c r="H21" s="1984" t="s">
        <v>6807</v>
      </c>
      <c r="I21" s="1984" t="s">
        <v>4182</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6796</v>
      </c>
      <c r="B22" s="1985">
        <f>vlookup(B21,Soldiers!$A$2:$L$123,2,false)</f>
        <v>3</v>
      </c>
      <c r="C22" s="1985"/>
      <c r="D22" s="1985"/>
      <c r="E22" s="1985"/>
      <c r="F22" s="1985"/>
      <c r="G22" s="1985"/>
      <c r="H22" s="1987" t="s">
        <v>6796</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6797</v>
      </c>
      <c r="B23" s="1986">
        <v>8.0</v>
      </c>
      <c r="C23" s="1985"/>
      <c r="D23" s="1985"/>
      <c r="E23" s="1985"/>
      <c r="F23" s="1985"/>
      <c r="G23" s="1985"/>
      <c r="H23" s="1987" t="s">
        <v>6797</v>
      </c>
      <c r="I23" s="1986">
        <v>10.0</v>
      </c>
      <c r="J23" s="1985"/>
      <c r="K23" s="1985"/>
      <c r="L23" s="1985"/>
      <c r="M23" s="1985"/>
      <c r="N23" s="1985"/>
      <c r="O23" s="1985"/>
      <c r="P23" s="1985"/>
      <c r="Q23" s="1985"/>
      <c r="R23" s="1985"/>
      <c r="S23" s="1985"/>
      <c r="T23" s="1985"/>
      <c r="U23" s="1985"/>
      <c r="V23" s="1985"/>
      <c r="W23" s="1985"/>
      <c r="X23" s="1985"/>
      <c r="Y23" s="1985"/>
      <c r="Z23" s="1985"/>
    </row>
    <row r="24">
      <c r="A24" s="1986" t="s">
        <v>6798</v>
      </c>
      <c r="B24" s="1985">
        <f>ifs(B22=1,0,B22=2,switch(B23,0,0,1,1,2,2,3,3,4,4,5,5),B22=3,switch(B23,0,0,1,2,2,4,3,6,4,9,5,12,6,15,7,18,8,22,9,26,10,30))</f>
        <v>22</v>
      </c>
      <c r="C24" s="1985"/>
      <c r="D24" s="1985"/>
      <c r="E24" s="1985"/>
      <c r="F24" s="1985"/>
      <c r="G24" s="1985"/>
      <c r="H24" s="1986" t="s">
        <v>6798</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6799</v>
      </c>
      <c r="B26" s="1985"/>
      <c r="C26" s="1984" t="s">
        <v>100</v>
      </c>
      <c r="D26" s="1984" t="s">
        <v>101</v>
      </c>
      <c r="E26" s="1984" t="s">
        <v>103</v>
      </c>
      <c r="F26" s="1984" t="s">
        <v>104</v>
      </c>
      <c r="G26" s="1985"/>
      <c r="H26" s="1984" t="s">
        <v>6799</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6800</v>
      </c>
      <c r="B27" s="1986" t="s">
        <v>6801</v>
      </c>
      <c r="C27" s="1986">
        <v>46.0</v>
      </c>
      <c r="D27" s="1986">
        <v>55.0</v>
      </c>
      <c r="E27" s="1986">
        <v>33.0</v>
      </c>
      <c r="F27" s="1986">
        <v>33.0</v>
      </c>
      <c r="G27" s="1985"/>
      <c r="H27" s="1987" t="s">
        <v>6800</v>
      </c>
      <c r="I27" s="1986" t="s">
        <v>6801</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6802</v>
      </c>
      <c r="B28" s="1986" t="s">
        <v>6801</v>
      </c>
      <c r="C28" s="1986">
        <v>34.0</v>
      </c>
      <c r="D28" s="1986">
        <v>34.0</v>
      </c>
      <c r="E28" s="1986">
        <v>26.0</v>
      </c>
      <c r="F28" s="1986">
        <v>26.0</v>
      </c>
      <c r="G28" s="1985"/>
      <c r="H28" s="1987" t="s">
        <v>6802</v>
      </c>
      <c r="I28" s="1986" t="s">
        <v>6801</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6803</v>
      </c>
      <c r="B31" s="1985"/>
      <c r="C31" s="1985">
        <f>round(C27+(C21*(1+($B$2-1)/10))*(1+(C28+B24)/100),0)</f>
        <v>509</v>
      </c>
      <c r="D31" s="1985">
        <f>round(D27+(D21*(1+($B$2-1)/10))*(1+(D28+B24)/100),0)</f>
        <v>453</v>
      </c>
      <c r="E31" s="1985">
        <f>round(E27+(E21*(1+($B$2-1)/10))*(1+(E28+B24)/100),0)</f>
        <v>299</v>
      </c>
      <c r="F31" s="1985">
        <f>round(F27+(F21*(1+($B$2-1)/10))*(1+(F28+B24)/100),0)</f>
        <v>196</v>
      </c>
      <c r="G31" s="1985"/>
      <c r="H31" s="1984" t="s">
        <v>6803</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6804</v>
      </c>
      <c r="B32" s="1985"/>
      <c r="C32" s="1988">
        <f>round(C31*$C$2/100,0)</f>
        <v>178</v>
      </c>
      <c r="D32" s="1988">
        <f>round(D31*$D$2/100,0)</f>
        <v>45</v>
      </c>
      <c r="E32" s="1988">
        <f>round(E31*$E$2/100,0)</f>
        <v>105</v>
      </c>
      <c r="F32" s="1988">
        <f>round(F31*$F$2/100,0)</f>
        <v>20</v>
      </c>
      <c r="G32" s="1985"/>
      <c r="H32" s="1984" t="s">
        <v>6804</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6805</v>
      </c>
      <c r="B33" s="1985"/>
      <c r="C33" s="1989">
        <f t="shared" ref="C33:F33" si="3">C31+C32</f>
        <v>687</v>
      </c>
      <c r="D33" s="1989">
        <f t="shared" si="3"/>
        <v>498</v>
      </c>
      <c r="E33" s="1989">
        <f t="shared" si="3"/>
        <v>404</v>
      </c>
      <c r="F33" s="1989">
        <f t="shared" si="3"/>
        <v>216</v>
      </c>
      <c r="G33" s="1985"/>
      <c r="H33" s="1984" t="s">
        <v>6805</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f>switch(mod(value(today()),3),1,1,2,2,3,3)</f>
        <v>2</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