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FAQ"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WIP" sheetId="40" r:id="rId42"/>
  </sheets>
  <definedNames>
    <definedName hidden="1" localSheetId="4" name="Z_F7A86CFA_C0AA_4BB7_A967_33F1FB3EB2AB_.wvu.FilterData">'Max Stats'!$A$1:$AL$319</definedName>
  </definedNames>
  <calcPr/>
  <customWorkbookViews>
    <customWorkbookView activeSheetId="0" maximized="1" windowHeight="0" windowWidth="0" guid="{F7A86CFA-C0AA-4BB7-A967-33F1FB3EB2A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3">
      <text>
        <t xml:space="preserve">INT Increase, 0–40% HP:
0%
INT Increase, &gt; 40% HP:
4%/5%/6%/7% at
3*/4*/5*/6*
INT Increase, &gt; 70% HP:
7%/9%/11%/14%
INT Increase, &gt; 85% HP:
10%/13%/16%/20%</t>
      </text>
    </comment>
    <comment authorId="0" ref="D149">
      <text>
        <t xml:space="preserve">PDamage Reduction, 0–40% HP:
0%
PDamage Reduction, &gt; 40% HP:
5%/6%/8%/9%/10% at
2*/3*/4*/5*/6*
PDamage Reduction, &gt; 70% HP:
10%/12%/15%/17%/20%
PDamage Reduction, &gt; 85% HP:
15%/18%/22%/26%/30%</t>
      </text>
    </comment>
    <comment authorId="0" ref="D15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1x Replay =&gt; on pull </t>
      </text>
    </comment>
    <comment authorId="0" ref="L44">
      <text>
        <t xml:space="preserve">0x Replay =&gt; on pull </t>
      </text>
    </comment>
    <comment authorId="0" ref="L45">
      <text>
        <t xml:space="preserve">0x Replay =&gt; on pull </t>
      </text>
    </comment>
    <comment authorId="0" ref="L46">
      <text>
        <t xml:space="preserve">0x Replay =&gt; on pull </t>
      </text>
    </comment>
  </commentList>
</comments>
</file>

<file path=xl/sharedStrings.xml><?xml version="1.0" encoding="utf-8"?>
<sst xmlns="http://schemas.openxmlformats.org/spreadsheetml/2006/main" count="23633" uniqueCount="7532">
  <si>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</si>
  <si>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</si>
  <si>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</si>
  <si>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</si>
  <si>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</si>
  <si>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</si>
  <si>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</si>
  <si>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</si>
  <si>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</si>
  <si>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</si>
  <si>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</si>
  <si>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</si>
  <si>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</si>
  <si>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</si>
  <si>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</si>
  <si>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</si>
  <si>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</si>
  <si>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</si>
  <si>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</si>
  <si>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</si>
  <si>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</si>
  <si>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</si>
  <si>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</si>
  <si>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</si>
  <si>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</si>
  <si>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</si>
  <si>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</si>
  <si>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</si>
  <si>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</si>
  <si>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</si>
  <si>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</si>
  <si>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</si>
  <si>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</si>
  <si>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</si>
  <si>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</si>
  <si>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</si>
  <si>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</si>
  <si>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</si>
  <si>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</si>
  <si>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</si>
  <si>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</si>
  <si>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</si>
  <si>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</si>
  <si>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</si>
  <si>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</si>
  <si>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</si>
  <si>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</si>
  <si>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</si>
  <si>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</si>
  <si>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</si>
  <si>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</si>
  <si>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</si>
  <si>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</si>
  <si>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</si>
  <si>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</si>
  <si>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</si>
  <si>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</si>
  <si>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</si>
  <si>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</si>
  <si>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</si>
  <si>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</si>
  <si>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</si>
  <si>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</si>
  <si>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</si>
  <si>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</si>
  <si>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</si>
  <si>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</si>
  <si>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</si>
  <si>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</si>
  <si>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</si>
  <si>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</si>
  <si>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</si>
  <si>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</si>
  <si>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</si>
  <si>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</si>
  <si>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</si>
  <si>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</si>
  <si>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</si>
  <si>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</si>
  <si>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</si>
  <si>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</si>
  <si>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</si>
  <si>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</si>
  <si>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</si>
  <si>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</si>
  <si>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</si>
  <si>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</si>
  <si>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</si>
  <si>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</si>
  <si>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</si>
  <si>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</si>
  <si>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</si>
  <si>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</si>
  <si>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</si>
  <si>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</si>
  <si>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</si>
  <si>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</si>
  <si>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</si>
  <si>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</si>
  <si>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</si>
  <si>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</si>
  <si>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</si>
  <si>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</si>
  <si>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</si>
  <si>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</si>
  <si>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</si>
  <si>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</si>
  <si>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</si>
  <si>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</si>
  <si>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</si>
  <si>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</si>
  <si>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</si>
  <si>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</si>
  <si>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</si>
  <si>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</si>
  <si>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</si>
  <si>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</si>
  <si>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</si>
  <si>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</si>
  <si>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</si>
  <si>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</si>
  <si>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</si>
  <si>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</si>
  <si>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</si>
  <si>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</si>
  <si>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</si>
  <si>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</si>
  <si>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</si>
  <si>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</si>
  <si>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</si>
  <si>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</si>
  <si>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</si>
  <si>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</si>
  <si>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</si>
  <si>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</si>
  <si>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</si>
  <si>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</si>
  <si>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</si>
  <si>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</si>
  <si>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</si>
  <si>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</si>
  <si>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</si>
  <si>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</si>
  <si>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</si>
  <si>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</si>
  <si>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</si>
  <si>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</si>
  <si>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</si>
  <si>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</si>
  <si>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</si>
  <si>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</si>
  <si>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</si>
  <si>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</si>
  <si>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</si>
  <si>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</si>
  <si>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</si>
  <si>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</si>
  <si>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</si>
  <si>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</si>
  <si>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</si>
  <si>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</si>
  <si>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</si>
  <si>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</si>
  <si>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</si>
  <si>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</si>
  <si>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</si>
  <si>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</si>
  <si>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</si>
  <si>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</si>
  <si>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</si>
  <si>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</si>
  <si>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</si>
  <si>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</si>
  <si>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</si>
  <si>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</si>
  <si>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</si>
  <si>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</si>
  <si>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</si>
  <si>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</si>
  <si>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</si>
  <si>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</si>
  <si>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</si>
  <si>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</si>
  <si>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</si>
  <si>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</si>
  <si>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</si>
  <si>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</si>
  <si>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</si>
  <si>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</si>
  <si>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</si>
  <si>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</si>
  <si>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</si>
  <si>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</si>
  <si>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</si>
  <si>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</si>
  <si>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</si>
  <si>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</si>
  <si>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</si>
  <si>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</si>
  <si>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</si>
  <si>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</si>
  <si>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</si>
  <si>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</si>
  <si>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</si>
  <si>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</si>
  <si>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</si>
  <si>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</si>
  <si>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</si>
  <si>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</si>
  <si>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</si>
  <si>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</si>
  <si>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</si>
  <si>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</si>
  <si>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</si>
  <si>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</si>
  <si>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</si>
  <si>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</si>
  <si>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</si>
  <si>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</si>
  <si>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</si>
  <si>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</si>
  <si>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</si>
  <si>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</si>
  <si>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</si>
  <si>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</si>
  <si>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</si>
  <si>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</si>
  <si>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</si>
  <si>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</si>
  <si>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</si>
  <si>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</si>
  <si>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</si>
  <si>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</si>
  <si>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</si>
  <si>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</si>
  <si>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</si>
  <si>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</si>
  <si>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</si>
  <si>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</si>
  <si>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</si>
  <si>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</si>
  <si>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</si>
  <si>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</si>
  <si>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</si>
  <si>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</si>
  <si>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</si>
  <si>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</si>
  <si>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</si>
  <si>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</si>
  <si>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</si>
  <si>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</si>
  <si>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</si>
  <si>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</si>
  <si>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</si>
  <si>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</si>
  <si>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</si>
  <si>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</si>
  <si>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</si>
  <si>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</si>
  <si>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</si>
  <si>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</si>
  <si>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</si>
  <si>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</si>
  <si>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</si>
  <si>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</si>
  <si>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</si>
  <si>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</si>
  <si>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</si>
  <si>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</si>
  <si>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</si>
  <si>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</si>
  <si>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</si>
  <si>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</si>
  <si>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</si>
  <si>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</si>
  <si>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</si>
  <si>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</si>
  <si>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</si>
  <si>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</si>
  <si>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</si>
  <si>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</si>
  <si>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</si>
  <si>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</si>
  <si>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</si>
  <si>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</si>
  <si>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</si>
  <si>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</si>
  <si>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</si>
  <si>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</si>
  <si>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</si>
  <si>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</si>
  <si>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</si>
  <si>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</si>
  <si>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</si>
  <si>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</si>
  <si>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</si>
  <si>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</si>
  <si>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</si>
  <si>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</si>
  <si>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</si>
  <si>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</si>
  <si>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</si>
  <si>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</si>
  <si>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</si>
  <si>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</si>
  <si>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</si>
  <si>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</si>
  <si>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</si>
  <si>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</si>
  <si>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</si>
  <si>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</si>
  <si>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</si>
  <si>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</si>
  <si>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</si>
  <si>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</si>
  <si>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</si>
  <si>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</si>
  <si>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</si>
  <si>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</si>
  <si>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</si>
  <si>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</si>
  <si>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</si>
  <si>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</si>
  <si>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</si>
  <si>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</si>
  <si>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</si>
  <si>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</si>
  <si>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</si>
  <si>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</si>
  <si>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</si>
  <si>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</si>
  <si>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</si>
  <si>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</si>
  <si>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</si>
  <si>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</si>
  <si>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</si>
  <si>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</si>
  <si>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</si>
  <si>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</si>
  <si>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</si>
  <si>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</si>
  <si>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</si>
  <si>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</si>
  <si>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</si>
  <si>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</si>
  <si>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</si>
  <si>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</si>
  <si>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</si>
  <si>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</si>
  <si>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</si>
  <si>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</si>
  <si>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</si>
  <si>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</si>
  <si>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</si>
  <si>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</si>
  <si>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</si>
  <si>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</si>
  <si>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</si>
  <si>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</si>
  <si>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</si>
  <si>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</si>
  <si>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</si>
  <si>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</si>
  <si>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</si>
  <si>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</si>
  <si>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</si>
  <si>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</si>
  <si>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</si>
  <si>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</si>
  <si>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</si>
  <si>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</si>
  <si>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</si>
  <si>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</si>
  <si>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</si>
  <si>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</si>
  <si>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</si>
  <si>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</si>
  <si>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</si>
  <si>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</si>
  <si>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</si>
  <si>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</si>
  <si>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</si>
  <si>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</si>
  <si>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</si>
  <si>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</si>
  <si>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</si>
  <si>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</si>
  <si>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</si>
  <si>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</si>
  <si>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</si>
  <si>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</si>
  <si>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</si>
  <si>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</si>
  <si>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</si>
  <si>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</si>
  <si>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</si>
  <si>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</si>
  <si>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</si>
  <si>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</si>
  <si>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</si>
  <si>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</si>
  <si>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</si>
  <si>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</si>
  <si>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</si>
  <si>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</si>
  <si>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</si>
  <si>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</si>
  <si>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</si>
  <si>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</si>
  <si>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</si>
  <si>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</si>
  <si>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</si>
  <si>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</si>
  <si>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</si>
  <si>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</si>
  <si>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</si>
  <si>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</si>
  <si>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</si>
  <si>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</si>
  <si>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</si>
  <si>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</si>
  <si>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When this unit has [Amethyst Cover] or [Amethyst Shield] and takes the corresponding type of damage, reflect 60% of damage taken. If this unit has neither, hero's damage dealt +15%.</t>
  </si>
  <si>
    <t>HP &amp; DEF +2%. When this unit has [Amethyst Cover] or [Amethyst Shield] and takes the corresponding type of damage, reflect 60% of damage taken. If this unit has neither, hero's damage dealt +15%.</t>
  </si>
  <si>
    <t>HP &amp; DEF +3%. When this unit has [Amethyst Cover] or [Amethyst Shield] and takes the corresponding type of damage, reflect 60% of damage taken. If this unit has neither, hero's damage dealt +15%.</t>
  </si>
  <si>
    <t>HP &amp; DEF +4%. When this unit has [Amethyst Cover] or [Amethyst Shield] and takes the corresponding type of damage, reflect 60% of damage taken. If this unit has neither, hero's damage dealt +15%.</t>
  </si>
  <si>
    <t>HP &amp; DEF +5%.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</si>
  <si>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</si>
  <si>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</si>
  <si>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</si>
  <si>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</si>
  <si>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</si>
  <si>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</si>
  <si>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</si>
  <si>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</si>
  <si>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</si>
  <si>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</si>
  <si>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</si>
  <si>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</si>
  <si>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</si>
  <si>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</si>
  <si>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</si>
  <si>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</si>
  <si>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</si>
  <si>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</si>
  <si>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</si>
  <si>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</si>
  <si>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</si>
  <si>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</si>
  <si>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</si>
  <si>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</si>
  <si>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</si>
  <si>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</si>
  <si>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</si>
  <si>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</si>
  <si>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</si>
  <si>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</si>
  <si>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</si>
  <si>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</si>
  <si>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</si>
  <si>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</si>
  <si>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</si>
  <si>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</si>
  <si>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</si>
  <si>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</si>
  <si>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</si>
  <si>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</si>
  <si>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</si>
  <si>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</si>
  <si>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</si>
  <si>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</si>
  <si>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</si>
  <si>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</si>
  <si>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</si>
  <si>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</si>
  <si>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</si>
  <si>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</si>
  <si>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</si>
  <si>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</si>
  <si>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</si>
  <si>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</si>
  <si>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</si>
  <si>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</si>
  <si>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</si>
  <si>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</si>
  <si>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</si>
  <si>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</si>
  <si>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</si>
  <si>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</si>
  <si>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</si>
  <si>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</si>
  <si>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</si>
  <si>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</si>
  <si>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</si>
  <si>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</si>
  <si>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</si>
  <si>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</si>
  <si>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</si>
  <si>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</si>
  <si>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</si>
  <si>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</si>
  <si>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</si>
  <si>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</si>
  <si>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</si>
  <si>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</si>
  <si>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</si>
  <si>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</si>
  <si>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</si>
  <si>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</si>
  <si>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</si>
  <si>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</si>
  <si>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</si>
  <si>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</si>
  <si>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</si>
  <si>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</si>
  <si>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</si>
  <si>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</si>
  <si>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</si>
  <si>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</si>
  <si>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</si>
  <si>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</si>
  <si>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</si>
  <si>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</si>
  <si>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</si>
  <si>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</si>
  <si>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</si>
  <si>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</si>
  <si>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</si>
  <si>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</si>
  <si>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</si>
  <si>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</si>
  <si>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</si>
  <si>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</si>
  <si>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</si>
  <si>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</si>
  <si>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</si>
  <si>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</si>
  <si>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</si>
  <si>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</si>
  <si>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</si>
  <si>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</si>
  <si>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</si>
  <si>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</si>
  <si>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</si>
  <si>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</si>
  <si>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</si>
  <si>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</si>
  <si>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</si>
  <si>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</si>
  <si>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</si>
  <si>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</si>
  <si>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</si>
  <si>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</si>
  <si>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</si>
  <si>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</si>
  <si>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</si>
  <si>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</si>
  <si>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</si>
  <si>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</si>
  <si>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</si>
  <si>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</si>
  <si>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</si>
  <si>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</si>
  <si>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</si>
  <si>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</si>
  <si>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</si>
  <si>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</si>
  <si>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</si>
  <si>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</si>
  <si>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</si>
  <si>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</si>
  <si>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</si>
  <si>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</si>
  <si>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</si>
  <si>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</si>
  <si>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</si>
  <si>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</si>
  <si>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</si>
  <si>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</si>
  <si>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</si>
  <si>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</si>
  <si>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</si>
  <si>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</si>
  <si>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</si>
  <si>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</si>
  <si>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</si>
  <si>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</si>
  <si>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</si>
  <si>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</si>
  <si>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</si>
  <si>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</si>
  <si>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</si>
  <si>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</si>
  <si>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</si>
  <si>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</si>
  <si>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</si>
  <si>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</si>
  <si>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</si>
  <si>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</si>
  <si>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</si>
  <si>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</si>
  <si>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</si>
  <si>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</si>
  <si>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</si>
  <si>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</si>
  <si>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</si>
  <si>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</si>
  <si>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</si>
  <si>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</si>
  <si>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</si>
  <si>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</si>
  <si>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</si>
  <si>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</si>
  <si>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</si>
  <si>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</si>
  <si>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</si>
  <si>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</si>
  <si>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</si>
  <si>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</si>
  <si>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</si>
  <si>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</si>
  <si>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</si>
  <si>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</si>
  <si>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</si>
  <si>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</si>
  <si>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</si>
  <si>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</si>
  <si>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</si>
  <si>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</si>
  <si>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</si>
  <si>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</si>
  <si>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</si>
  <si>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</si>
  <si>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</si>
  <si>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</si>
  <si>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</si>
  <si>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</si>
  <si>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</si>
  <si>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</si>
  <si>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</si>
  <si>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</si>
  <si>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</si>
  <si>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</si>
  <si>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</si>
  <si>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</si>
  <si>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</si>
  <si>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</si>
  <si>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</si>
  <si>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</si>
  <si>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</si>
  <si>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</si>
  <si>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</si>
  <si>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</si>
  <si>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</si>
  <si>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</si>
  <si>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</si>
  <si>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</si>
  <si>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</si>
  <si>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</si>
  <si>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</si>
  <si>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</si>
  <si>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</si>
  <si>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</si>
  <si>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</si>
  <si>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</si>
  <si>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</si>
  <si>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</si>
  <si>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Ashamel</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</si>
  <si>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</si>
  <si>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</si>
  <si>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</si>
  <si>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</si>
  <si>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</si>
  <si>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</si>
  <si>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</si>
  <si>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</si>
  <si>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</si>
  <si>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</si>
  <si>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</si>
  <si>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</si>
  <si>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</si>
  <si>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</si>
  <si>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</si>
  <si>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Brenda</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</si>
  <si>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</si>
  <si>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</si>
  <si>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</si>
  <si>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</si>
  <si>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</si>
  <si>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</si>
  <si>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+1.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</si>
  <si>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</si>
  <si>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</si>
  <si>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</si>
  <si>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</si>
  <si>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</si>
  <si>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</si>
  <si>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</si>
  <si>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</si>
  <si>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</si>
  <si>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</si>
  <si>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</si>
  <si>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</si>
  <si>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</si>
  <si>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</si>
  <si>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</si>
  <si>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</si>
  <si>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</si>
  <si>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</si>
  <si>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</si>
  <si>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</si>
  <si>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</si>
  <si>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</si>
  <si>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</si>
  <si>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</si>
  <si>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</si>
  <si>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</si>
  <si>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</si>
  <si>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</si>
  <si>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</si>
  <si>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</si>
  <si>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</si>
  <si>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</si>
  <si>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</si>
  <si>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</si>
  <si>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</si>
  <si>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</si>
  <si>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</si>
  <si>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</si>
  <si>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</si>
  <si>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</si>
  <si>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</si>
  <si>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</si>
  <si>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</si>
  <si>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</si>
  <si>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</si>
  <si>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</si>
  <si>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</si>
  <si>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</si>
  <si>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</si>
  <si>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</si>
  <si>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</si>
  <si>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</si>
  <si>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</si>
  <si>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</si>
  <si>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</si>
  <si>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</si>
  <si>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</si>
  <si>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</si>
  <si>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</si>
  <si>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</si>
  <si>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</si>
  <si>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</si>
  <si>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</si>
  <si>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</si>
  <si>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</si>
  <si>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</si>
  <si>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</si>
  <si>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</si>
  <si>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</si>
  <si>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</si>
  <si>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</si>
  <si>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</si>
  <si>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</si>
  <si>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</si>
  <si>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</si>
  <si>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</si>
  <si>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</si>
  <si>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</si>
  <si>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</si>
  <si>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</si>
  <si>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</si>
  <si>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</si>
  <si>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</si>
  <si>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</si>
  <si>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</si>
  <si>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</si>
  <si>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</si>
  <si>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</si>
  <si>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</si>
  <si>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</si>
  <si>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</si>
  <si>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</si>
  <si>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</si>
  <si>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</si>
  <si>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</si>
  <si>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</si>
  <si>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</si>
  <si>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</si>
  <si>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</si>
  <si>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</si>
  <si>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</si>
  <si>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</si>
  <si>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</si>
  <si>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</si>
  <si>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</si>
  <si>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</si>
  <si>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</si>
  <si>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</si>
  <si>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</si>
  <si>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</si>
  <si>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</si>
  <si>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</si>
  <si>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</si>
  <si>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</si>
  <si>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</si>
  <si>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</si>
  <si>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</si>
  <si>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</si>
  <si>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</si>
  <si>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</si>
  <si>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</si>
  <si>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</si>
  <si>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</si>
  <si>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</si>
  <si>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</si>
  <si>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</si>
  <si>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</si>
  <si>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</si>
  <si>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</si>
  <si>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</si>
  <si>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</si>
  <si>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</si>
  <si>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</si>
  <si>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</si>
  <si>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</si>
  <si>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</si>
  <si>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</si>
  <si>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</si>
  <si>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</si>
  <si>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</si>
  <si>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</si>
  <si>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</si>
  <si>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</si>
  <si>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</si>
  <si>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</si>
  <si>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</si>
  <si>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</si>
  <si>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</si>
  <si>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</si>
  <si>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</si>
  <si>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</si>
  <si>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</si>
  <si>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</si>
  <si>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</si>
  <si>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</si>
  <si>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</si>
  <si>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</si>
  <si>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</si>
  <si>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</si>
  <si>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</si>
  <si>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</si>
  <si>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</si>
  <si>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</si>
  <si>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</si>
  <si>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</si>
  <si>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</si>
  <si>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</si>
  <si>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</si>
  <si>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</si>
  <si>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</si>
  <si>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</si>
  <si>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</si>
  <si>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</si>
  <si>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</si>
  <si>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</si>
  <si>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</si>
  <si>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</si>
  <si>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</si>
  <si>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</si>
  <si>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</si>
  <si>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</si>
  <si>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</si>
  <si>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</si>
  <si>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</si>
  <si>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</si>
  <si>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</si>
  <si>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</si>
  <si>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</si>
  <si>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</si>
  <si>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</si>
  <si>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</si>
  <si>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</si>
  <si>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</si>
  <si>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</si>
  <si>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 Chancellor's help.</t>
  </si>
  <si>
    <t>Iron Chancellor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</si>
  <si>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</si>
  <si>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</si>
  <si>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</si>
  <si>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</si>
  <si>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</si>
  <si>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</si>
  <si>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</si>
  <si>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</si>
  <si>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</si>
  <si>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</si>
  <si>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</si>
  <si>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</si>
  <si>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</si>
  <si>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</si>
  <si>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</si>
  <si>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</si>
  <si>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</si>
  <si>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</si>
  <si>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</si>
  <si>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</si>
  <si>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</si>
  <si>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</si>
  <si>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</si>
  <si>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</si>
  <si>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</si>
  <si>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</si>
  <si>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</si>
  <si>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</si>
  <si>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</si>
  <si>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</si>
  <si>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</si>
  <si>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</si>
  <si>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</si>
  <si>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</si>
  <si>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</si>
  <si>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</si>
  <si>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</si>
  <si>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</si>
  <si>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</si>
  <si>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</si>
  <si>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</si>
  <si>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</si>
  <si>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</si>
  <si>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</si>
  <si>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</si>
  <si>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</si>
  <si>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</si>
  <si>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</si>
  <si>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</si>
  <si>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</si>
  <si>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</si>
  <si>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</si>
  <si>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</si>
  <si>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</si>
  <si>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</si>
  <si>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</si>
  <si>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</si>
  <si>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</si>
  <si>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</si>
  <si>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</si>
  <si>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</si>
  <si>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</si>
  <si>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</si>
  <si>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</si>
  <si>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</si>
  <si>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</si>
  <si>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</si>
  <si>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</si>
  <si>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</si>
  <si>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</si>
  <si>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</si>
  <si>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</si>
  <si>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</si>
  <si>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</si>
  <si>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</si>
  <si>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</si>
  <si>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</si>
  <si>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</si>
  <si>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</si>
  <si>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</si>
  <si>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</si>
  <si>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</si>
  <si>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</si>
  <si>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</si>
  <si>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</si>
  <si>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</si>
  <si>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</si>
  <si>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</si>
  <si>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</si>
  <si>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</si>
  <si>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</si>
  <si>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</si>
  <si>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</si>
  <si>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</si>
  <si>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</si>
  <si>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</si>
  <si>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</si>
  <si>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</si>
  <si>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</si>
  <si>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</si>
  <si>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</si>
  <si>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</si>
  <si>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</si>
  <si>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</si>
  <si>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</si>
  <si>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</si>
  <si>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</si>
  <si>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</si>
  <si>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</si>
  <si>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</si>
  <si>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</si>
  <si>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</si>
  <si>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</si>
  <si>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</si>
  <si>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</si>
  <si>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</si>
  <si>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</si>
  <si>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</si>
  <si>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</si>
  <si>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</si>
  <si>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</si>
  <si>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</si>
  <si>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</si>
  <si>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</si>
  <si>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</si>
  <si>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</si>
  <si>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</si>
  <si>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</si>
  <si>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</si>
  <si>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</si>
  <si>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</si>
  <si>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</si>
  <si>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</si>
  <si>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</si>
  <si>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</si>
  <si>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</si>
  <si>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</si>
  <si>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</si>
  <si>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</si>
  <si>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</si>
  <si>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</si>
  <si>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</si>
  <si>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</si>
  <si>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</si>
  <si>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</si>
  <si>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</si>
  <si>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</si>
  <si>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</si>
  <si>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[Displacement]: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</si>
  <si>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</si>
  <si>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</si>
  <si>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</si>
  <si>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</si>
  <si>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</si>
  <si>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</si>
  <si>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</si>
  <si>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</si>
  <si>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</si>
  <si>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</si>
  <si>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</si>
  <si>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</si>
  <si>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</si>
  <si>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</si>
  <si>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</si>
  <si>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</si>
  <si>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</si>
  <si>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</si>
  <si>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</si>
  <si>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</si>
  <si>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</si>
  <si>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</si>
  <si>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</si>
  <si>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</si>
  <si>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</si>
  <si>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</si>
  <si>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</si>
  <si>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</si>
  <si>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</si>
  <si>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</si>
  <si>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</si>
  <si>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</si>
  <si>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</si>
  <si>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</si>
  <si>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</si>
  <si>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</si>
  <si>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</si>
  <si>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</si>
  <si>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</si>
  <si>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</si>
  <si>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</si>
  <si>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</si>
  <si>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</si>
  <si>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</si>
  <si>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</si>
  <si>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</si>
  <si>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</si>
  <si>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</si>
  <si>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</si>
  <si>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</si>
  <si>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</si>
  <si>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</si>
  <si>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</si>
  <si>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</si>
  <si>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</si>
  <si>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</si>
  <si>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</si>
  <si>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</si>
  <si>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</si>
  <si>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</si>
  <si>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</si>
  <si>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</si>
  <si>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</si>
  <si>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</si>
  <si>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</si>
  <si>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</si>
  <si>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</si>
  <si>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</si>
  <si>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</si>
  <si>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</si>
  <si>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</si>
  <si>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</si>
  <si>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</si>
  <si>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</si>
  <si>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</si>
  <si>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</si>
  <si>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</si>
  <si>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</si>
  <si>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</si>
  <si>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</si>
  <si>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</si>
  <si>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</si>
  <si>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</si>
  <si>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</si>
  <si>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</si>
  <si>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</si>
  <si>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</si>
  <si>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</si>
  <si>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</si>
  <si>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</si>
  <si>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</si>
  <si>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</si>
  <si>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</si>
  <si>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</si>
  <si>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</si>
  <si>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</si>
  <si>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</si>
  <si>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</si>
  <si>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</si>
  <si>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</si>
  <si>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</si>
  <si>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</si>
  <si>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</si>
  <si>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</si>
  <si>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</si>
  <si>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</si>
  <si>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</si>
  <si>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</si>
  <si>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</si>
  <si>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</si>
  <si>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</si>
  <si>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</si>
  <si>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</si>
  <si>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</si>
  <si>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</si>
  <si>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</si>
  <si>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</si>
  <si>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</si>
  <si>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</si>
  <si>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</si>
  <si>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</si>
  <si>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</si>
  <si>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</si>
  <si>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</si>
  <si>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</si>
  <si>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</si>
  <si>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</si>
  <si>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</si>
  <si>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</si>
  <si>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</si>
  <si>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</si>
  <si>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</si>
  <si>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</si>
  <si>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</si>
  <si>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</si>
  <si>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</si>
  <si>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</si>
  <si>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</si>
  <si>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</si>
  <si>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</si>
  <si>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</si>
  <si>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</si>
  <si>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</si>
  <si>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</si>
  <si>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</si>
  <si>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</si>
  <si>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</si>
  <si>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</si>
  <si>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</si>
  <si>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</si>
  <si>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</si>
  <si>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</si>
  <si>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</si>
  <si>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</si>
  <si>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</si>
  <si>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</si>
  <si>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</si>
  <si>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</si>
  <si>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</si>
  <si>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</si>
  <si>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</si>
  <si>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</si>
  <si>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</si>
  <si>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</si>
  <si>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</si>
  <si>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</si>
  <si>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</si>
  <si>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</si>
  <si>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</si>
  <si>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</si>
  <si>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</si>
  <si>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</si>
  <si>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</si>
  <si>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</si>
  <si>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</si>
  <si>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</si>
  <si>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</si>
  <si>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</si>
  <si>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</si>
  <si>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</si>
  <si>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</si>
  <si>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</si>
  <si>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</si>
  <si>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</si>
  <si>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</si>
  <si>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</si>
  <si>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</si>
  <si>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</si>
  <si>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</si>
  <si>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</si>
  <si>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</si>
  <si>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</si>
  <si>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</si>
  <si>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</si>
  <si>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</si>
  <si>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</si>
  <si>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</si>
  <si>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</si>
  <si>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</si>
  <si>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</si>
  <si>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</si>
  <si>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</si>
  <si>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</si>
  <si>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</si>
  <si>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</si>
  <si>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</si>
  <si>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</si>
  <si>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</si>
  <si>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</si>
  <si>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</si>
  <si>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</si>
  <si>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</si>
  <si>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</si>
  <si>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</si>
  <si>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</si>
  <si>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</si>
  <si>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</si>
  <si>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</si>
  <si>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</si>
  <si>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</si>
  <si>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</si>
  <si>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</si>
  <si>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</si>
  <si>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</si>
  <si>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</si>
  <si>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</si>
  <si>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</si>
  <si>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</si>
  <si>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</si>
  <si>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</si>
  <si>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</si>
  <si>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</si>
  <si>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</si>
  <si>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</si>
  <si>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</si>
  <si>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</si>
  <si>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</si>
  <si>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</si>
  <si>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</si>
  <si>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</si>
  <si>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</si>
  <si>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</si>
  <si>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</si>
  <si>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</si>
  <si>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</si>
  <si>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</si>
  <si>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</si>
  <si>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</si>
  <si>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</si>
  <si>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</si>
  <si>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</si>
  <si>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</si>
  <si>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</si>
  <si>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</si>
  <si>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</si>
  <si>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</si>
  <si>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</si>
  <si>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</si>
  <si>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</si>
  <si>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</si>
  <si>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</si>
  <si>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</si>
  <si>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</si>
  <si>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</si>
  <si>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</si>
  <si>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</si>
  <si>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</si>
  <si>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</si>
  <si>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</si>
  <si>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</si>
  <si>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</si>
  <si>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</si>
  <si>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</si>
  <si>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</si>
  <si>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</si>
  <si>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</si>
  <si>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</si>
  <si>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</si>
  <si>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</si>
  <si>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</si>
  <si>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</si>
  <si>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</si>
  <si>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</si>
  <si>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</si>
  <si>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</si>
  <si>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</si>
  <si>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</si>
  <si>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</si>
  <si>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</si>
  <si>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</si>
  <si>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</si>
  <si>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</si>
  <si>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</si>
  <si>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</si>
  <si>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</si>
  <si>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</si>
  <si>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</si>
  <si>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</si>
  <si>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</si>
  <si>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</si>
  <si>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</si>
  <si>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</si>
  <si>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</si>
  <si>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</si>
  <si>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</si>
  <si>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</si>
  <si>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</si>
  <si>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</si>
  <si>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</si>
  <si>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</si>
  <si>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</si>
  <si>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</si>
  <si>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</si>
  <si>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</si>
  <si>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</si>
  <si>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</si>
  <si>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</si>
  <si>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</si>
  <si>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</si>
  <si>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</si>
  <si>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</si>
  <si>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</si>
  <si>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</si>
  <si>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</si>
  <si>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</si>
  <si>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</si>
  <si>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</si>
  <si>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</si>
  <si>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</si>
  <si>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</si>
  <si>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</si>
  <si>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</si>
  <si>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</si>
  <si>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</si>
  <si>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</si>
  <si>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</si>
  <si>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</si>
  <si>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</si>
  <si>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</si>
  <si>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</si>
  <si>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</si>
  <si>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</si>
  <si>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</si>
  <si>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</si>
  <si>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</si>
  <si>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</si>
  <si>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</si>
  <si>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</si>
  <si>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</si>
  <si>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</si>
  <si>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</si>
  <si>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</si>
  <si>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</si>
  <si>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</si>
  <si>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</si>
  <si>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</si>
  <si>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</si>
  <si>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</si>
  <si>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</si>
  <si>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</si>
  <si>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</si>
  <si>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</si>
  <si>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</si>
  <si>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</si>
  <si>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</si>
  <si>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</si>
  <si>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</si>
  <si>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</si>
  <si>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</si>
  <si>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</si>
  <si>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</si>
  <si>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</si>
  <si>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</si>
  <si>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</si>
  <si>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</si>
  <si>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</si>
  <si>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</si>
  <si>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</si>
  <si>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</si>
  <si>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</si>
  <si>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</si>
  <si>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</si>
  <si>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</si>
  <si>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</si>
  <si>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</si>
  <si>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</si>
  <si>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</si>
  <si>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</si>
  <si>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</si>
  <si>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</si>
  <si>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</si>
  <si>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</si>
  <si>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</si>
  <si>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</si>
  <si>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</si>
  <si>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</si>
  <si>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</si>
  <si>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</si>
  <si>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</si>
  <si>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</si>
  <si>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</si>
  <si>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</si>
  <si>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</si>
  <si>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</si>
  <si>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</si>
  <si>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</si>
  <si>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</si>
  <si>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</si>
  <si>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</si>
  <si>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</si>
  <si>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</si>
  <si>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</si>
  <si>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</si>
  <si>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</si>
  <si>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</si>
  <si>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</si>
  <si>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</si>
  <si>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</si>
  <si>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</si>
  <si>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</si>
  <si>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</si>
  <si>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</si>
  <si>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</si>
  <si>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</si>
  <si>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</si>
  <si>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</si>
  <si>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</si>
  <si>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</si>
  <si>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</si>
  <si>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</si>
  <si>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</si>
  <si>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</si>
  <si>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</si>
  <si>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</si>
  <si>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</si>
  <si>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</si>
  <si>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</si>
  <si>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</si>
  <si>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</si>
  <si>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</si>
  <si>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</si>
  <si>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</si>
  <si>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</si>
  <si>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</si>
  <si>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</si>
  <si>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</si>
  <si>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</si>
  <si>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</si>
  <si>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</si>
  <si>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</si>
  <si>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</si>
  <si>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</si>
  <si>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</si>
  <si>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</si>
  <si>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</si>
  <si>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</si>
  <si>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</si>
  <si>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</si>
  <si>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</si>
  <si>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</si>
  <si>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</si>
  <si>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</si>
  <si>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</si>
  <si>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</si>
  <si>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</si>
  <si>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</si>
  <si>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</si>
  <si>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</si>
  <si>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</si>
  <si>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</si>
  <si>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</si>
  <si>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</si>
  <si>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</si>
  <si>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</si>
  <si>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</si>
  <si>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</si>
  <si>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</si>
  <si>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</si>
  <si>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</si>
  <si>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</si>
  <si>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</si>
  <si>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</si>
  <si>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</si>
  <si>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</si>
  <si>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</si>
  <si>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</si>
  <si>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</si>
  <si>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</si>
  <si>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</si>
  <si>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</si>
  <si>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</si>
  <si>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</si>
  <si>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</si>
  <si>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</si>
  <si>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</si>
  <si>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</si>
  <si>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</si>
  <si>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</si>
  <si>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</si>
  <si>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</si>
  <si>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</si>
  <si>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</si>
  <si>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</si>
  <si>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</si>
  <si>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</si>
  <si>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</si>
  <si>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</si>
  <si>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</si>
  <si>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</si>
  <si>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</si>
  <si>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</si>
  <si>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</si>
  <si>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</si>
  <si>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</si>
  <si>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</si>
  <si>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</si>
  <si>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</si>
  <si>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</si>
  <si>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</si>
  <si>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</si>
  <si>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</si>
  <si>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</si>
  <si>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</si>
  <si>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</si>
  <si>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</si>
  <si>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</si>
  <si>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</si>
  <si>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</si>
  <si>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</si>
  <si>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</si>
  <si>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</si>
  <si>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</si>
  <si>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</si>
  <si>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</si>
  <si>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</si>
  <si>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</si>
  <si>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</si>
  <si>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</si>
  <si>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</si>
  <si>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</si>
  <si>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</si>
  <si>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</si>
  <si>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</si>
  <si>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</si>
  <si>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</si>
  <si>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</si>
  <si>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</si>
  <si>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</si>
  <si>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</si>
  <si>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</si>
  <si>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</si>
  <si>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</si>
  <si>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</si>
  <si>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</si>
  <si>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</si>
  <si>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</si>
  <si>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</si>
  <si>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</si>
  <si>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</si>
  <si>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</si>
  <si>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</si>
  <si>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</si>
  <si>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</si>
  <si>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</si>
  <si>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</si>
  <si>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</si>
  <si>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</si>
  <si>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</si>
  <si>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</si>
  <si>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</si>
  <si>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</si>
  <si>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</si>
  <si>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</si>
  <si>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</si>
  <si>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</si>
  <si>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</si>
  <si>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</si>
  <si>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</si>
  <si>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</si>
  <si>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</si>
  <si>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</si>
  <si>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</si>
  <si>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</si>
  <si>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</si>
  <si>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</si>
  <si>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</si>
  <si>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</si>
  <si>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</si>
  <si>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</si>
  <si>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</si>
  <si>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</si>
  <si>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</si>
  <si>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</si>
  <si>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</si>
  <si>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</si>
  <si>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</si>
  <si>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</si>
  <si>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</si>
  <si>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</si>
  <si>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</si>
  <si>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</si>
  <si>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</si>
  <si>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</si>
  <si>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</si>
  <si>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</si>
  <si>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</si>
  <si>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</si>
  <si>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</si>
  <si>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</si>
  <si>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</si>
  <si>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</si>
  <si>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</si>
  <si>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</si>
  <si>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</si>
  <si>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</si>
  <si>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</si>
  <si>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</si>
  <si>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</si>
  <si>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</si>
  <si>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</si>
  <si>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</si>
  <si>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</si>
  <si>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</si>
  <si>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</si>
  <si>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</si>
  <si>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</si>
  <si>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</si>
  <si>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</si>
  <si>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</si>
  <si>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</si>
  <si>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</si>
  <si>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</si>
  <si>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</si>
  <si>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</si>
  <si>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</si>
  <si>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</si>
  <si>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</si>
  <si>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</si>
  <si>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</si>
  <si>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</si>
  <si>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</si>
  <si>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</si>
  <si>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</si>
  <si>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</si>
  <si>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</si>
  <si>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</si>
  <si>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</si>
  <si>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</si>
  <si>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</si>
  <si>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</si>
  <si>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</si>
  <si>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</si>
  <si>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</si>
  <si>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</si>
  <si>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</si>
  <si>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</si>
  <si>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</si>
  <si>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</si>
  <si>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</si>
  <si>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</si>
  <si>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</si>
  <si>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</si>
  <si>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</si>
  <si>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</si>
  <si>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</si>
  <si>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</si>
  <si>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</si>
  <si>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</si>
  <si>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</si>
  <si>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</si>
  <si>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</si>
  <si>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</si>
  <si>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</si>
  <si>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</si>
  <si>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</si>
  <si>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</si>
  <si>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</si>
  <si>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</si>
  <si>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</si>
  <si>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</si>
  <si>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</si>
  <si>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</si>
  <si>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</si>
  <si>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</si>
  <si>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</si>
  <si>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</si>
  <si>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</si>
  <si>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</si>
  <si>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</si>
  <si>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</si>
  <si>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</si>
  <si>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</si>
  <si>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</si>
  <si>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</si>
  <si>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</si>
  <si>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</si>
  <si>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</si>
  <si>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</si>
  <si>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</si>
  <si>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</si>
  <si>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</si>
  <si>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</si>
  <si>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</si>
  <si>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</si>
  <si>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</si>
  <si>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</si>
  <si>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</si>
  <si>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</si>
  <si>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</si>
  <si>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</si>
  <si>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</si>
  <si>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</si>
  <si>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</si>
  <si>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</si>
  <si>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</si>
  <si>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</si>
  <si>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</si>
  <si>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</si>
  <si>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</si>
  <si>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</si>
  <si>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</si>
  <si>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</si>
  <si>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</si>
  <si>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</si>
  <si>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</si>
  <si>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</si>
  <si>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</si>
  <si>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</si>
  <si>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</si>
  <si>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</si>
  <si>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</si>
  <si>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</si>
  <si>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</si>
  <si>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</si>
  <si>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</si>
  <si>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</si>
  <si>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</si>
  <si>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</si>
  <si>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</si>
  <si>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</si>
  <si>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</si>
  <si>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</si>
  <si>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</si>
  <si>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</si>
  <si>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</si>
  <si>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</si>
  <si>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</si>
  <si>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</si>
  <si>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</si>
  <si>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</si>
  <si>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</si>
  <si>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</si>
  <si>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</si>
  <si>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</si>
  <si>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</si>
  <si>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</si>
  <si>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</si>
  <si>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</si>
  <si>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</si>
  <si>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</si>
  <si>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</si>
  <si>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</si>
  <si>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</si>
  <si>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</si>
  <si>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</si>
  <si>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</si>
  <si>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</si>
  <si>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</si>
  <si>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</si>
  <si>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</si>
  <si>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</si>
  <si>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</si>
  <si>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</si>
  <si>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</si>
  <si>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</si>
  <si>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</si>
  <si>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</si>
  <si>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</si>
  <si>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</si>
  <si>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</si>
  <si>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</si>
  <si>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</si>
  <si>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</si>
  <si>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</si>
  <si>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</si>
  <si>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</si>
  <si>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</si>
  <si>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</si>
  <si>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</si>
  <si>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</si>
  <si>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</si>
  <si>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</si>
  <si>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</si>
  <si>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</si>
  <si>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</si>
  <si>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</si>
  <si>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</si>
  <si>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</si>
  <si>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</si>
  <si>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</si>
  <si>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</si>
  <si>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</si>
  <si>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</si>
  <si>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</si>
  <si>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</si>
  <si>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</si>
  <si>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</si>
  <si>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</si>
  <si>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</si>
  <si>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</si>
  <si>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</si>
  <si>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</si>
  <si>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</si>
  <si>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</si>
  <si>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</si>
  <si>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</si>
  <si>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</si>
  <si>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</si>
  <si>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</si>
  <si>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</si>
  <si>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</si>
  <si>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</si>
  <si>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</si>
  <si>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</si>
  <si>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</si>
  <si>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</si>
  <si>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</si>
  <si>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</si>
  <si>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</si>
  <si>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</si>
  <si>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</si>
  <si>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</si>
  <si>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</si>
  <si>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</si>
  <si>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</si>
  <si>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</si>
  <si>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</si>
  <si>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</si>
  <si>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</si>
  <si>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</si>
  <si>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</si>
  <si>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</si>
  <si>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</si>
  <si>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</si>
  <si>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</si>
  <si>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</si>
  <si>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</si>
  <si>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</si>
  <si>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</si>
  <si>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</si>
  <si>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</si>
  <si>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</si>
  <si>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</si>
  <si>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</si>
  <si>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</si>
  <si>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</si>
  <si>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</si>
  <si>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</si>
  <si>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</si>
  <si>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</si>
  <si>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</si>
  <si>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</si>
  <si>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</si>
  <si>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</si>
  <si>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</si>
  <si>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</si>
  <si>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</si>
  <si>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</si>
  <si>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</si>
  <si>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</si>
  <si>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</si>
  <si>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</si>
  <si>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</si>
  <si>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</si>
  <si>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</si>
  <si>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</si>
  <si>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</si>
  <si>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</si>
  <si>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</si>
  <si>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</si>
  <si>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</si>
  <si>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</si>
  <si>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</si>
  <si>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</si>
  <si>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</si>
  <si>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</si>
  <si>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</si>
  <si>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</si>
  <si>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</si>
  <si>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</si>
  <si>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</si>
  <si>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</si>
  <si>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</si>
  <si>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</si>
  <si>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</si>
  <si>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</si>
  <si>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</si>
  <si>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</si>
  <si>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</si>
  <si>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</si>
  <si>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</si>
  <si>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</si>
  <si>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</si>
  <si>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</si>
  <si>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</si>
  <si>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</si>
  <si>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</si>
  <si>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</si>
  <si>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</si>
  <si>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</si>
  <si>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</si>
  <si>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</si>
  <si>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</si>
  <si>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</si>
  <si>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</si>
  <si>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</si>
  <si>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</si>
  <si>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</si>
  <si>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</si>
  <si>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</si>
  <si>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</si>
  <si>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</si>
  <si>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</si>
  <si>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</si>
  <si>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</si>
  <si>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</si>
  <si>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</si>
  <si>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</si>
  <si>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</si>
  <si>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</si>
  <si>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</si>
  <si>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</si>
  <si>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</si>
  <si>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</si>
  <si>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</si>
  <si>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</si>
  <si>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</si>
  <si>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</si>
  <si>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</si>
  <si>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</si>
  <si>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</si>
  <si>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</si>
  <si>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</si>
  <si>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</si>
  <si>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</si>
  <si>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</si>
  <si>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</si>
  <si>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</si>
  <si>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</si>
  <si>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</si>
  <si>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</si>
  <si>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</si>
  <si>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</si>
  <si>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</si>
  <si>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</si>
  <si>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</si>
  <si>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</si>
  <si>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</si>
  <si>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</si>
  <si>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</si>
  <si>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</si>
  <si>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</si>
  <si>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</si>
  <si>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</si>
  <si>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</si>
  <si>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</si>
  <si>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</si>
  <si>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</si>
  <si>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</si>
  <si>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</si>
  <si>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</si>
  <si>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</si>
  <si>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</si>
  <si>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</si>
  <si>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</si>
  <si>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</si>
  <si>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</si>
  <si>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</si>
  <si>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</si>
  <si>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</si>
  <si>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</si>
  <si>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</si>
  <si>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</si>
  <si>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</si>
  <si>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</si>
  <si>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</si>
  <si>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</si>
  <si>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</si>
  <si>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</si>
  <si>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</si>
  <si>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</si>
  <si>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</si>
  <si>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</si>
  <si>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</si>
  <si>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</si>
  <si>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</si>
  <si>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</si>
  <si>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</si>
  <si>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</si>
  <si>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</si>
  <si>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</si>
  <si>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</si>
  <si>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</si>
  <si>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</si>
  <si>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</si>
  <si>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</si>
  <si>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</si>
  <si>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</si>
  <si>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</si>
  <si>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</si>
  <si>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</si>
  <si>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</si>
  <si>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</si>
  <si>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</si>
  <si>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</si>
  <si>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</si>
  <si>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</si>
  <si>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</si>
  <si>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</si>
  <si>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</si>
  <si>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</si>
  <si>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</si>
  <si>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</si>
  <si>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</si>
  <si>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</si>
  <si>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</si>
  <si>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</si>
  <si>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</si>
  <si>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</si>
  <si>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</si>
  <si>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</si>
  <si>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</si>
  <si>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</si>
  <si>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</si>
  <si>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</si>
  <si>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</si>
  <si>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</si>
  <si>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</si>
  <si>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</si>
  <si>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</si>
  <si>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</si>
  <si>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</si>
  <si>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</si>
  <si>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</si>
  <si>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</si>
  <si>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</si>
  <si>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</si>
  <si>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</si>
  <si>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</si>
  <si>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</si>
  <si>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</si>
  <si>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</si>
  <si>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</si>
  <si>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</si>
  <si>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</si>
  <si>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</si>
  <si>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</si>
  <si>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</si>
  <si>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</si>
  <si>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</si>
  <si>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</si>
  <si>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</si>
  <si>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</si>
  <si>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</si>
  <si>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</si>
  <si>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</si>
  <si>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</si>
  <si>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</si>
  <si>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</si>
  <si>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</si>
  <si>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</si>
  <si>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</si>
  <si>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</si>
  <si>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</si>
  <si>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</si>
  <si>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</si>
  <si>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</si>
  <si>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</si>
  <si>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</si>
  <si>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</si>
  <si>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</si>
  <si>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</si>
  <si>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</si>
  <si>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</si>
  <si>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</si>
  <si>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</si>
  <si>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</si>
  <si>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</si>
  <si>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</si>
  <si>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</si>
  <si>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</si>
  <si>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</si>
  <si>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</si>
  <si>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</si>
  <si>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</si>
  <si>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</si>
  <si>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</si>
  <si>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</si>
  <si>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</si>
  <si>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</si>
  <si>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</si>
  <si>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</si>
  <si>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</si>
  <si>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</si>
  <si>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</si>
  <si>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</si>
  <si>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</si>
  <si>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</si>
  <si>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</si>
  <si>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</si>
  <si>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</si>
  <si>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</si>
  <si>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</si>
  <si>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</si>
  <si>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</si>
  <si>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</si>
  <si>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</si>
  <si>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</si>
  <si>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</si>
  <si>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</si>
  <si>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</si>
  <si>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</si>
  <si>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</si>
  <si>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</si>
  <si>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</si>
  <si>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</si>
  <si>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</si>
  <si>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</si>
  <si>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</si>
  <si>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</si>
  <si>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</si>
  <si>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</si>
  <si>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</si>
  <si>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</si>
  <si>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</si>
  <si>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</si>
  <si>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</si>
  <si>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</si>
  <si>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</si>
  <si>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</si>
  <si>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</si>
  <si>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</si>
  <si>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</si>
  <si>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</si>
  <si>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</si>
  <si>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</si>
  <si>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</si>
  <si>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</si>
  <si>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</si>
  <si>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</si>
  <si>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</si>
  <si>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</si>
  <si>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</si>
  <si>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</si>
  <si>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</si>
  <si>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</si>
  <si>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</si>
  <si>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</si>
  <si>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</si>
  <si>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</si>
  <si>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</si>
  <si>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</si>
  <si>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</si>
  <si>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</si>
  <si>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</si>
  <si>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</si>
  <si>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</si>
  <si>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</si>
  <si>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</si>
  <si>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</si>
  <si>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</si>
  <si>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</si>
  <si>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</si>
  <si>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</si>
  <si>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</si>
  <si>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</si>
  <si>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</si>
  <si>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</si>
  <si>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</si>
  <si>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</si>
  <si>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</si>
  <si>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</si>
  <si>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</si>
  <si>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</si>
  <si>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</si>
  <si>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</si>
  <si>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</si>
  <si>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</si>
  <si>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</si>
  <si>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</si>
  <si>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</si>
  <si>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</si>
  <si>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</si>
  <si>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</si>
  <si>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</si>
  <si>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</si>
  <si>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</si>
  <si>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</si>
  <si>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</si>
  <si>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</si>
  <si>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</si>
  <si>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</si>
  <si>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</si>
  <si>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</si>
  <si>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</si>
  <si>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</si>
  <si>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</si>
  <si>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</si>
  <si>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</si>
  <si>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</si>
  <si>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</si>
  <si>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</si>
  <si>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</si>
  <si>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</si>
  <si>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</si>
  <si>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</si>
  <si>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</si>
  <si>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</si>
  <si>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</si>
  <si>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</si>
  <si>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</si>
  <si>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</si>
  <si>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</si>
  <si>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</si>
  <si>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</si>
  <si>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</si>
  <si>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</si>
  <si>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</si>
  <si>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</si>
  <si>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</si>
  <si>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</si>
  <si>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</si>
  <si>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</si>
  <si>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</si>
  <si>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</si>
  <si>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</si>
  <si>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</si>
  <si>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</si>
  <si>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</si>
  <si>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</si>
  <si>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</si>
  <si>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</si>
  <si>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</si>
  <si>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</si>
  <si>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</si>
  <si>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</si>
  <si>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</si>
  <si>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</si>
  <si>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</si>
  <si>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</si>
  <si>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</si>
  <si>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</si>
  <si>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</si>
  <si>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</si>
  <si>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</si>
  <si>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</si>
  <si>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</si>
  <si>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</si>
  <si>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</si>
  <si>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</si>
  <si>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</si>
  <si>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</si>
  <si>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</si>
  <si>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</si>
  <si>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</si>
  <si>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</si>
  <si>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</si>
  <si>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</si>
  <si>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</si>
  <si>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</si>
  <si>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</si>
  <si>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</si>
  <si>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</si>
  <si>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</si>
  <si>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</si>
  <si>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</si>
  <si>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</si>
  <si>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</si>
  <si>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</si>
  <si>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</si>
  <si>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</si>
  <si>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</si>
  <si>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</si>
  <si>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</si>
  <si>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</si>
  <si>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</si>
  <si>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</si>
  <si>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</si>
  <si>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</si>
  <si>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</si>
  <si>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</si>
  <si>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</si>
  <si>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</si>
  <si>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</si>
  <si>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</si>
  <si>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</si>
  <si>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</si>
  <si>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</si>
  <si>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</si>
  <si>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</si>
  <si>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</si>
  <si>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</si>
  <si>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</si>
  <si>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</si>
  <si>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</si>
  <si>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</si>
  <si>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</si>
  <si>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</si>
  <si>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</si>
  <si>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</si>
  <si>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</si>
  <si>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</si>
  <si>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</si>
  <si>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</si>
  <si>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</si>
  <si>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</si>
  <si>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</si>
  <si>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</si>
  <si>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</si>
  <si>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</si>
  <si>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</si>
  <si>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</si>
  <si>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</si>
  <si>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</si>
  <si>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</si>
  <si>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</si>
  <si>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</si>
  <si>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</si>
  <si>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</si>
  <si>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</si>
  <si>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</si>
  <si>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</si>
  <si>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</si>
  <si>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</si>
  <si>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</si>
  <si>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</si>
  <si>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</si>
  <si>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</si>
  <si>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</si>
  <si>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</si>
  <si>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</si>
  <si>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</si>
  <si>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</si>
  <si>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</si>
  <si>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</si>
  <si>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</si>
  <si>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</si>
  <si>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</si>
  <si>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</si>
  <si>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</si>
  <si>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</si>
  <si>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</si>
  <si>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</si>
  <si>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</si>
  <si>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</si>
  <si>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</si>
  <si>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</si>
  <si>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</si>
  <si>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</si>
  <si>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</si>
  <si>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</si>
  <si>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</si>
  <si>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</si>
  <si>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</si>
  <si>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</si>
  <si>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</si>
  <si>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</si>
  <si>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</si>
  <si>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</si>
  <si>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</si>
  <si>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</si>
  <si>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</si>
  <si>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</si>
  <si>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</si>
  <si>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</si>
  <si>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</si>
  <si>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</si>
  <si>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</si>
  <si>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</si>
  <si>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</si>
  <si>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</si>
  <si>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</si>
  <si>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</si>
  <si>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</si>
  <si>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</si>
  <si>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</si>
  <si>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</si>
  <si>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</si>
  <si>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</si>
  <si>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</si>
  <si>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</si>
  <si>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</si>
  <si>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</si>
  <si>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</si>
  <si>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</si>
  <si>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</si>
  <si>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</si>
  <si>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</si>
  <si>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</si>
  <si>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</si>
  <si>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</si>
  <si>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</si>
  <si>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</si>
  <si>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</si>
  <si>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</si>
  <si>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</si>
  <si>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</si>
  <si>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</si>
  <si>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</si>
  <si>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</si>
  <si>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</si>
  <si>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</si>
  <si>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</si>
  <si>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</si>
  <si>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</si>
  <si>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</si>
  <si>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</si>
  <si>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</si>
  <si>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</si>
  <si>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</si>
  <si>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</si>
  <si>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</si>
  <si>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</si>
  <si>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</si>
  <si>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</si>
  <si>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</si>
  <si>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</si>
  <si>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</si>
  <si>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</si>
  <si>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</si>
  <si>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</si>
  <si>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</si>
  <si>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</si>
  <si>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</si>
  <si>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</si>
  <si>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</si>
  <si>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</si>
  <si>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</si>
  <si>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</si>
  <si>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</si>
  <si>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</si>
  <si>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</si>
  <si>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</si>
  <si>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</si>
  <si>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</si>
  <si>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</si>
  <si>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</si>
  <si>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</si>
  <si>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</si>
  <si>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</si>
  <si>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</si>
  <si>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</si>
  <si>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</si>
  <si>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</si>
  <si>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</si>
  <si>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</si>
  <si>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</si>
  <si>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</si>
  <si>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</si>
  <si>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</si>
  <si>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</si>
  <si>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</si>
  <si>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</si>
  <si>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</si>
  <si>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</si>
  <si>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</si>
  <si>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</si>
  <si>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</si>
  <si>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</si>
  <si>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</si>
  <si>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</si>
  <si>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</si>
  <si>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</si>
  <si>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</si>
  <si>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</si>
  <si>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</si>
  <si>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</si>
  <si>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</si>
  <si>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</si>
  <si>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</si>
  <si>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</si>
  <si>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</si>
  <si>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</si>
  <si>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</si>
  <si>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</si>
  <si>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</si>
  <si>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</si>
  <si>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</si>
  <si>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</si>
  <si>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</si>
  <si>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</si>
  <si>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</si>
  <si>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</si>
  <si>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</si>
  <si>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</si>
  <si>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</si>
  <si>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</si>
  <si>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</si>
  <si>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</si>
  <si>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</si>
  <si>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</si>
  <si>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</si>
  <si>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</si>
  <si>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</si>
  <si>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</si>
  <si>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</si>
  <si>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</si>
  <si>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</si>
  <si>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</si>
  <si>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</si>
  <si>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</si>
  <si>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</si>
  <si>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</si>
  <si>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</si>
  <si>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</si>
  <si>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</si>
  <si>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</si>
  <si>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</si>
  <si>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</si>
  <si>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</si>
  <si>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</si>
  <si>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</si>
  <si>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</si>
  <si>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</si>
  <si>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</si>
  <si>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</si>
  <si>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</si>
  <si>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</si>
  <si>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</si>
  <si>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</si>
  <si>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</si>
  <si>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</si>
  <si>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</si>
  <si>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</si>
  <si>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</si>
  <si>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</si>
  <si>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</si>
  <si>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</si>
  <si>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</si>
  <si>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</si>
  <si>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</si>
  <si>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</si>
  <si>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</si>
  <si>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</si>
  <si>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</si>
  <si>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</si>
  <si>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</si>
  <si>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</si>
  <si>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</si>
  <si>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</si>
  <si>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</si>
  <si>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</si>
  <si>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</si>
  <si>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</si>
  <si>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</si>
  <si>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</si>
  <si>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</si>
  <si>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</si>
  <si>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</si>
  <si>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</si>
  <si>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</si>
  <si>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</si>
  <si>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</si>
  <si>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</si>
  <si>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</si>
  <si>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</si>
  <si>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</si>
  <si>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</si>
  <si>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</si>
  <si>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</si>
  <si>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</si>
  <si>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</si>
  <si>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</si>
  <si>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</si>
  <si>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</si>
  <si>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</si>
  <si>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</si>
  <si>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</si>
  <si>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</si>
  <si>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</si>
  <si>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</si>
  <si>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</si>
  <si>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</si>
  <si>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</si>
  <si>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</si>
  <si>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</si>
  <si>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</si>
  <si>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</si>
  <si>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</si>
  <si>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</si>
  <si>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</si>
  <si>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</si>
  <si>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</si>
  <si>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</si>
  <si>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</si>
  <si>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</si>
  <si>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</si>
  <si>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</si>
  <si>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</si>
  <si>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</si>
  <si>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</si>
  <si>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</si>
  <si>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</si>
  <si>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</si>
  <si>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</si>
  <si>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</si>
  <si>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</si>
  <si>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</si>
  <si>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</si>
  <si>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</si>
  <si>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</si>
  <si>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</si>
  <si>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</si>
  <si>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</si>
  <si>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</si>
  <si>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</si>
  <si>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</si>
  <si>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</si>
  <si>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</si>
  <si>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</si>
  <si>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</si>
  <si>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</si>
  <si>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</si>
  <si>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</si>
  <si>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</si>
  <si>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</si>
  <si>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</si>
  <si>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</si>
  <si>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</si>
  <si>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</si>
  <si>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</si>
  <si>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</si>
  <si>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</si>
  <si>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</si>
  <si>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</si>
  <si>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</si>
  <si>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</si>
  <si>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</si>
  <si>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</si>
  <si>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</si>
  <si>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</si>
  <si>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</si>
  <si>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</si>
  <si>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</si>
  <si>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</si>
  <si>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</si>
  <si>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</si>
  <si>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</si>
  <si>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</si>
  <si>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</si>
  <si>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</si>
  <si>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</si>
  <si>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</si>
  <si>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</si>
  <si>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</si>
  <si>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</si>
  <si>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</si>
  <si>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</si>
  <si>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</si>
  <si>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</si>
  <si>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</si>
  <si>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</si>
  <si>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</si>
  <si>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</si>
  <si>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</si>
  <si>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</si>
  <si>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</si>
  <si>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</si>
  <si>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</si>
  <si>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</si>
  <si>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</si>
  <si>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</si>
  <si>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</si>
  <si>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</si>
  <si>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</si>
  <si>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</si>
  <si>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</si>
  <si>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</si>
  <si>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</si>
  <si>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</si>
  <si>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</si>
  <si>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</si>
  <si>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</si>
  <si>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</si>
  <si>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</si>
  <si>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</si>
  <si>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</si>
  <si>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</si>
  <si>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</si>
  <si>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</si>
  <si>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</si>
  <si>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</si>
  <si>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</si>
  <si>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</si>
  <si>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</si>
  <si>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</si>
  <si>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</si>
  <si>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</si>
  <si>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</si>
  <si>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</si>
  <si>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</si>
  <si>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</si>
  <si>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</si>
  <si>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</si>
  <si>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</si>
  <si>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</si>
  <si>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</si>
  <si>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</si>
  <si>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</si>
  <si>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</si>
  <si>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</si>
  <si>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</si>
  <si>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</si>
  <si>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</si>
  <si>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</si>
  <si>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</si>
  <si>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</si>
  <si>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</si>
  <si>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</si>
  <si>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</si>
  <si>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</si>
  <si>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</si>
  <si>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</si>
  <si>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</si>
  <si>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</si>
  <si>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</si>
  <si>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</si>
  <si>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</si>
  <si>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</si>
  <si>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</si>
  <si>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</si>
  <si>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</si>
  <si>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</si>
  <si>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</si>
  <si>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</si>
  <si>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</si>
  <si>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</si>
  <si>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</si>
  <si>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</si>
  <si>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</si>
  <si>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</si>
  <si>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</si>
  <si>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</si>
  <si>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</si>
  <si>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</si>
  <si>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</si>
  <si>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</si>
  <si>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</si>
  <si>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</si>
  <si>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</si>
  <si>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</si>
  <si>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</si>
  <si>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</si>
  <si>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</si>
  <si>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</si>
  <si>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</si>
  <si>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</si>
  <si>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</si>
  <si>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</si>
  <si>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</si>
  <si>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</si>
  <si>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</si>
  <si>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</si>
  <si>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</si>
  <si>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</si>
  <si>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</si>
  <si>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</si>
  <si>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</si>
  <si>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</si>
  <si>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</si>
  <si>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</si>
  <si>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</si>
  <si>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</si>
  <si>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</si>
  <si>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</si>
  <si>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</si>
  <si>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</si>
  <si>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Ashamel's help.</t>
  </si>
  <si>
    <t>Clear GoF: "Standing Tall" with Iron Chancellor's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</si>
  <si>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</si>
  <si>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</si>
  <si>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</si>
  <si>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</si>
  <si>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</si>
  <si>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</si>
  <si>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</si>
  <si>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</si>
  <si>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</si>
  <si>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</si>
  <si>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</si>
  <si>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</si>
  <si>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</si>
  <si>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</si>
  <si>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</si>
  <si>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</si>
  <si>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</si>
  <si>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</si>
  <si>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</si>
  <si>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</si>
  <si>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</si>
  <si>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</si>
  <si>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</si>
  <si>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</si>
  <si>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</si>
  <si>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</si>
  <si>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</si>
  <si>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</si>
  <si>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</si>
  <si>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</si>
  <si>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</si>
  <si>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</si>
  <si>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</si>
  <si>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</si>
  <si>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</si>
  <si>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</si>
  <si>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</si>
  <si>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</si>
  <si>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</si>
  <si>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</si>
  <si>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</si>
  <si>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</si>
  <si>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</si>
  <si>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</si>
  <si>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</si>
  <si>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</si>
  <si>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</si>
  <si>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</si>
  <si>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</si>
  <si>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</si>
  <si>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</si>
  <si>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</si>
  <si>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</si>
  <si>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</si>
  <si>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</si>
  <si>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</si>
  <si>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</si>
  <si>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</si>
  <si>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</si>
  <si>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</si>
  <si>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</si>
  <si>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</si>
  <si>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</si>
  <si>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</si>
  <si>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</si>
  <si>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</si>
  <si>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</si>
  <si>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</si>
  <si>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</si>
  <si>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</si>
  <si>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</si>
  <si>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</si>
  <si>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</si>
  <si>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</si>
  <si>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</si>
  <si>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</si>
  <si>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</si>
  <si>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</si>
  <si>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</si>
  <si>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</si>
  <si>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</si>
  <si>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</si>
  <si>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</si>
  <si>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</si>
  <si>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</si>
  <si>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</si>
  <si>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</si>
  <si>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</si>
  <si>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</si>
  <si>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</si>
  <si>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</si>
  <si>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</si>
  <si>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</si>
  <si>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</si>
  <si>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</si>
  <si>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</si>
  <si>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</si>
  <si>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</si>
  <si>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</si>
  <si>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</si>
  <si>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</si>
  <si>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</si>
  <si>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</si>
  <si>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</si>
  <si>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</si>
  <si>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</si>
  <si>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</si>
  <si>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</si>
  <si>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</si>
  <si>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</si>
  <si>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</si>
  <si>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</si>
  <si>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</si>
  <si>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</si>
  <si>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</si>
  <si>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</si>
  <si>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</si>
  <si>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</si>
  <si>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</si>
  <si>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</si>
  <si>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</si>
  <si>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</si>
  <si>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</si>
  <si>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</si>
  <si>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</si>
  <si>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</si>
  <si>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</si>
  <si>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</si>
  <si>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</si>
  <si>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</si>
  <si>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</si>
  <si>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</si>
  <si>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</si>
  <si>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</si>
  <si>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</si>
  <si>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</si>
  <si>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</si>
  <si>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</si>
  <si>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</si>
  <si>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</si>
  <si>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</si>
  <si>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</si>
  <si>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</si>
  <si>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</si>
  <si>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</si>
  <si>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</si>
  <si>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</si>
  <si>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</si>
  <si>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</si>
  <si>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</si>
  <si>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</si>
  <si>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</si>
  <si>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</si>
  <si>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</si>
  <si>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</si>
  <si>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</si>
  <si>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</si>
  <si>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</si>
  <si>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</si>
  <si>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</si>
  <si>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</si>
  <si>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</si>
  <si>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</si>
  <si>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</si>
  <si>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</si>
  <si>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</si>
  <si>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</si>
  <si>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</si>
  <si>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</si>
  <si>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</si>
  <si>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</si>
  <si>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</si>
  <si>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</si>
  <si>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</si>
  <si>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</si>
  <si>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</si>
  <si>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</si>
  <si>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</si>
  <si>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</si>
  <si>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</si>
  <si>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</si>
  <si>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</si>
  <si>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</si>
  <si>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</si>
  <si>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</si>
  <si>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</si>
  <si>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</si>
  <si>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</si>
  <si>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</si>
  <si>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</si>
  <si>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</si>
  <si>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</si>
  <si>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</si>
  <si>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</si>
  <si>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</si>
  <si>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</si>
  <si>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</si>
  <si>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</si>
  <si>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</si>
  <si>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</si>
  <si>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</si>
  <si>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</si>
  <si>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</si>
  <si>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</si>
  <si>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</si>
  <si>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</si>
  <si>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</si>
  <si>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</si>
  <si>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</si>
  <si>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</si>
  <si>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</si>
  <si>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</si>
  <si>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</si>
  <si>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</si>
  <si>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</si>
  <si>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</si>
  <si>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</si>
  <si>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</si>
  <si>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</si>
  <si>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</si>
  <si>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</si>
  <si>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</si>
  <si>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</si>
  <si>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</si>
  <si>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</si>
  <si>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</si>
  <si>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</si>
  <si>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</si>
  <si>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</si>
  <si>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</si>
  <si>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</si>
  <si>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</si>
  <si>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</si>
  <si>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</si>
  <si>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</si>
  <si>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</si>
  <si>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</si>
  <si>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</si>
  <si>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</si>
  <si>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</si>
  <si>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</si>
  <si>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</si>
  <si>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</si>
  <si>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</si>
  <si>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</si>
  <si>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</si>
  <si>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</si>
  <si>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</si>
  <si>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</si>
  <si>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</si>
  <si>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</si>
  <si>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</si>
  <si>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</si>
  <si>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</si>
  <si>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</si>
  <si>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</si>
  <si>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</si>
  <si>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</si>
  <si>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</si>
  <si>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</si>
  <si>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</si>
  <si>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</si>
  <si>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</si>
  <si>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</si>
  <si>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</si>
  <si>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</si>
  <si>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</si>
  <si>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</si>
  <si>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</si>
  <si>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</si>
  <si>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</si>
  <si>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</si>
  <si>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</si>
  <si>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</si>
  <si>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</si>
  <si>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</si>
  <si>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</si>
  <si>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</si>
  <si>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</si>
  <si>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</si>
  <si>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</si>
  <si>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</si>
  <si>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</si>
  <si>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</si>
  <si>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</si>
  <si>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</si>
  <si>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</si>
  <si>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</si>
  <si>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</si>
  <si>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</si>
  <si>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</si>
  <si>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</si>
  <si>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</si>
  <si>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</si>
  <si>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</si>
  <si>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</si>
  <si>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</si>
  <si>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</si>
  <si>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</si>
  <si>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</si>
  <si>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</si>
  <si>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</si>
  <si>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</si>
  <si>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</si>
  <si>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</si>
  <si>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</si>
  <si>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</si>
  <si>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</si>
  <si>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</si>
  <si>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</si>
  <si>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</si>
  <si>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</si>
  <si>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</si>
  <si>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</si>
  <si>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</si>
  <si>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</si>
  <si>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</si>
  <si>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</si>
  <si>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</si>
  <si>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</si>
  <si>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</si>
  <si>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</si>
  <si>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</si>
  <si>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</si>
  <si>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</si>
  <si>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</si>
  <si>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</si>
  <si>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</si>
  <si>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</si>
  <si>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</si>
  <si>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</si>
  <si>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</si>
  <si>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</si>
  <si>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</si>
  <si>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</si>
  <si>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</si>
  <si>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</si>
  <si>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</si>
  <si>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</si>
  <si>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</si>
  <si>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</si>
  <si>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</si>
  <si>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</si>
  <si>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</si>
  <si>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</si>
  <si>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</si>
  <si>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</si>
  <si>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</si>
  <si>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</si>
  <si>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</si>
  <si>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</si>
  <si>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</si>
  <si>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</si>
  <si>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</si>
  <si>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</si>
  <si>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</si>
  <si>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</si>
  <si>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</si>
  <si>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</si>
  <si>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</si>
  <si>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</si>
  <si>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</si>
  <si>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</si>
  <si>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</si>
  <si>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</si>
  <si>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</si>
  <si>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</si>
  <si>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</si>
  <si>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</si>
  <si>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</si>
  <si>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</si>
  <si>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</si>
  <si>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</si>
  <si>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</si>
  <si>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</si>
  <si>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</si>
  <si>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</si>
  <si>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</si>
  <si>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</si>
  <si>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</si>
  <si>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</si>
  <si>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</si>
  <si>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</si>
  <si>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</si>
  <si>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</si>
  <si>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</si>
  <si>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</si>
  <si>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</si>
  <si>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</si>
  <si>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</si>
  <si>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</si>
  <si>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</si>
  <si>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</si>
  <si>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</si>
  <si>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</si>
  <si>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</si>
  <si>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</si>
  <si>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</si>
  <si>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</si>
  <si>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</si>
  <si>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</si>
  <si>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</si>
  <si>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</si>
  <si>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</si>
  <si>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</si>
  <si>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</si>
  <si>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</si>
  <si>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</si>
  <si>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</si>
  <si>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</si>
  <si>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</si>
  <si>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</si>
  <si>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</si>
  <si>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</si>
  <si>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</si>
  <si>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</si>
  <si>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</si>
  <si>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</si>
  <si>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</si>
  <si>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</si>
  <si>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</si>
  <si>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</si>
  <si>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</si>
  <si>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</si>
  <si>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</si>
  <si>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</si>
  <si>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</si>
  <si>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</si>
  <si>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</si>
  <si>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</si>
  <si>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</si>
  <si>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</si>
  <si>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</si>
  <si>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</si>
  <si>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</si>
  <si>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</si>
  <si>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</si>
  <si>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</si>
  <si>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</si>
  <si>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</si>
  <si>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</si>
  <si>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</si>
  <si>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</si>
  <si>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</si>
  <si>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</si>
  <si>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</si>
  <si>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</si>
  <si>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</si>
  <si>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</si>
  <si>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</si>
  <si>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</si>
  <si>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</si>
  <si>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</si>
  <si>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</si>
  <si>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</si>
  <si>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</si>
  <si>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</si>
  <si>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</si>
  <si>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</si>
  <si>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</si>
  <si>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</si>
  <si>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</si>
  <si>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</si>
  <si>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</si>
  <si>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</si>
  <si>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</si>
  <si>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</si>
  <si>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</si>
  <si>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</si>
  <si>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</si>
  <si>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</si>
  <si>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</si>
  <si>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</si>
  <si>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</si>
  <si>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</si>
  <si>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</si>
  <si>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</si>
  <si>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</si>
  <si>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</si>
  <si>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</si>
  <si>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</si>
  <si>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</si>
  <si>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</si>
  <si>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</si>
  <si>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</si>
  <si>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</si>
  <si>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</si>
  <si>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</si>
  <si>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</si>
  <si>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</si>
  <si>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</si>
  <si>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</si>
  <si>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</si>
  <si>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</si>
  <si>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</si>
  <si>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</si>
  <si>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</si>
  <si>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</si>
  <si>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</si>
  <si>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</si>
  <si>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</si>
  <si>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</si>
  <si>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</si>
  <si>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</si>
  <si>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</si>
  <si>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</si>
  <si>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</si>
  <si>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</si>
  <si>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</si>
  <si>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</si>
  <si>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</si>
  <si>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</si>
  <si>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</si>
  <si>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</si>
  <si>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</si>
  <si>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</si>
  <si>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</si>
  <si>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</si>
  <si>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</si>
  <si>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</si>
  <si>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</si>
  <si>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</si>
  <si>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</si>
  <si>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</si>
  <si>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</si>
  <si>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</si>
  <si>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</si>
  <si>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</si>
  <si>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</si>
  <si>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</si>
  <si>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</si>
  <si>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</si>
  <si>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</si>
  <si>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</si>
  <si>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</si>
  <si>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</si>
  <si>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</si>
  <si>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</si>
  <si>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</si>
  <si>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</si>
  <si>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</si>
  <si>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</si>
  <si>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</si>
  <si>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</si>
  <si>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</si>
  <si>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</si>
  <si>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</si>
  <si>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</si>
  <si>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</si>
  <si>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</si>
  <si>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</si>
  <si>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</si>
  <si>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</si>
  <si>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</si>
  <si>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</si>
  <si>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</si>
  <si>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</si>
  <si>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</si>
  <si>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</si>
  <si>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</si>
  <si>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</si>
  <si>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</si>
  <si>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</si>
  <si>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</si>
  <si>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</si>
  <si>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</si>
  <si>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</si>
  <si>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</si>
  <si>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</si>
  <si>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</si>
  <si>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</si>
  <si>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</si>
  <si>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</si>
  <si>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</si>
  <si>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</si>
  <si>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</si>
  <si>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</si>
  <si>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</si>
  <si>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</si>
  <si>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</si>
  <si>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</si>
  <si>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</si>
  <si>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</si>
  <si>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</si>
  <si>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</si>
  <si>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</si>
  <si>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</si>
  <si>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</si>
  <si>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</si>
  <si>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</si>
  <si>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</si>
  <si>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</si>
  <si>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</si>
  <si>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</si>
  <si>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</si>
  <si>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</si>
  <si>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</si>
  <si>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</si>
  <si>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</si>
  <si>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</si>
  <si>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</si>
  <si>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</si>
  <si>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</si>
  <si>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</si>
  <si>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</si>
  <si>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</si>
  <si>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</si>
  <si>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</si>
  <si>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</si>
  <si>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</si>
  <si>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</si>
  <si>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</si>
  <si>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</si>
  <si>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</si>
  <si>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</si>
  <si>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</si>
  <si>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</si>
  <si>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</si>
  <si>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</si>
  <si>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</si>
  <si>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</si>
  <si>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</si>
  <si>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</si>
  <si>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</si>
  <si>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</si>
  <si>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</si>
  <si>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</si>
  <si>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</si>
  <si>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</si>
  <si>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</si>
  <si>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</si>
  <si>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</si>
  <si>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</si>
  <si>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</si>
  <si>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</si>
  <si>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</si>
  <si>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</si>
  <si>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</si>
  <si>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</si>
  <si>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</si>
  <si>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</si>
  <si>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</si>
  <si>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</si>
  <si>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</si>
  <si>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</si>
  <si>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</si>
  <si>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</si>
  <si>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</si>
  <si>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</si>
  <si>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</si>
  <si>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</si>
  <si>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</si>
  <si>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</si>
  <si>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</si>
  <si>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</si>
  <si>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</si>
  <si>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</si>
  <si>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</si>
  <si>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</si>
  <si>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</si>
  <si>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</si>
  <si>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</si>
  <si>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</si>
  <si>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</si>
  <si>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</si>
  <si>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</si>
  <si>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</si>
  <si>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</si>
  <si>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</si>
  <si>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</si>
  <si>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</si>
  <si>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</si>
  <si>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</si>
  <si>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</si>
  <si>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</si>
  <si>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</si>
  <si>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</si>
  <si>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</si>
  <si>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</si>
  <si>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</si>
  <si>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</si>
  <si>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</si>
  <si>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</si>
  <si>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</si>
  <si>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</si>
  <si>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</si>
  <si>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</si>
  <si>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</si>
  <si>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</si>
  <si>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</si>
  <si>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</si>
  <si>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</si>
  <si>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</si>
  <si>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</si>
  <si>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</si>
  <si>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</si>
  <si>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</si>
  <si>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</si>
  <si>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</si>
  <si>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</si>
  <si>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</si>
  <si>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</si>
  <si>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</si>
  <si>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</si>
  <si>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</si>
  <si>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</si>
  <si>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</si>
  <si>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</si>
  <si>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</si>
  <si>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</si>
  <si>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</si>
  <si>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</si>
  <si>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</si>
  <si>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</si>
  <si>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</si>
  <si>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</si>
  <si>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</si>
  <si>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</si>
  <si>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</si>
  <si>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</si>
  <si>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</si>
  <si>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</si>
  <si>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</si>
  <si>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</si>
  <si>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</si>
  <si>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</si>
  <si>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</si>
  <si>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</si>
  <si>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</si>
  <si>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</si>
  <si>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</si>
  <si>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</si>
  <si>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</si>
  <si>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</si>
  <si>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</si>
  <si>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</si>
  <si>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</si>
  <si>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</si>
  <si>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</si>
  <si>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</si>
  <si>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</si>
  <si>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</si>
  <si>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</si>
  <si>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</si>
  <si>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</si>
  <si>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</si>
  <si>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</si>
  <si>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</si>
  <si>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</si>
  <si>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</si>
  <si>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</si>
  <si>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</si>
  <si>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</si>
  <si>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</si>
  <si>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</si>
  <si>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</si>
  <si>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</si>
  <si>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</si>
  <si>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</si>
  <si>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</si>
  <si>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</si>
  <si>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</si>
  <si>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</si>
  <si>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</si>
  <si>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</si>
  <si>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</si>
  <si>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</si>
  <si>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</si>
  <si>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</si>
  <si>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</si>
  <si>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</si>
  <si>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</si>
  <si>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</si>
  <si>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</si>
  <si>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</si>
  <si>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</si>
  <si>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</si>
  <si>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</si>
  <si>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</si>
  <si>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</si>
  <si>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</si>
  <si>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</si>
  <si>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</si>
  <si>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</si>
  <si>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</si>
  <si>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</si>
  <si>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</si>
  <si>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</si>
  <si>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</si>
  <si>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</si>
  <si>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</si>
  <si>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</si>
  <si>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</si>
  <si>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</si>
  <si>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</si>
  <si>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</si>
  <si>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</si>
  <si>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</si>
  <si>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</si>
  <si>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</si>
  <si>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</si>
  <si>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</si>
  <si>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</si>
  <si>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</si>
  <si>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</si>
  <si>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</si>
  <si>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</si>
  <si>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</si>
  <si>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</si>
  <si>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</si>
  <si>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</si>
  <si>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</si>
  <si>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</si>
  <si>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</si>
  <si>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</si>
  <si>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</si>
  <si>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</si>
  <si>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</si>
  <si>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</si>
  <si>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</si>
  <si>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</si>
  <si>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</si>
  <si>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</si>
  <si>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</si>
  <si>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</si>
  <si>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</si>
  <si>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</si>
  <si>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</si>
  <si>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</si>
  <si>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</si>
  <si>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</si>
  <si>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</si>
  <si>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</si>
  <si>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</si>
  <si>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</si>
  <si>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</si>
  <si>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</si>
  <si>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</si>
  <si>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</si>
  <si>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</si>
  <si>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</si>
  <si>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</si>
  <si>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</si>
  <si>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</si>
  <si>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</si>
  <si>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</si>
  <si>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</si>
  <si>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</si>
  <si>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</si>
  <si>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</si>
  <si>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</si>
  <si>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</si>
  <si>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</si>
  <si>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</si>
  <si>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</si>
  <si>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</si>
  <si>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</si>
  <si>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</si>
  <si>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</si>
  <si>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</si>
  <si>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</si>
  <si>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</si>
  <si>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</si>
  <si>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</si>
  <si>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</si>
  <si>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</si>
  <si>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</si>
  <si>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</si>
  <si>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</si>
  <si>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</si>
  <si>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</si>
  <si>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</si>
  <si>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</si>
  <si>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</si>
  <si>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</si>
  <si>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</si>
  <si>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</si>
  <si>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</si>
  <si>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</si>
  <si>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</si>
  <si>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</si>
  <si>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</si>
  <si>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</si>
  <si>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</si>
  <si>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</si>
  <si>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</si>
  <si>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</si>
  <si>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</si>
  <si>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</si>
  <si>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</si>
  <si>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</si>
  <si>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</si>
  <si>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</si>
  <si>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</si>
  <si>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</si>
  <si>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</si>
  <si>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</si>
  <si>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</si>
  <si>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</si>
  <si>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</si>
  <si>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</si>
  <si>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</si>
  <si>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</si>
  <si>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</si>
  <si>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</si>
  <si>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</si>
  <si>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</si>
  <si>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</si>
  <si>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</si>
  <si>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</si>
  <si>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</si>
  <si>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</si>
  <si>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</si>
  <si>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</si>
  <si>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</si>
  <si>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</si>
  <si>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</si>
  <si>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</si>
  <si>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</si>
  <si>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</si>
  <si>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</si>
  <si>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</si>
  <si>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</si>
  <si>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</si>
  <si>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</si>
  <si>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</si>
  <si>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</si>
  <si>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</si>
  <si>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</si>
  <si>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</si>
  <si>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</si>
  <si>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</si>
  <si>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</si>
  <si>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</si>
  <si>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</si>
  <si>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</si>
  <si>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</si>
  <si>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</si>
  <si>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</si>
  <si>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</si>
  <si>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</si>
  <si>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</si>
  <si>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</si>
  <si>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</si>
  <si>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</si>
  <si>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</si>
  <si>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</si>
  <si>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</si>
  <si>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</si>
  <si>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</si>
  <si>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</si>
  <si>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</si>
  <si>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</si>
  <si>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</si>
  <si>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</si>
  <si>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</si>
  <si>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</si>
  <si>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</si>
  <si>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</si>
  <si>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</si>
  <si>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</si>
  <si>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</si>
  <si>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</si>
  <si>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</si>
  <si>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</si>
  <si>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</si>
  <si>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</si>
  <si>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</si>
  <si>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</si>
  <si>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</si>
  <si>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</si>
  <si>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</si>
  <si>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</si>
  <si>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</si>
  <si>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</si>
  <si>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</si>
  <si>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</si>
  <si>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</si>
  <si>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</si>
  <si>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</si>
  <si>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</si>
  <si>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</si>
  <si>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</si>
  <si>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</si>
  <si>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</si>
  <si>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</si>
  <si>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</si>
  <si>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</si>
  <si>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</si>
  <si>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</si>
  <si>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</si>
  <si>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</si>
  <si>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</si>
  <si>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</si>
  <si>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</si>
  <si>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</si>
  <si>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</si>
  <si>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</si>
  <si>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</si>
  <si>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</si>
  <si>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</si>
  <si>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</si>
  <si>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</si>
  <si>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</si>
  <si>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</si>
  <si>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</si>
  <si>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</si>
  <si>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</si>
  <si>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</si>
  <si>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</si>
  <si>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</si>
  <si>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</si>
  <si>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</si>
  <si>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</si>
  <si>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</si>
  <si>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</si>
  <si>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</si>
  <si>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</si>
  <si>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</si>
  <si>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</si>
  <si>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</si>
  <si>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</si>
  <si>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</si>
  <si>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</si>
  <si>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</si>
  <si>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</si>
  <si>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</si>
  <si>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</si>
  <si>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</si>
  <si>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</si>
  <si>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</si>
  <si>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</si>
  <si>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</si>
  <si>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</si>
  <si>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</si>
  <si>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</si>
  <si>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</si>
  <si>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</si>
  <si>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</si>
  <si>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</si>
  <si>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</si>
  <si>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</si>
  <si>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</si>
  <si>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</si>
  <si>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</si>
  <si>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</si>
  <si>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</si>
  <si>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</si>
  <si>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</si>
  <si>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</si>
  <si>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</si>
  <si>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</si>
  <si>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</si>
  <si>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</si>
  <si>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</si>
  <si>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</si>
  <si>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</si>
  <si>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</si>
  <si>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</si>
  <si>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</si>
  <si>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</si>
  <si>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</si>
  <si>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</si>
  <si>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</si>
  <si>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</si>
  <si>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</si>
  <si>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</si>
  <si>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</si>
  <si>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</si>
  <si>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</si>
  <si>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</si>
  <si>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</si>
  <si>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</si>
  <si>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</si>
  <si>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</si>
  <si>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</si>
  <si>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</si>
  <si>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</si>
  <si>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</si>
  <si>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</si>
  <si>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</si>
  <si>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</si>
  <si>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</si>
  <si>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</si>
  <si>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</si>
  <si>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</si>
  <si>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</si>
  <si>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</si>
  <si>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</si>
  <si>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</si>
  <si>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</si>
  <si>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</si>
  <si>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</si>
  <si>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</si>
  <si>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</si>
  <si>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</si>
  <si>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</si>
  <si>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</si>
  <si>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</si>
  <si>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</si>
  <si>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</si>
  <si>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</si>
  <si>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</si>
  <si>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</si>
  <si>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</si>
  <si>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</si>
  <si>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</si>
  <si>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</si>
  <si>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</si>
  <si>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</si>
  <si>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</si>
  <si>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</si>
  <si>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</si>
  <si>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</si>
  <si>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</si>
  <si>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</si>
  <si>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</si>
  <si>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</si>
  <si>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</si>
  <si>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</si>
  <si>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</si>
  <si>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</si>
  <si>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</si>
  <si>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</si>
  <si>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</si>
  <si>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</si>
  <si>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</si>
  <si>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</si>
  <si>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</si>
  <si>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</si>
  <si>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</si>
  <si>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</si>
  <si>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</si>
  <si>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</si>
  <si>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</si>
  <si>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</si>
  <si>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</si>
  <si>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</si>
  <si>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</si>
  <si>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</si>
  <si>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</si>
  <si>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</si>
  <si>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</si>
  <si>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</si>
  <si>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</si>
  <si>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</si>
  <si>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</si>
  <si>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</si>
  <si>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</si>
  <si>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</si>
  <si>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</si>
  <si>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</si>
  <si>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</si>
  <si>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</si>
  <si>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</si>
  <si>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</si>
  <si>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</si>
  <si>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</si>
  <si>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</si>
  <si>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</si>
  <si>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</si>
  <si>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</si>
  <si>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</si>
  <si>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</si>
  <si>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</si>
  <si>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</si>
  <si>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</si>
  <si>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</si>
  <si>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</si>
  <si>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</si>
  <si>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</si>
  <si>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</si>
  <si>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</si>
  <si>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</si>
  <si>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</si>
  <si>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</si>
  <si>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</si>
  <si>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</si>
  <si>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</si>
  <si>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</si>
  <si>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</si>
  <si>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</si>
  <si>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</si>
  <si>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</si>
  <si>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</si>
  <si>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</si>
  <si>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</si>
  <si>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</si>
  <si>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</si>
  <si>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</si>
  <si>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</si>
  <si>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</si>
  <si>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</si>
  <si>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</si>
  <si>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</si>
  <si>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</si>
  <si>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</si>
  <si>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</si>
  <si>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</si>
  <si>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</si>
  <si>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</si>
  <si>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</si>
  <si>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</si>
  <si>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</si>
  <si>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</si>
  <si>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</si>
  <si>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</si>
  <si>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</si>
  <si>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</si>
  <si>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</si>
  <si>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</si>
  <si>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</si>
  <si>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</si>
  <si>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</si>
  <si>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</si>
  <si>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</si>
  <si>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</si>
  <si>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</si>
  <si>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</si>
  <si>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</si>
  <si>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</si>
  <si>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</si>
  <si>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</si>
  <si>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</si>
  <si>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</si>
  <si>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</si>
  <si>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</si>
  <si>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</si>
  <si>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</si>
  <si>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</si>
  <si>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</si>
  <si>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</si>
  <si>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</si>
  <si>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</si>
  <si>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</si>
  <si>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</si>
  <si>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</si>
  <si>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</si>
  <si>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</si>
  <si>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</si>
  <si>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</si>
  <si>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</si>
  <si>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</si>
  <si>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</si>
  <si>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</si>
  <si>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</si>
  <si>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</si>
  <si>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</si>
  <si>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</si>
  <si>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</si>
  <si>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</si>
  <si>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</si>
  <si>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</si>
  <si>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</si>
  <si>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</si>
  <si>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</si>
  <si>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</si>
  <si>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</si>
  <si>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</si>
  <si>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</si>
  <si>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</si>
  <si>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</si>
  <si>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</si>
  <si>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</si>
  <si>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</si>
  <si>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</si>
  <si>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</si>
  <si>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</si>
  <si>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</si>
  <si>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</si>
  <si>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</si>
  <si>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</si>
  <si>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</si>
  <si>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</si>
  <si>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</si>
  <si>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</si>
  <si>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</si>
  <si>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</si>
  <si>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</si>
  <si>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</si>
  <si>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</si>
  <si>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</si>
  <si>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</si>
  <si>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</si>
  <si>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</si>
  <si>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</si>
  <si>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</si>
  <si>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</si>
  <si>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</si>
  <si>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</si>
  <si>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</si>
  <si>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</si>
  <si>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</si>
  <si>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</si>
  <si>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</si>
  <si>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</si>
  <si>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</si>
  <si>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</si>
  <si>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</si>
  <si>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</si>
  <si>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</si>
  <si>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</si>
  <si>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</si>
  <si>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</si>
  <si>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</si>
  <si>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</si>
  <si>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</si>
  <si>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</si>
  <si>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</si>
  <si>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</si>
  <si>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</si>
  <si>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</si>
  <si>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</si>
  <si>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</si>
  <si>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</si>
  <si>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</si>
  <si>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</si>
  <si>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</si>
  <si>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</si>
  <si>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</si>
  <si>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</si>
  <si>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</si>
  <si>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</si>
  <si>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</si>
  <si>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</si>
  <si>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</si>
  <si>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</si>
  <si>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</si>
  <si>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</si>
  <si>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</si>
  <si>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</si>
  <si>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</si>
  <si>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</si>
  <si>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</si>
  <si>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</si>
  <si>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</si>
  <si>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</si>
  <si>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</si>
  <si>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</si>
  <si>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</si>
  <si>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</si>
  <si>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</si>
  <si>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</si>
  <si>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</si>
  <si>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</si>
  <si>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</si>
  <si>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</si>
  <si>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</si>
  <si>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</si>
  <si>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</si>
  <si>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</si>
  <si>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</si>
  <si>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</si>
  <si>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</si>
  <si>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</si>
  <si>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</si>
  <si>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</si>
  <si>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</si>
  <si>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</si>
  <si>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</si>
  <si>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</si>
  <si>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</si>
  <si>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</si>
  <si>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</si>
  <si>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</si>
  <si>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</si>
  <si>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</si>
  <si>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</si>
  <si>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</si>
  <si>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</si>
  <si>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</si>
  <si>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</si>
  <si>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</si>
  <si>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</si>
  <si>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</si>
  <si>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</si>
  <si>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</si>
  <si>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</si>
  <si>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</si>
  <si>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</si>
  <si>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</si>
  <si>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</si>
  <si>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</si>
  <si>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</si>
  <si>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</si>
  <si>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</si>
  <si>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</si>
  <si>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</si>
  <si>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</si>
  <si>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</si>
  <si>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</si>
  <si>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</si>
  <si>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</si>
  <si>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</si>
  <si>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</si>
  <si>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</si>
  <si>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</si>
  <si>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</si>
  <si>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</si>
  <si>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</si>
  <si>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</si>
  <si>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</si>
  <si>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</si>
  <si>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</si>
  <si>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</si>
  <si>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</si>
  <si>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</si>
  <si>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</si>
  <si>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</si>
  <si>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</si>
  <si>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</si>
  <si>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</si>
  <si>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</si>
  <si>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</si>
  <si>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</si>
  <si>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</si>
  <si>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</si>
  <si>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</si>
  <si>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</si>
  <si>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</si>
  <si>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</si>
  <si>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</si>
  <si>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</si>
  <si>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</si>
  <si>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</si>
  <si>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</si>
  <si>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</si>
  <si>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</si>
  <si>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</si>
  <si>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</si>
  <si>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</si>
  <si>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</si>
  <si>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</si>
  <si>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</si>
  <si>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</si>
  <si>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</si>
  <si>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</si>
  <si>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</si>
  <si>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</si>
  <si>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</si>
  <si>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</si>
  <si>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</si>
  <si>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</si>
  <si>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</si>
  <si>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</si>
  <si>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</si>
  <si>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</si>
  <si>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</si>
  <si>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</si>
  <si>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</si>
  <si>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</si>
  <si>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</si>
  <si>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</si>
  <si>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</si>
  <si>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</si>
  <si>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</si>
  <si>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</si>
  <si>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</si>
  <si>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</si>
  <si>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</si>
  <si>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</si>
  <si>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</si>
  <si>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</si>
  <si>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</si>
  <si>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</si>
  <si>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</si>
  <si>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</si>
  <si>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</si>
  <si>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</si>
  <si>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</si>
  <si>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</si>
  <si>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</si>
  <si>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</si>
  <si>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</si>
  <si>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</si>
  <si>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</si>
  <si>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</si>
  <si>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</si>
  <si>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</si>
  <si>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</si>
  <si>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</si>
  <si>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</si>
  <si>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</si>
  <si>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</si>
  <si>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</si>
  <si>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</si>
  <si>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</si>
  <si>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</si>
  <si>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</si>
  <si>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</si>
  <si>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</si>
  <si>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</si>
  <si>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</si>
  <si>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</si>
  <si>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</si>
  <si>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</si>
  <si>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</si>
  <si>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</si>
  <si>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</si>
  <si>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</si>
  <si>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</si>
  <si>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</si>
  <si>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</si>
  <si>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</si>
  <si>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</si>
  <si>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</si>
  <si>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</si>
  <si>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</si>
  <si>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</si>
  <si>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</si>
  <si>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</si>
  <si>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</si>
  <si>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</si>
  <si>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</si>
  <si>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</si>
  <si>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</si>
  <si>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</si>
  <si>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</si>
  <si>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</si>
  <si>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</si>
  <si>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</si>
  <si>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</si>
  <si>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</si>
  <si>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</si>
  <si>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</si>
  <si>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</si>
  <si>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</si>
  <si>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</si>
  <si>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</si>
  <si>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</si>
  <si>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</si>
  <si>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</si>
  <si>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</si>
  <si>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</si>
  <si>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</si>
  <si>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</si>
  <si>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</si>
  <si>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</si>
  <si>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</si>
  <si>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</si>
  <si>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</si>
  <si>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</si>
  <si>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</si>
  <si>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</si>
  <si>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</si>
  <si>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</si>
  <si>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</si>
  <si>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</si>
  <si>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</si>
  <si>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</si>
  <si>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</si>
  <si>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</si>
  <si>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</si>
  <si>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</si>
  <si>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</si>
  <si>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</si>
  <si>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</si>
  <si>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</si>
  <si>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</si>
  <si>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</si>
  <si>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</si>
  <si>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</si>
  <si>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</si>
  <si>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</si>
  <si>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</si>
  <si>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</si>
  <si>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</si>
  <si>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</si>
  <si>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</si>
  <si>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</si>
  <si>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</si>
  <si>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</si>
  <si>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</si>
  <si>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</si>
  <si>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</si>
  <si>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</si>
  <si>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</si>
  <si>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</si>
  <si>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</si>
  <si>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</si>
  <si>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</si>
  <si>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</si>
  <si>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</si>
  <si>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</si>
  <si>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</si>
  <si>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</si>
  <si>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</si>
  <si>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</si>
  <si>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</si>
  <si>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</si>
  <si>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</si>
  <si>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</si>
  <si>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</si>
  <si>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</si>
  <si>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</si>
  <si>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</si>
  <si>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</si>
  <si>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</si>
  <si>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</si>
  <si>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</si>
  <si>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</si>
  <si>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</si>
  <si>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</si>
  <si>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</si>
  <si>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</si>
  <si>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</si>
  <si>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</si>
  <si>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</si>
  <si>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</si>
  <si>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</si>
  <si>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</si>
  <si>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</si>
  <si>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</si>
  <si>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</si>
  <si>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</si>
  <si>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</si>
  <si>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</si>
  <si>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</si>
  <si>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</si>
  <si>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</si>
  <si>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</si>
  <si>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</si>
  <si>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</si>
  <si>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</si>
  <si>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</si>
  <si>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</si>
  <si>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</si>
  <si>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</si>
  <si>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</si>
  <si>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</si>
  <si>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</si>
  <si>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</si>
  <si>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</si>
  <si>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</si>
  <si>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</si>
  <si>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</si>
  <si>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</si>
  <si>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</si>
  <si>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</si>
  <si>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</si>
  <si>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</si>
  <si>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</si>
  <si>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</si>
  <si>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</si>
  <si>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</si>
  <si>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</si>
  <si>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</si>
  <si>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</si>
  <si>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</si>
  <si>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</si>
  <si>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</si>
  <si>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</si>
  <si>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</si>
  <si>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</si>
  <si>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</si>
  <si>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</si>
  <si>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</si>
  <si>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</si>
  <si>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</si>
  <si>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</si>
  <si>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</si>
  <si>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</si>
  <si>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</si>
  <si>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</si>
  <si>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</si>
  <si>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</si>
  <si>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</si>
  <si>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</si>
  <si>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</si>
  <si>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</si>
  <si>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</si>
  <si>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</si>
  <si>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</si>
  <si>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</si>
  <si>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</si>
  <si>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</si>
  <si>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</si>
  <si>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</si>
  <si>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</si>
  <si>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</si>
  <si>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</si>
  <si>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</si>
  <si>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</si>
  <si>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</si>
  <si>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</si>
  <si>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</si>
  <si>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</si>
  <si>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</si>
  <si>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</si>
  <si>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</si>
  <si>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</si>
  <si>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</si>
  <si>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</si>
  <si>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</si>
  <si>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</si>
  <si>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</si>
  <si>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</si>
  <si>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</si>
  <si>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</si>
  <si>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</si>
  <si>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</si>
  <si>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</si>
  <si>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</si>
  <si>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</si>
  <si>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</si>
  <si>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</si>
  <si>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</si>
  <si>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</si>
  <si>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</si>
  <si>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</si>
  <si>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</si>
  <si>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</si>
  <si>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</si>
  <si>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</si>
  <si>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</si>
  <si>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</si>
  <si>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</si>
  <si>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</si>
  <si>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</si>
  <si>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</si>
  <si>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</si>
  <si>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</si>
  <si>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</si>
  <si>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</si>
  <si>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</si>
  <si>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</si>
  <si>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</si>
  <si>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</si>
  <si>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</si>
  <si>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</si>
  <si>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</si>
  <si>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</si>
  <si>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</si>
  <si>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</si>
  <si>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</si>
  <si>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</si>
  <si>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</si>
  <si>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</si>
  <si>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</si>
  <si>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</si>
  <si>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</si>
  <si>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</si>
  <si>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</si>
  <si>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</si>
  <si>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</si>
  <si>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</si>
  <si>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</si>
  <si>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</si>
  <si>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</si>
  <si>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</si>
  <si>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</si>
  <si>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</si>
  <si>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</si>
  <si>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</si>
  <si>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</si>
  <si>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</si>
  <si>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</si>
  <si>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</si>
  <si>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</si>
  <si>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</si>
  <si>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</si>
  <si>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</si>
  <si>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</si>
  <si>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</si>
  <si>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</si>
  <si>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</si>
  <si>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</si>
  <si>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</si>
  <si>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</si>
  <si>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</si>
  <si>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</si>
  <si>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</si>
  <si>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</si>
  <si>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</si>
  <si>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</si>
  <si>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</si>
  <si>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</si>
  <si>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</si>
  <si>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</si>
  <si>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</si>
  <si>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</si>
  <si>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</si>
  <si>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</si>
  <si>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</si>
  <si>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</si>
  <si>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</si>
  <si>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</si>
  <si>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</si>
  <si>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</si>
  <si>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</si>
  <si>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</si>
  <si>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</si>
  <si>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</si>
  <si>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</si>
  <si>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</si>
  <si>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</si>
  <si>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</si>
  <si>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</si>
  <si>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</si>
  <si>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</si>
  <si>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</si>
  <si>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</si>
  <si>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</si>
  <si>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</si>
  <si>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</si>
  <si>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</si>
  <si>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</si>
  <si>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</si>
  <si>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</si>
  <si>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</si>
  <si>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</si>
  <si>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</si>
  <si>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</si>
  <si>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</si>
  <si>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</si>
  <si>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</si>
  <si>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</si>
  <si>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</si>
  <si>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</si>
  <si>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</si>
  <si>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</si>
  <si>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</si>
  <si>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</si>
  <si>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</si>
  <si>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</si>
  <si>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</si>
  <si>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</si>
  <si>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</si>
  <si>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</si>
  <si>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</si>
  <si>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</si>
  <si>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</si>
  <si>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</si>
  <si>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</si>
  <si>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</si>
  <si>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</si>
  <si>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</si>
  <si>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</si>
  <si>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</si>
  <si>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</si>
  <si>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</si>
  <si>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</si>
  <si>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</si>
  <si>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</si>
  <si>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</si>
  <si>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</si>
  <si>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</si>
  <si>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</si>
  <si>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</si>
  <si>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</si>
  <si>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</si>
  <si>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</si>
  <si>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</si>
  <si>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</si>
  <si>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</si>
  <si>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</si>
  <si>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</si>
  <si>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</si>
  <si>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</si>
  <si>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</si>
  <si>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</si>
  <si>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</si>
  <si>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</si>
  <si>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</si>
  <si>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</si>
  <si>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</si>
  <si>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</si>
  <si>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</si>
  <si>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</si>
  <si>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</si>
  <si>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</si>
  <si>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</si>
  <si>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</si>
  <si>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</si>
  <si>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</si>
  <si>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</si>
  <si>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</si>
  <si>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</si>
  <si>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</si>
  <si>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</si>
  <si>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</si>
  <si>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</si>
  <si>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</si>
  <si>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</si>
  <si>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</si>
  <si>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</si>
  <si>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</si>
  <si>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</si>
  <si>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</si>
  <si>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</si>
  <si>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</si>
  <si>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</si>
  <si>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</si>
  <si>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</si>
  <si>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</si>
  <si>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</si>
  <si>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</si>
  <si>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</si>
  <si>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</si>
  <si>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</si>
  <si>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</si>
  <si>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</si>
  <si>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</si>
  <si>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</si>
  <si>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</si>
  <si>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</si>
  <si>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</si>
  <si>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</si>
  <si>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</si>
  <si>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</si>
  <si>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</si>
  <si>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</si>
  <si>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</si>
  <si>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</si>
  <si>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</si>
  <si>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</si>
  <si>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</si>
  <si>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</si>
  <si>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</si>
  <si>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</si>
  <si>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</si>
  <si>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</si>
  <si>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</si>
  <si>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</si>
  <si>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</si>
  <si>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</si>
  <si>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</si>
  <si>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</si>
  <si>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</si>
  <si>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</si>
  <si>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</si>
  <si>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</si>
  <si>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</si>
  <si>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</si>
  <si>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</si>
  <si>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</si>
  <si>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</si>
  <si>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</si>
  <si>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</si>
  <si>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</si>
  <si>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</si>
  <si>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</si>
  <si>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</si>
  <si>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</si>
  <si>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</si>
  <si>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</si>
  <si>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</si>
  <si>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</si>
  <si>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</si>
  <si>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</si>
  <si>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</si>
  <si>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</si>
  <si>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</si>
  <si>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</si>
  <si>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</si>
  <si>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</si>
  <si>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</si>
  <si>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</si>
  <si>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</si>
  <si>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</si>
  <si>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</si>
  <si>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</si>
  <si>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</si>
  <si>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</si>
  <si>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</si>
  <si>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</si>
  <si>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</si>
  <si>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</si>
  <si>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</si>
  <si>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</si>
  <si>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</si>
  <si>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</si>
  <si>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</si>
  <si>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</si>
  <si>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</si>
  <si>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</si>
  <si>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</si>
  <si>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</si>
  <si>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</si>
  <si>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</si>
  <si>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</si>
  <si>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</si>
  <si>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</si>
  <si>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</si>
  <si>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</si>
  <si>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</si>
  <si>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</si>
  <si>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</si>
  <si>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</si>
  <si>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</si>
  <si>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</si>
  <si>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</si>
  <si>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</si>
  <si>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</si>
  <si>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</si>
  <si>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</si>
  <si>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</si>
  <si>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</si>
  <si>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</si>
  <si>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</si>
  <si>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</si>
  <si>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</si>
  <si>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</si>
  <si>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</si>
  <si>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</si>
  <si>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</si>
  <si>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</si>
  <si>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</si>
  <si>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</si>
  <si>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</si>
  <si>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</si>
  <si>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</si>
  <si>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</si>
  <si>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</si>
  <si>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</si>
  <si>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</si>
  <si>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</si>
  <si>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</si>
  <si>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</si>
  <si>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</si>
  <si>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</si>
  <si>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</si>
  <si>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</si>
  <si>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</si>
  <si>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</si>
  <si>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</si>
  <si>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</si>
  <si>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</si>
  <si>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</si>
  <si>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</si>
  <si>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</si>
  <si>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</si>
  <si>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</si>
  <si>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</si>
  <si>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</si>
  <si>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</si>
  <si>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</si>
  <si>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</si>
  <si>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</si>
  <si>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</si>
  <si>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</si>
  <si>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</si>
  <si>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</si>
  <si>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</si>
  <si>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</si>
  <si>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</si>
  <si>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</si>
  <si>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</si>
  <si>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</si>
  <si>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</si>
  <si>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</si>
  <si>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</si>
  <si>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</si>
  <si>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</si>
  <si>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</si>
  <si>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</si>
  <si>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</si>
  <si>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</si>
  <si>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</si>
  <si>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</si>
  <si>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</si>
  <si>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</si>
  <si>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</si>
  <si>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</si>
  <si>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</si>
  <si>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</si>
  <si>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</si>
  <si>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</si>
  <si>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</si>
  <si>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</si>
  <si>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</si>
  <si>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</si>
  <si>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</si>
  <si>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</si>
  <si>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</si>
  <si>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</si>
  <si>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</si>
  <si>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</si>
  <si>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</si>
  <si>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</si>
  <si>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</si>
  <si>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</si>
  <si>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</si>
  <si>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</si>
  <si>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</si>
  <si>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</si>
  <si>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</si>
  <si>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</si>
  <si>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</si>
  <si>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</si>
  <si>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</si>
  <si>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</si>
  <si>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</si>
  <si>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</si>
  <si>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</si>
  <si>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</si>
  <si>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</si>
  <si>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</si>
  <si>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</si>
  <si>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</si>
  <si>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</si>
  <si>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</si>
  <si>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</si>
  <si>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</si>
  <si>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</si>
  <si>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</si>
  <si>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</si>
  <si>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</si>
  <si>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</si>
  <si>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</si>
  <si>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</si>
  <si>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</si>
  <si>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</si>
  <si>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</si>
  <si>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</si>
  <si>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</si>
  <si>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</si>
  <si>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</si>
  <si>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</si>
  <si>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</si>
  <si>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</si>
  <si>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</si>
  <si>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</si>
  <si>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</si>
  <si>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</si>
  <si>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</si>
  <si>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</si>
  <si>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</si>
  <si>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</si>
  <si>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</si>
  <si>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</si>
  <si>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</si>
  <si>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</si>
  <si>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</si>
  <si>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</si>
  <si>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</si>
  <si>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</si>
  <si>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</si>
  <si>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</si>
  <si>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</si>
  <si>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</si>
  <si>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</si>
  <si>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</si>
  <si>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</si>
  <si>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</si>
  <si>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</si>
  <si>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</si>
  <si>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</si>
  <si>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</si>
  <si>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</si>
  <si>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</si>
  <si>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</si>
  <si>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</si>
  <si>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</si>
  <si>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</si>
  <si>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</si>
  <si>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</si>
  <si>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</si>
  <si>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</si>
  <si>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</si>
  <si>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</si>
  <si>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</si>
  <si>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</si>
  <si>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</si>
  <si>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</si>
  <si>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</si>
  <si>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</si>
  <si>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</si>
  <si>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</si>
  <si>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</si>
  <si>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</si>
  <si>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</si>
  <si>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</si>
  <si>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</si>
  <si>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</si>
  <si>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</si>
  <si>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</si>
  <si>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</si>
  <si>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</si>
  <si>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</si>
  <si>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</si>
  <si>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</si>
  <si>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</si>
  <si>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</si>
  <si>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</si>
  <si>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</si>
  <si>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</si>
  <si>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</si>
  <si>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</si>
  <si>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</si>
  <si>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</si>
  <si>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</si>
  <si>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</si>
  <si>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</si>
  <si>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</si>
  <si>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</si>
  <si>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</si>
  <si>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</si>
  <si>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</si>
  <si>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</si>
  <si>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</si>
  <si>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</si>
  <si>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</si>
  <si>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</si>
  <si>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</si>
  <si>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</si>
  <si>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</si>
  <si>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</si>
  <si>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</si>
  <si>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</si>
  <si>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</si>
  <si>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</si>
  <si>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</si>
  <si>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</si>
  <si>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</si>
  <si>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</si>
  <si>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</si>
  <si>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</si>
  <si>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</si>
  <si>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</si>
  <si>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</si>
  <si>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</si>
  <si>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</si>
  <si>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</si>
  <si>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</si>
  <si>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</si>
  <si>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</si>
  <si>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</si>
  <si>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</si>
  <si>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</si>
  <si>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</si>
  <si>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</si>
  <si>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</si>
  <si>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</si>
  <si>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</si>
  <si>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</si>
  <si>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</si>
  <si>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</si>
  <si>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</si>
  <si>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</si>
  <si>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</si>
  <si>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</si>
  <si>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</si>
  <si>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</si>
  <si>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</si>
  <si>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</si>
  <si>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</si>
  <si>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</si>
  <si>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</si>
  <si>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</si>
  <si>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</si>
  <si>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</si>
  <si>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</si>
  <si>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</si>
  <si>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</si>
  <si>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</si>
  <si>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</si>
  <si>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</si>
  <si>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</si>
  <si>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</si>
  <si>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</si>
  <si>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</si>
  <si>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</si>
  <si>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</si>
  <si>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</si>
  <si>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</si>
  <si>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</si>
  <si>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</si>
  <si>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</si>
  <si>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</si>
  <si>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</si>
  <si>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</si>
  <si>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</si>
  <si>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</si>
  <si>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</si>
  <si>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</si>
  <si>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</si>
  <si>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</si>
  <si>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</si>
  <si>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</si>
  <si>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</si>
  <si>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</si>
  <si>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</si>
  <si>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</si>
  <si>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</si>
  <si>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</si>
  <si>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</si>
  <si>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</si>
  <si>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</si>
  <si>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</si>
  <si>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</si>
  <si>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</si>
  <si>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</si>
  <si>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</si>
  <si>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</si>
  <si>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</si>
  <si>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</si>
  <si>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</si>
  <si>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</si>
  <si>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</si>
  <si>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</si>
  <si>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</si>
  <si>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</si>
  <si>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</si>
  <si>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</si>
  <si>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</si>
  <si>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</si>
  <si>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</si>
  <si>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</si>
  <si>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</si>
  <si>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</si>
  <si>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</si>
  <si>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</si>
  <si>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</si>
  <si>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</si>
  <si>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</si>
  <si>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</si>
  <si>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</si>
  <si>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</si>
  <si>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</si>
  <si>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</si>
  <si>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</si>
  <si>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</si>
  <si>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</si>
  <si>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</si>
  <si>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</si>
  <si>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</si>
  <si>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</si>
  <si>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</si>
  <si>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</si>
  <si>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</si>
  <si>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</si>
  <si>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</si>
  <si>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</si>
  <si>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</si>
  <si>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</si>
  <si>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</si>
  <si>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</si>
  <si>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</si>
  <si>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</si>
  <si>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</si>
  <si>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</si>
  <si>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</si>
  <si>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</si>
  <si>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</si>
  <si>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</si>
  <si>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</si>
  <si>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</si>
  <si>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</si>
  <si>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</si>
  <si>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</si>
  <si>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</si>
  <si>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</si>
  <si>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</si>
  <si>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</si>
  <si>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</si>
  <si>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</si>
  <si>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</si>
  <si>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</si>
  <si>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</si>
  <si>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</si>
  <si>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</si>
  <si>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</si>
  <si>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</si>
  <si>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</si>
  <si>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</si>
  <si>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</si>
  <si>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</si>
  <si>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</si>
  <si>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</si>
  <si>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</si>
  <si>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</si>
  <si>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</si>
  <si>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</si>
  <si>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</si>
  <si>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</si>
  <si>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</si>
  <si>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</si>
  <si>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</si>
  <si>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</si>
  <si>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</si>
  <si>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</si>
  <si>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</si>
  <si>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</si>
  <si>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</si>
  <si>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</si>
  <si>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</si>
  <si>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</si>
  <si>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</si>
  <si>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</si>
  <si>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</si>
  <si>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</si>
  <si>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</si>
  <si>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</si>
  <si>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</si>
  <si>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</si>
  <si>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</si>
  <si>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</si>
  <si>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</si>
  <si>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</si>
  <si>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</si>
  <si>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</si>
  <si>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</si>
  <si>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</si>
  <si>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</si>
  <si>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</si>
  <si>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</si>
  <si>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</si>
  <si>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</si>
  <si>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</si>
  <si>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</si>
  <si>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</si>
  <si>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</si>
  <si>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</si>
  <si>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</si>
  <si>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</si>
  <si>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</si>
  <si>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</si>
  <si>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</si>
  <si>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</si>
  <si>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</si>
  <si>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</si>
  <si>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</si>
  <si>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</si>
  <si>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</si>
  <si>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</si>
  <si>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</si>
  <si>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</si>
  <si>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</si>
  <si>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</si>
  <si>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</si>
  <si>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</si>
  <si>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</si>
  <si>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</si>
  <si>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</si>
  <si>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</si>
  <si>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</si>
  <si>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</si>
  <si>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</si>
  <si>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</si>
  <si>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</si>
  <si>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</si>
  <si>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</si>
  <si>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</si>
  <si>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</si>
  <si>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</si>
  <si>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</si>
  <si>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</si>
  <si>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</si>
  <si>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</si>
  <si>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</si>
  <si>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</si>
  <si>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</si>
  <si>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</si>
  <si>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</si>
  <si>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</si>
  <si>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</si>
  <si>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</si>
  <si>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</si>
  <si>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</si>
  <si>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</si>
  <si>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</si>
  <si>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</si>
  <si>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</si>
  <si>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</si>
  <si>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</si>
  <si>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</si>
  <si>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</si>
  <si>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</si>
  <si>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</si>
  <si>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</si>
  <si>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</si>
  <si>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</si>
  <si>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</si>
  <si>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</si>
  <si>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</si>
  <si>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</si>
  <si>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</si>
  <si>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</si>
  <si>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</si>
  <si>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</si>
  <si>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</si>
  <si>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</si>
  <si>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</si>
  <si>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</si>
  <si>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</si>
  <si>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</si>
  <si>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</si>
  <si>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</si>
  <si>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</si>
  <si>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</si>
  <si>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</si>
  <si>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</si>
  <si>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</si>
  <si>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</si>
  <si>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</si>
  <si>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</si>
  <si>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</si>
  <si>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</si>
  <si>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</si>
  <si>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</si>
  <si>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</si>
  <si>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</si>
  <si>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</si>
  <si>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</si>
  <si>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</si>
  <si>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</si>
  <si>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</si>
  <si>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</si>
  <si>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</si>
  <si>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</si>
  <si>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</si>
  <si>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</si>
  <si>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</si>
  <si>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</si>
  <si>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</si>
  <si>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</si>
  <si>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</si>
  <si>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</si>
  <si>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</si>
  <si>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</si>
  <si>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</si>
  <si>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</si>
  <si>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</si>
  <si>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</si>
  <si>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</si>
  <si>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</si>
  <si>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</si>
  <si>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</si>
  <si>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</si>
  <si>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</si>
  <si>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</si>
  <si>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</si>
  <si>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</si>
  <si>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</si>
  <si>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</si>
  <si>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</si>
  <si>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</si>
  <si>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</si>
  <si>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</si>
  <si>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</si>
  <si>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</si>
  <si>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</si>
  <si>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</si>
  <si>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</si>
  <si>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</si>
  <si>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</si>
  <si>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</si>
  <si>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</si>
  <si>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</si>
  <si>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</si>
  <si>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</si>
  <si>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</si>
  <si>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</si>
  <si>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</si>
  <si>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</si>
  <si>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</si>
  <si>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</si>
  <si>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</si>
  <si>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</si>
  <si>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</si>
  <si>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</si>
  <si>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</si>
  <si>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</si>
  <si>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</si>
  <si>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</si>
  <si>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</si>
  <si>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</si>
  <si>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</si>
  <si>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</si>
  <si>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</si>
  <si>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</si>
  <si>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</si>
  <si>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</si>
  <si>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</si>
  <si>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</si>
  <si>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</si>
  <si>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</si>
  <si>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</si>
  <si>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</si>
  <si>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</si>
  <si>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</si>
  <si>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</si>
  <si>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</si>
  <si>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</si>
  <si>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</si>
  <si>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</si>
  <si>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</si>
  <si>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</si>
  <si>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</si>
  <si>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</si>
  <si>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</si>
  <si>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</si>
  <si>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</si>
  <si>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</si>
  <si>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</si>
  <si>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</si>
  <si>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</si>
  <si>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</si>
  <si>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</si>
  <si>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</si>
  <si>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</si>
  <si>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</si>
  <si>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</si>
  <si>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</si>
  <si>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</si>
  <si>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</si>
  <si>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</si>
  <si>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</si>
  <si>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</si>
  <si>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</si>
  <si>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</si>
  <si>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</si>
  <si>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</si>
  <si>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</si>
  <si>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</si>
  <si>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</si>
  <si>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</si>
  <si>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</si>
  <si>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</si>
  <si>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</si>
  <si>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</si>
  <si>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</si>
  <si>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</si>
  <si>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</si>
  <si>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</si>
  <si>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</si>
  <si>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</si>
  <si>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</si>
  <si>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</si>
  <si>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</si>
  <si>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</si>
  <si>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</si>
  <si>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</si>
  <si>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</si>
  <si>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</si>
  <si>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</si>
  <si>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</si>
  <si>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</si>
  <si>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</si>
  <si>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</si>
  <si>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</si>
  <si>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</si>
  <si>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</si>
  <si>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</si>
  <si>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</si>
  <si>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</si>
  <si>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</si>
  <si>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</si>
  <si>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</si>
  <si>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</si>
  <si>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</si>
  <si>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</si>
  <si>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</si>
  <si>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</si>
  <si>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</si>
  <si>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</si>
  <si>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</si>
  <si>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</si>
  <si>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</si>
  <si>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</si>
  <si>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</si>
  <si>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</si>
  <si>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</si>
  <si>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</si>
  <si>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</si>
  <si>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</si>
  <si>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</si>
  <si>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</si>
  <si>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</si>
  <si>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</si>
  <si>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</si>
  <si>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</si>
  <si>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</si>
  <si>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</si>
  <si>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</si>
  <si>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</si>
  <si>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</si>
  <si>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</si>
  <si>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</si>
  <si>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</si>
  <si>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</si>
  <si>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</si>
  <si>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</si>
  <si>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</si>
  <si>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</si>
  <si>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</si>
  <si>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</si>
  <si>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</si>
  <si>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</si>
  <si>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</si>
  <si>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</si>
  <si>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</si>
  <si>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</si>
  <si>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</si>
  <si>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</si>
  <si>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</si>
  <si>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</si>
  <si>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</si>
  <si>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</si>
  <si>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</si>
  <si>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</si>
  <si>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</si>
  <si>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</si>
  <si>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</si>
  <si>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</si>
  <si>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</si>
  <si>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</si>
  <si>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</si>
  <si>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</si>
  <si>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</si>
  <si>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</si>
  <si>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</si>
  <si>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</si>
  <si>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</si>
  <si>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</si>
  <si>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</si>
  <si>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</si>
  <si>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</si>
  <si>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</si>
  <si>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</si>
  <si>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</si>
  <si>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</si>
  <si>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</si>
  <si>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</si>
  <si>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</si>
  <si>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</si>
  <si>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</si>
  <si>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</si>
  <si>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</si>
  <si>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</si>
  <si>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</si>
  <si>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</si>
  <si>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</si>
  <si>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</si>
  <si>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</si>
  <si>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</si>
  <si>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</si>
  <si>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</si>
  <si>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</si>
  <si>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</si>
  <si>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</si>
  <si>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</si>
  <si>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</si>
  <si>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</si>
  <si>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</si>
  <si>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</si>
  <si>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</si>
  <si>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</si>
  <si>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</si>
  <si>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</si>
  <si>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</si>
  <si>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</si>
  <si>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</si>
  <si>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</si>
  <si>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</si>
  <si>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</si>
  <si>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</si>
  <si>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</si>
  <si>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</si>
  <si>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</si>
  <si>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</si>
  <si>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</si>
  <si>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</si>
  <si>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</si>
  <si>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</si>
  <si>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</si>
  <si>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</si>
  <si>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</si>
  <si>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</si>
  <si>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</si>
  <si>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</si>
  <si>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</si>
  <si>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</si>
  <si>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</si>
  <si>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</si>
  <si>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</si>
  <si>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</si>
  <si>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</si>
  <si>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</si>
  <si>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</si>
  <si>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</si>
  <si>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</si>
  <si>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</si>
  <si>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</si>
  <si>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</si>
  <si>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</si>
  <si>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</si>
  <si>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</si>
  <si>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</si>
  <si>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</si>
  <si>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</si>
  <si>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</si>
  <si>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</si>
  <si>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</si>
  <si>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</si>
  <si>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</si>
  <si>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</si>
  <si>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</si>
  <si>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</si>
  <si>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</si>
  <si>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</si>
  <si>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</si>
  <si>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</si>
  <si>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</si>
  <si>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</si>
  <si>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</si>
  <si>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</si>
  <si>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</si>
  <si>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</si>
  <si>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</si>
  <si>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</si>
  <si>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</si>
  <si>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</si>
  <si>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</si>
  <si>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</si>
  <si>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</si>
  <si>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</si>
  <si>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</si>
  <si>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</si>
  <si>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</si>
  <si>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</si>
  <si>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</si>
  <si>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</si>
  <si>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</si>
  <si>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</si>
  <si>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</si>
  <si>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</si>
  <si>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</si>
  <si>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</si>
  <si>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</si>
  <si>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</si>
  <si>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</si>
  <si>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</si>
  <si>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</si>
  <si>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</si>
  <si>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</si>
  <si>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</si>
  <si>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</si>
  <si>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</si>
  <si>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</si>
  <si>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</si>
  <si>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</si>
  <si>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</si>
  <si>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</si>
  <si>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</si>
  <si>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</si>
  <si>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</si>
  <si>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</si>
  <si>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</si>
  <si>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</si>
  <si>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</si>
  <si>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</si>
  <si>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</si>
  <si>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</si>
  <si>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</si>
  <si>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</si>
  <si>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</si>
  <si>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</si>
  <si>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</si>
  <si>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</si>
  <si>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</si>
  <si>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</si>
  <si>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</si>
  <si>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</si>
  <si>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</si>
  <si>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</si>
  <si>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</si>
  <si>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</si>
  <si>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</si>
  <si>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</si>
  <si>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</si>
  <si>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</si>
  <si>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</si>
  <si>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</si>
  <si>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</si>
  <si>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</si>
  <si>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</si>
  <si>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</si>
  <si>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</si>
  <si>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</si>
  <si>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</si>
  <si>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</si>
  <si>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</si>
  <si>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</si>
  <si>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</si>
  <si>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</si>
  <si>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</si>
  <si>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</si>
  <si>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</si>
  <si>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</si>
  <si>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</si>
  <si>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</si>
  <si>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</si>
  <si>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</si>
  <si>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</si>
  <si>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</si>
  <si>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</si>
  <si>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</si>
  <si>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</si>
  <si>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</si>
  <si>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</si>
  <si>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</si>
  <si>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</si>
  <si>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</si>
  <si>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</si>
  <si>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</si>
  <si>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</si>
  <si>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</si>
  <si>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</si>
  <si>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</si>
  <si>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</si>
  <si>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</si>
  <si>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</si>
  <si>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</si>
  <si>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</si>
  <si>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</si>
  <si>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</si>
  <si>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</si>
  <si>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</si>
  <si>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</si>
  <si>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</si>
  <si>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</si>
  <si>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</si>
  <si>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</si>
  <si>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</si>
  <si>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</si>
  <si>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</si>
  <si>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</si>
  <si>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</si>
  <si>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</si>
  <si>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</si>
  <si>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</si>
  <si>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</si>
  <si>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</si>
  <si>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</si>
  <si>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</si>
  <si>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</si>
  <si>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</si>
  <si>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</si>
  <si>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</si>
  <si>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</si>
  <si>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</si>
  <si>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</si>
  <si>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</si>
  <si>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</si>
  <si>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</si>
  <si>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</si>
  <si>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</si>
  <si>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</si>
  <si>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</si>
  <si>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</si>
  <si>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</si>
  <si>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</si>
  <si>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</si>
  <si>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</si>
  <si>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</si>
  <si>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</si>
  <si>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</si>
  <si>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</si>
  <si>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</si>
  <si>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</si>
  <si>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</si>
  <si>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</si>
  <si>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</si>
  <si>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</si>
  <si>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</si>
  <si>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</si>
  <si>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</si>
  <si>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</si>
  <si>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</si>
  <si>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</si>
  <si>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</si>
  <si>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</si>
  <si>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</si>
  <si>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</si>
  <si>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</si>
  <si>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</si>
  <si>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</si>
  <si>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</si>
  <si>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</si>
  <si>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</si>
  <si>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</si>
  <si>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</si>
  <si>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</si>
  <si>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</si>
  <si>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</si>
  <si>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</si>
  <si>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</si>
  <si>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</si>
  <si>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</si>
  <si>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</si>
  <si>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</si>
  <si>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</si>
  <si>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</si>
  <si>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</si>
  <si>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</si>
  <si>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</si>
  <si>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</si>
  <si>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</si>
  <si>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</si>
  <si>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</si>
  <si>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</si>
  <si>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</si>
  <si>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</si>
  <si>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</si>
  <si>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</si>
  <si>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</si>
  <si>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</si>
  <si>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</si>
  <si>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</si>
  <si>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</si>
  <si>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</si>
  <si>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</si>
  <si>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</si>
  <si>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</si>
  <si>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</si>
  <si>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</si>
  <si>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</si>
  <si>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</si>
  <si>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</si>
  <si>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</si>
  <si>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</si>
  <si>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</si>
  <si>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</si>
  <si>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</si>
  <si>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</si>
  <si>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</si>
  <si>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</si>
  <si>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</si>
  <si>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</si>
  <si>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</si>
  <si>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</si>
  <si>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</si>
  <si>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</si>
  <si>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</si>
  <si>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</si>
  <si>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</si>
  <si>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</si>
  <si>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</si>
  <si>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</si>
  <si>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</si>
  <si>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</si>
  <si>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</si>
  <si>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</si>
  <si>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</si>
  <si>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</si>
  <si>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</si>
  <si>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</si>
  <si>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</si>
  <si>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</si>
  <si>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</si>
  <si>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</si>
  <si>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</si>
  <si>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</si>
  <si>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</si>
  <si>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</si>
  <si>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</si>
  <si>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</si>
  <si>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</si>
  <si>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</si>
  <si>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</si>
  <si>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</si>
  <si>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</si>
  <si>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</si>
  <si>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</si>
  <si>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</si>
  <si>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</si>
  <si>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</si>
  <si>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</si>
  <si>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</si>
  <si>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</si>
  <si>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</si>
  <si>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</si>
  <si>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</si>
  <si>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</si>
  <si>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</si>
  <si>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</si>
  <si>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</si>
  <si>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</si>
  <si>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</si>
  <si>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</si>
  <si>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</si>
  <si>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</si>
  <si>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</si>
  <si>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</si>
  <si>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</si>
  <si>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</si>
  <si>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</si>
  <si>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</si>
  <si>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</si>
  <si>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</si>
  <si>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</si>
  <si>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</si>
  <si>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</si>
  <si>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</si>
  <si>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</si>
  <si>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</si>
  <si>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</si>
  <si>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</si>
  <si>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</si>
  <si>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</si>
  <si>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</si>
  <si>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</si>
  <si>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</si>
  <si>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</si>
  <si>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</si>
  <si>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</si>
  <si>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</si>
  <si>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</si>
  <si>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</si>
  <si>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</si>
  <si>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</si>
  <si>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</si>
  <si>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</si>
  <si>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</si>
  <si>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</si>
  <si>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</si>
  <si>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</si>
  <si>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</si>
  <si>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</si>
  <si>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</si>
  <si>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</si>
  <si>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</si>
  <si>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</si>
  <si>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</si>
  <si>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</si>
  <si>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</si>
  <si>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</si>
  <si>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</si>
  <si>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</si>
  <si>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</si>
  <si>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</si>
  <si>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</si>
  <si>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</si>
  <si>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</si>
  <si>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</si>
  <si>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</si>
  <si>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</si>
  <si>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</si>
  <si>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</si>
  <si>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</si>
  <si>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</si>
  <si>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</si>
  <si>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</si>
  <si>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</si>
  <si>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</si>
  <si>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</si>
  <si>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</si>
  <si>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</si>
  <si>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</si>
  <si>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</si>
  <si>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</si>
  <si>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</si>
  <si>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</si>
  <si>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</si>
  <si>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</si>
  <si>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</si>
  <si>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</si>
  <si>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</si>
  <si>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</si>
  <si>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</si>
  <si>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</si>
  <si>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</si>
  <si>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</si>
  <si>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</si>
  <si>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</si>
  <si>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</si>
  <si>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</si>
  <si>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</si>
  <si>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</si>
  <si>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</si>
  <si>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</si>
  <si>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</si>
  <si>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</si>
  <si>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</si>
  <si>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</si>
  <si>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</si>
  <si>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</si>
  <si>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</si>
  <si>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</si>
  <si>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</si>
  <si>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</si>
  <si>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</si>
  <si>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</si>
  <si>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</si>
  <si>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</si>
  <si>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</si>
  <si>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</si>
  <si>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</si>
  <si>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</si>
  <si>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</si>
  <si>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</si>
  <si>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</si>
  <si>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</si>
  <si>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</si>
  <si>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</si>
  <si>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</si>
  <si>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</si>
  <si>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</si>
  <si>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</si>
  <si>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</si>
  <si>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</si>
  <si>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</si>
  <si>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</si>
  <si>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</si>
  <si>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</si>
  <si>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</si>
  <si>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</si>
  <si>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</si>
  <si>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</si>
  <si>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</si>
  <si>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</si>
  <si>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</si>
  <si>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</si>
  <si>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</si>
  <si>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</si>
  <si>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</si>
  <si>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</si>
  <si>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</si>
  <si>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</si>
  <si>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</si>
  <si>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</si>
  <si>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</si>
  <si>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</si>
  <si>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</si>
  <si>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</si>
  <si>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</si>
  <si>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</si>
  <si>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</si>
  <si>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</si>
  <si>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</si>
  <si>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</si>
  <si>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</si>
  <si>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</si>
  <si>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</si>
  <si>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</si>
  <si>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</si>
  <si>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</si>
  <si>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</si>
  <si>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</si>
  <si>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</si>
  <si>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</si>
  <si>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</si>
  <si>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</si>
  <si>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</si>
  <si>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</si>
  <si>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</si>
  <si>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</si>
  <si>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</si>
  <si>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</si>
  <si>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</si>
  <si>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</si>
  <si>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</si>
  <si>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</si>
  <si>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</si>
  <si>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</si>
  <si>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</si>
  <si>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</si>
  <si>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</si>
  <si>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</si>
  <si>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</si>
  <si>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</si>
  <si>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</si>
  <si>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</si>
  <si>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</si>
  <si>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</si>
  <si>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</si>
  <si>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</si>
  <si>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</si>
  <si>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</si>
  <si>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</si>
  <si>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</si>
  <si>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</si>
  <si>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</si>
  <si>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</si>
  <si>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</si>
  <si>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</si>
  <si>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</si>
  <si>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</si>
  <si>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</si>
  <si>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</si>
  <si>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</si>
  <si>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</si>
  <si>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</si>
  <si>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</si>
  <si>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</si>
  <si>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</si>
  <si>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</si>
  <si>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</si>
  <si>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</si>
  <si>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</si>
  <si>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</si>
  <si>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</si>
  <si>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</si>
  <si>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</si>
  <si>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</si>
  <si>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</si>
  <si>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</si>
  <si>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</si>
  <si>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</si>
  <si>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</si>
  <si>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</si>
  <si>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</si>
  <si>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</si>
  <si>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</si>
  <si>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</si>
  <si>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</si>
  <si>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</si>
  <si>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</si>
  <si>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</si>
  <si>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</si>
  <si>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</si>
  <si>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</si>
  <si>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</si>
  <si>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</si>
  <si>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</si>
  <si>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</si>
  <si>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</si>
  <si>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</si>
  <si>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</si>
  <si>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</si>
  <si>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</si>
  <si>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</si>
  <si>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</si>
  <si>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</si>
  <si>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</si>
  <si>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</si>
  <si>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</si>
  <si>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</si>
  <si>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</si>
  <si>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</si>
  <si>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</si>
  <si>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</si>
  <si>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</si>
  <si>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</si>
  <si>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</si>
  <si>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</si>
  <si>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</si>
  <si>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</si>
  <si>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</si>
  <si>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</si>
  <si>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</si>
  <si>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</si>
  <si>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</si>
  <si>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</si>
  <si>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</si>
  <si>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</si>
  <si>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</si>
  <si>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</si>
  <si>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</si>
  <si>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</si>
  <si>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</si>
  <si>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</si>
  <si>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</si>
  <si>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</si>
  <si>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</si>
  <si>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</si>
  <si>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</si>
  <si>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</si>
  <si>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</si>
  <si>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</si>
  <si>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</si>
  <si>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</si>
  <si>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</si>
  <si>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</si>
  <si>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</si>
  <si>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</si>
  <si>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</si>
  <si>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</si>
  <si>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</si>
  <si>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</si>
  <si>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</si>
  <si>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</si>
  <si>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</si>
  <si>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</si>
  <si>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</si>
  <si>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</si>
  <si>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</si>
  <si>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</si>
  <si>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</si>
  <si>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</si>
  <si>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</si>
  <si>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</si>
  <si>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</si>
  <si>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</si>
  <si>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</si>
  <si>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</si>
  <si>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</si>
  <si>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</si>
  <si>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</si>
  <si>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</si>
  <si>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</si>
  <si>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</si>
  <si>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</si>
  <si>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</si>
  <si>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</si>
  <si>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</si>
  <si>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</si>
  <si>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</si>
  <si>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</si>
  <si>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</si>
  <si>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</si>
  <si>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</si>
  <si>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</si>
  <si>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</si>
  <si>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</si>
  <si>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</si>
  <si>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</si>
  <si>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</si>
  <si>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</si>
  <si>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</si>
  <si>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</si>
  <si>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</si>
  <si>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</si>
  <si>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</si>
  <si>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</si>
  <si>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</si>
  <si>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</si>
  <si>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</si>
  <si>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</si>
  <si>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</si>
  <si>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</si>
  <si>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</si>
  <si>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</si>
  <si>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</si>
  <si>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</si>
  <si>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</si>
  <si>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</si>
  <si>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</si>
  <si>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</si>
  <si>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</si>
  <si>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</si>
  <si>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</si>
  <si>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</si>
  <si>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</si>
  <si>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</si>
  <si>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</si>
  <si>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</si>
  <si>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</si>
  <si>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</si>
  <si>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</si>
  <si>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</si>
  <si>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</si>
  <si>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</si>
  <si>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</si>
  <si>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</si>
  <si>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</si>
  <si>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</si>
  <si>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</si>
  <si>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</si>
  <si>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</si>
  <si>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</si>
  <si>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</si>
  <si>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</si>
  <si>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</si>
  <si>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</si>
  <si>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</si>
  <si>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</si>
  <si>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</si>
  <si>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</si>
  <si>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</si>
  <si>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</si>
  <si>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</si>
  <si>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</si>
  <si>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</si>
  <si>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</si>
  <si>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</si>
  <si>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</si>
  <si>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</si>
  <si>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</si>
  <si>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</si>
  <si>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</si>
  <si>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</si>
  <si>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</si>
  <si>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</si>
  <si>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</si>
  <si>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</si>
  <si>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</si>
  <si>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</si>
  <si>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</si>
  <si>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</si>
  <si>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</si>
  <si>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</si>
  <si>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</si>
  <si>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</si>
  <si>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</si>
  <si>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</si>
  <si>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</si>
  <si>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</si>
  <si>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</si>
  <si>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</si>
  <si>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</si>
  <si>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</si>
  <si>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</si>
  <si>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</si>
  <si>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</si>
  <si>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</si>
  <si>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</si>
  <si>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</si>
  <si>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</si>
  <si>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</si>
  <si>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</si>
  <si>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</si>
  <si>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</si>
  <si>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</si>
  <si>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</si>
  <si>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</si>
  <si>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</si>
  <si>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</si>
  <si>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</si>
  <si>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</si>
  <si>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</si>
  <si>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</si>
  <si>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</si>
  <si>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</si>
  <si>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</si>
  <si>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</si>
  <si>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</si>
  <si>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</si>
  <si>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</si>
  <si>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</si>
  <si>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</si>
  <si>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</si>
  <si>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</si>
  <si>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</si>
  <si>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</si>
  <si>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</si>
  <si>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</si>
  <si>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</si>
  <si>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</si>
  <si>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</si>
  <si>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</si>
  <si>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</si>
  <si>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</si>
  <si>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</si>
  <si>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</si>
  <si>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</si>
  <si>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</si>
  <si>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</si>
  <si>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</si>
  <si>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</si>
  <si>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</si>
  <si>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</si>
  <si>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</si>
  <si>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</si>
  <si>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</si>
  <si>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</si>
  <si>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</si>
  <si>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</si>
  <si>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</si>
  <si>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</si>
  <si>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</si>
  <si>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</si>
  <si>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</si>
  <si>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</si>
  <si>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</si>
  <si>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</si>
  <si>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</si>
  <si>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</si>
  <si>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</si>
  <si>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</si>
  <si>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</si>
  <si>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</si>
  <si>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</si>
  <si>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</si>
  <si>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</si>
  <si>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</si>
  <si>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</si>
  <si>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</si>
  <si>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</si>
  <si>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</si>
  <si>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</si>
  <si>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</si>
  <si>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</si>
  <si>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</si>
  <si>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</si>
  <si>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</si>
  <si>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</si>
  <si>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</si>
  <si>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</si>
  <si>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</si>
  <si>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</si>
  <si>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</si>
  <si>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</si>
  <si>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</si>
  <si>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</si>
  <si>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</si>
  <si>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</si>
  <si>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</si>
  <si>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</si>
  <si>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</si>
  <si>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</si>
  <si>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</si>
  <si>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</si>
  <si>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</si>
  <si>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</si>
  <si>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</si>
  <si>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</si>
  <si>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</si>
  <si>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</si>
  <si>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</si>
  <si>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</si>
  <si>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</si>
  <si>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</si>
  <si>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</si>
  <si>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</si>
  <si>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</si>
  <si>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</si>
  <si>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</si>
  <si>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</si>
  <si>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</si>
  <si>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</si>
  <si>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</si>
  <si>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</si>
  <si>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</si>
  <si>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</si>
  <si>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</si>
  <si>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</si>
  <si>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</si>
  <si>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</si>
  <si>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</si>
  <si>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</si>
  <si>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</si>
  <si>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</si>
  <si>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</si>
  <si>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</si>
  <si>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</si>
  <si>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</si>
  <si>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</si>
  <si>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</si>
  <si>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</si>
  <si>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</si>
  <si>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</si>
  <si>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</si>
  <si>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</si>
  <si>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</si>
  <si>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</si>
  <si>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</si>
  <si>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</si>
  <si>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</si>
  <si>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</si>
  <si>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</si>
  <si>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</si>
  <si>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</si>
  <si>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</si>
  <si>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</si>
  <si>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</si>
  <si>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</si>
  <si>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</si>
  <si>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</si>
  <si>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</si>
  <si>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</si>
  <si>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</si>
  <si>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</si>
  <si>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</si>
  <si>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</si>
  <si>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</si>
  <si>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</si>
  <si>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</si>
  <si>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</si>
  <si>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</si>
  <si>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</si>
  <si>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</si>
  <si>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</si>
  <si>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</si>
  <si>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</si>
  <si>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</si>
  <si>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</si>
  <si>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</si>
  <si>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</si>
  <si>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</si>
  <si>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</si>
  <si>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</si>
  <si>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</si>
  <si>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</si>
  <si>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</si>
  <si>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</si>
  <si>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</si>
  <si>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</si>
  <si>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</si>
  <si>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</si>
  <si>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</si>
  <si>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</si>
  <si>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</si>
  <si>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</si>
  <si>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</si>
  <si>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</si>
  <si>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</si>
  <si>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</si>
  <si>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</si>
  <si>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</si>
  <si>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</si>
  <si>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</si>
  <si>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</si>
  <si>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</si>
  <si>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</si>
  <si>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</si>
  <si>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</si>
  <si>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</si>
  <si>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</si>
  <si>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</si>
  <si>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</si>
  <si>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</si>
  <si>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</si>
  <si>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</si>
  <si>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</si>
  <si>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</si>
  <si>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</si>
  <si>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</si>
  <si>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</si>
  <si>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</si>
  <si>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</si>
  <si>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</si>
  <si>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</si>
  <si>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</si>
  <si>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</si>
  <si>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</si>
  <si>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</si>
  <si>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</si>
  <si>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</si>
  <si>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</si>
  <si>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</si>
  <si>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</si>
  <si>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</si>
  <si>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</si>
  <si>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</si>
  <si>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</si>
  <si>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</si>
  <si>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</si>
  <si>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</si>
  <si>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</si>
  <si>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</si>
  <si>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</si>
  <si>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</si>
  <si>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</si>
  <si>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</si>
  <si>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</si>
  <si>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</si>
  <si>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</si>
  <si>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</si>
  <si>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</si>
  <si>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</si>
  <si>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</si>
  <si>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</si>
  <si>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</si>
  <si>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</si>
  <si>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</si>
  <si>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</si>
  <si>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</si>
  <si>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</si>
  <si>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</si>
  <si>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</si>
  <si>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</si>
  <si>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</si>
  <si>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</si>
  <si>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</si>
  <si>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</si>
  <si>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</si>
  <si>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</si>
  <si>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</si>
  <si>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</si>
  <si>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</si>
  <si>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</si>
  <si>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</si>
  <si>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</si>
  <si>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</si>
  <si>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</si>
  <si>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</si>
  <si>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</si>
  <si>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</si>
  <si>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</si>
  <si>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</si>
  <si>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</si>
  <si>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</si>
  <si>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</si>
  <si>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</si>
  <si>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</si>
  <si>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</si>
  <si>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</si>
  <si>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</si>
  <si>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</si>
  <si>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</si>
  <si>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</si>
  <si>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</si>
  <si>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</si>
  <si>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</si>
  <si>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</si>
  <si>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</si>
  <si>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</si>
  <si>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</si>
  <si>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</si>
  <si>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</si>
  <si>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</si>
  <si>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</si>
  <si>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</si>
  <si>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</si>
  <si>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</si>
  <si>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</si>
  <si>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</si>
  <si>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</si>
  <si>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</si>
  <si>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</si>
  <si>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</si>
  <si>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</si>
  <si>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</si>
  <si>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</si>
  <si>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</si>
  <si>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</si>
  <si>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</si>
  <si>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</si>
  <si>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</si>
  <si>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</si>
  <si>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</si>
  <si>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</si>
  <si>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</si>
  <si>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</si>
  <si>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</si>
  <si>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</si>
  <si>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</si>
  <si>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</si>
  <si>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</si>
  <si>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</si>
  <si>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</si>
  <si>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</si>
  <si>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</si>
  <si>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</si>
  <si>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</si>
  <si>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</si>
  <si>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</si>
  <si>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</si>
  <si>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</si>
  <si>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</si>
  <si>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</si>
  <si>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</si>
  <si>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</si>
  <si>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</si>
  <si>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</si>
  <si>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</si>
  <si>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</si>
  <si>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</si>
  <si>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</si>
  <si>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</si>
  <si>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</si>
  <si>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</si>
  <si>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</si>
  <si>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</si>
  <si>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</si>
  <si>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</si>
  <si>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</si>
  <si>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</si>
  <si>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</si>
  <si>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</si>
  <si>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</si>
  <si>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</si>
  <si>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</si>
  <si>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</si>
  <si>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</si>
  <si>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</si>
  <si>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</si>
  <si>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</si>
  <si>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</si>
  <si>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</si>
  <si>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</si>
  <si>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</si>
  <si>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</si>
  <si>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</si>
  <si>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</si>
  <si>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</si>
  <si>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</si>
  <si>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</si>
  <si>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</si>
  <si>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</si>
  <si>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</si>
  <si>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</si>
  <si>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</si>
  <si>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</si>
  <si>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</si>
  <si>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</si>
  <si>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</si>
  <si>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</si>
  <si>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</si>
  <si>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</si>
  <si>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</si>
  <si>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</si>
  <si>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</si>
  <si>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</si>
  <si>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</si>
  <si>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</si>
  <si>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</si>
  <si>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</si>
  <si>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</si>
  <si>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</si>
  <si>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</si>
  <si>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</si>
  <si>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</si>
  <si>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</si>
  <si>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</si>
  <si>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</si>
  <si>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</si>
  <si>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</si>
  <si>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</si>
  <si>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</si>
  <si>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</si>
  <si>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</si>
  <si>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</si>
  <si>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</si>
  <si>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</si>
  <si>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</si>
  <si>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</si>
  <si>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</si>
  <si>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</si>
  <si>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</si>
  <si>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</si>
  <si>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</si>
  <si>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</si>
  <si>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</si>
  <si>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</si>
  <si>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</si>
  <si>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</si>
  <si>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</si>
  <si>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</si>
  <si>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</si>
  <si>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</si>
  <si>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</si>
  <si>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</si>
  <si>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</si>
  <si>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</si>
  <si>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</si>
  <si>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</si>
  <si>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</si>
  <si>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</si>
  <si>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</si>
  <si>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</si>
  <si>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</si>
  <si>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</si>
  <si>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</si>
  <si>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</si>
  <si>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</si>
  <si>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</si>
  <si>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</si>
  <si>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</si>
  <si>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</si>
  <si>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</si>
  <si>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</si>
  <si>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</si>
  <si>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</si>
  <si>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</si>
  <si>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</si>
  <si>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</si>
  <si>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</si>
  <si>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</si>
  <si>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</si>
  <si>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</si>
  <si>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</si>
  <si>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</si>
  <si>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</si>
  <si>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</si>
  <si>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</si>
  <si>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</si>
  <si>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</si>
  <si>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</si>
  <si>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</si>
  <si>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</si>
  <si>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</si>
  <si>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</si>
  <si>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</si>
  <si>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</si>
  <si>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</si>
  <si>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</si>
  <si>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</si>
  <si>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</si>
  <si>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</si>
  <si>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</si>
  <si>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</si>
  <si>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</si>
  <si>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</si>
  <si>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</si>
  <si>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</si>
  <si>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</si>
  <si>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</si>
  <si>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</si>
  <si>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</si>
  <si>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</si>
  <si>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</si>
  <si>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</si>
  <si>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</si>
  <si>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</si>
  <si>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</si>
  <si>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</si>
  <si>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</si>
  <si>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</si>
  <si>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</si>
  <si>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</si>
  <si>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</si>
  <si>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</si>
  <si>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</si>
  <si>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</si>
  <si>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</si>
  <si>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</si>
  <si>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</si>
  <si>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</si>
  <si>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</si>
  <si>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</si>
  <si>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</si>
  <si>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</si>
  <si>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</si>
  <si>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</si>
  <si>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</si>
  <si>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</si>
  <si>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</si>
  <si>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</si>
  <si>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</si>
  <si>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</si>
  <si>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</si>
  <si>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</si>
  <si>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</si>
  <si>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</si>
  <si>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</si>
  <si>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</si>
  <si>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</si>
  <si>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</si>
  <si>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</si>
  <si>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</si>
  <si>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</si>
  <si>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</si>
  <si>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</si>
  <si>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</si>
  <si>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</si>
  <si>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</si>
  <si>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</si>
  <si>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</si>
  <si>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</si>
  <si>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</si>
  <si>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</si>
  <si>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</si>
  <si>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</si>
  <si>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</si>
  <si>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</si>
  <si>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</si>
  <si>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</si>
  <si>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</si>
  <si>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</si>
  <si>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</si>
  <si>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</si>
  <si>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</si>
  <si>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</si>
  <si>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</si>
  <si>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</si>
  <si>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</si>
  <si>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</si>
  <si>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</si>
  <si>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</si>
  <si>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</si>
  <si>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</si>
  <si>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</si>
  <si>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</si>
  <si>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</si>
  <si>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</si>
  <si>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</si>
  <si>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</si>
  <si>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</si>
  <si>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</si>
  <si>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</si>
  <si>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</si>
  <si>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</si>
  <si>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</si>
  <si>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</si>
  <si>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</si>
  <si>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</si>
  <si>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</si>
  <si>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</si>
  <si>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</si>
  <si>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</si>
  <si>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</si>
  <si>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</si>
  <si>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</si>
  <si>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</si>
  <si>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</si>
  <si>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</si>
  <si>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</si>
  <si>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</si>
  <si>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</si>
  <si>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</si>
  <si>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</si>
  <si>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</si>
  <si>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</si>
  <si>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</si>
  <si>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</si>
  <si>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</si>
  <si>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</si>
  <si>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</si>
  <si>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</si>
  <si>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</si>
  <si>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</si>
  <si>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</si>
  <si>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</si>
  <si>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</si>
  <si>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</si>
  <si>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</si>
  <si>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</si>
  <si>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</si>
  <si>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</si>
  <si>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</si>
  <si>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</si>
  <si>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</si>
  <si>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</si>
  <si>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</si>
  <si>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</si>
  <si>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</si>
  <si>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</si>
  <si>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</si>
  <si>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</si>
  <si>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</si>
  <si>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</si>
  <si>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</si>
  <si>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</si>
  <si>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</si>
  <si>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</si>
  <si>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</si>
  <si>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</si>
  <si>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</si>
  <si>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</si>
  <si>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</si>
  <si>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</si>
  <si>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</si>
  <si>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</si>
  <si>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</si>
  <si>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</si>
  <si>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</si>
  <si>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</si>
  <si>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</si>
  <si>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</si>
  <si>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</si>
  <si>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</si>
  <si>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</si>
  <si>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</si>
  <si>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</si>
  <si>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</si>
  <si>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</si>
  <si>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</si>
  <si>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</si>
  <si>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</si>
  <si>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</si>
  <si>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</si>
  <si>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</si>
  <si>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</si>
  <si>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</si>
  <si>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</si>
  <si>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</si>
  <si>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</si>
  <si>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</si>
  <si>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</si>
  <si>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</si>
  <si>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</si>
  <si>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</si>
  <si>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</si>
  <si>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</si>
  <si>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</si>
  <si>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</si>
  <si>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</si>
  <si>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</si>
  <si>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</si>
  <si>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</si>
  <si>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</si>
  <si>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</si>
  <si>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</si>
  <si>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</si>
  <si>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</si>
  <si>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</si>
  <si>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</si>
  <si>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</si>
  <si>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</si>
  <si>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</si>
  <si>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</si>
  <si>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</si>
  <si>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</si>
  <si>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</si>
  <si>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</si>
  <si>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</si>
  <si>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</si>
  <si>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</si>
  <si>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</si>
  <si>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</si>
  <si>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</si>
  <si>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</si>
  <si>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</si>
  <si>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</si>
  <si>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</si>
  <si>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</si>
  <si>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</si>
  <si>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</si>
  <si>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</si>
  <si>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</si>
  <si>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</si>
  <si>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</si>
  <si>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</si>
  <si>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</si>
  <si>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</si>
  <si>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</si>
  <si>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</si>
  <si>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</si>
  <si>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</si>
  <si>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</si>
  <si>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</si>
  <si>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</si>
  <si>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</si>
  <si>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</si>
  <si>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</si>
  <si>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</si>
  <si>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</si>
  <si>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</si>
  <si>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</si>
  <si>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</si>
  <si>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</si>
  <si>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</si>
  <si>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</si>
  <si>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</si>
  <si>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</si>
  <si>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</si>
  <si>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</si>
  <si>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</si>
  <si>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</si>
  <si>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</si>
  <si>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</si>
  <si>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</si>
  <si>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</si>
  <si>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</si>
  <si>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</si>
  <si>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</si>
  <si>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</si>
  <si>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</si>
  <si>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</si>
  <si>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</si>
  <si>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</si>
  <si>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</si>
  <si>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</si>
  <si>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</si>
  <si>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</si>
  <si>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</si>
  <si>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</si>
  <si>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</si>
  <si>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</si>
  <si>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</si>
  <si>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</si>
  <si>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</si>
  <si>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</si>
  <si>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</si>
  <si>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</si>
  <si>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</si>
  <si>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</si>
  <si>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</si>
  <si>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</si>
  <si>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</si>
  <si>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</si>
  <si>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</si>
  <si>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</si>
  <si>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</si>
  <si>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</si>
  <si>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</si>
  <si>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</si>
  <si>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</si>
  <si>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</si>
  <si>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</si>
  <si>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</si>
  <si>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</si>
  <si>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</si>
  <si>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</si>
  <si>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</si>
  <si>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</si>
  <si>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</si>
  <si>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</si>
  <si>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</si>
  <si>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</si>
  <si>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</si>
  <si>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</si>
  <si>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</si>
  <si>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</si>
  <si>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</si>
  <si>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</si>
  <si>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</si>
  <si>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</si>
  <si>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</si>
  <si>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</si>
  <si>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</si>
  <si>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</si>
  <si>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</si>
  <si>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</si>
  <si>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</si>
  <si>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</si>
  <si>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</si>
  <si>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</si>
  <si>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</si>
  <si>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</si>
  <si>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</si>
  <si>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</si>
  <si>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</si>
  <si>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</si>
  <si>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</si>
  <si>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</si>
  <si>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</si>
  <si>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</si>
  <si>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</si>
  <si>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</si>
  <si>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</si>
  <si>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</si>
  <si>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</si>
  <si>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</si>
  <si>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</si>
  <si>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</si>
  <si>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</si>
  <si>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</si>
  <si>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</si>
  <si>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</si>
  <si>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</si>
  <si>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</si>
  <si>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</si>
  <si>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</si>
  <si>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</si>
  <si>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</si>
  <si>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</si>
  <si>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</si>
  <si>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</si>
  <si>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</si>
  <si>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</si>
  <si>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</si>
  <si>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</si>
  <si>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</si>
  <si>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</si>
  <si>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</si>
  <si>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</si>
  <si>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</si>
  <si>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Rune Axe</t>
  </si>
  <si>
    <t>Blessing Staff</t>
  </si>
  <si>
    <t>Life Staff</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</si>
  <si>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</si>
  <si>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</si>
  <si>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</si>
  <si>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</si>
  <si>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</si>
  <si>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</si>
  <si>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</si>
  <si>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</si>
  <si>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</si>
  <si>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</si>
  <si>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</si>
  <si>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</si>
  <si>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</si>
  <si>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</si>
  <si>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</si>
  <si>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</si>
  <si>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</si>
  <si>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</si>
  <si>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Barrier Lance</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</si>
  <si>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</si>
  <si>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</si>
  <si>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</si>
  <si>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</si>
  <si>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</si>
  <si>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</si>
  <si>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</si>
  <si>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</si>
  <si>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</si>
  <si>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</si>
  <si>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</si>
  <si>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</si>
  <si>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</si>
  <si>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</si>
  <si>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</si>
  <si>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</si>
  <si>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</si>
  <si>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</si>
  <si>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</si>
  <si>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</si>
  <si>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</si>
  <si>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</si>
  <si>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</si>
  <si>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</si>
  <si>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</si>
  <si>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</si>
  <si>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</si>
  <si>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</si>
  <si>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Assault Suit, Mithril Armor</t>
  </si>
  <si>
    <t>Adventurer Jacket</t>
  </si>
  <si>
    <t>Mithril Armor</t>
  </si>
  <si>
    <t>Holy Steel Armor, Mithril Armor</t>
  </si>
  <si>
    <t>Nebulous Robe, Chameleon Robe</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</si>
  <si>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</si>
  <si>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</si>
  <si>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</si>
  <si>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</si>
  <si>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</si>
  <si>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</si>
  <si>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</si>
  <si>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</si>
  <si>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</si>
  <si>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</si>
  <si>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</si>
  <si>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</si>
  <si>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</si>
  <si>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</si>
  <si>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</si>
  <si>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</si>
  <si>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</si>
  <si>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</si>
  <si>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</si>
  <si>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</si>
  <si>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</si>
  <si>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</si>
  <si>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</si>
  <si>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</si>
  <si>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</si>
  <si>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</si>
  <si>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</si>
  <si>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</si>
  <si>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</si>
  <si>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</si>
  <si>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</si>
  <si>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</si>
  <si>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</si>
  <si>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</si>
  <si>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</si>
  <si>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</si>
  <si>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</si>
  <si>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</si>
  <si>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</si>
  <si>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</si>
  <si>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Timeless Trial</t>
  </si>
  <si>
    <t>Sunday Shop</t>
  </si>
  <si>
    <t>Helm</t>
  </si>
  <si>
    <t>Secret Realm Event</t>
  </si>
  <si>
    <t>Shop</t>
  </si>
  <si>
    <t>Carbon Fiber Helm</t>
  </si>
  <si>
    <t>Aeneas' Helmet</t>
  </si>
  <si>
    <t>King Amulet</t>
  </si>
  <si>
    <t>Hopes and Dreams</t>
  </si>
  <si>
    <t>Arena Points</t>
  </si>
  <si>
    <t>Lone Star Amulet</t>
  </si>
  <si>
    <t>Memory Essences</t>
  </si>
  <si>
    <t>Hydra Bow</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</si>
  <si>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</si>
  <si>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</si>
  <si>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</si>
  <si>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</si>
  <si>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</si>
  <si>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</si>
  <si>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</si>
  <si>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</si>
  <si>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</si>
  <si>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</si>
  <si>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</si>
  <si>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</si>
  <si>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</si>
  <si>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</si>
  <si>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</si>
  <si>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</si>
  <si>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</si>
  <si>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</si>
  <si>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</si>
  <si>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</si>
  <si>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</si>
  <si>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</si>
  <si>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</si>
  <si>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</si>
  <si>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</si>
  <si>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</si>
  <si>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</si>
  <si>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</si>
  <si>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</si>
  <si>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</si>
  <si>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</si>
  <si>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</si>
  <si>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</si>
  <si>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</si>
  <si>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</si>
  <si>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</si>
  <si>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</si>
  <si>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</si>
  <si>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</si>
  <si>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</si>
  <si>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</si>
  <si>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</si>
  <si>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</si>
  <si>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</si>
  <si>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</si>
  <si>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</si>
  <si>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</si>
  <si>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</si>
  <si>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</si>
  <si>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</si>
  <si>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</si>
  <si>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</si>
  <si>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</si>
  <si>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</si>
  <si>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</si>
  <si>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</si>
  <si>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</si>
  <si>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</si>
  <si>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</si>
  <si>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</si>
  <si>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</si>
  <si>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</si>
  <si>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</si>
  <si>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</si>
  <si>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</si>
  <si>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</si>
  <si>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</si>
  <si>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</si>
  <si>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</si>
  <si>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</si>
  <si>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</si>
  <si>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</si>
  <si>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</si>
  <si>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</si>
  <si>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</si>
  <si>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</si>
  <si>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</si>
  <si>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</si>
  <si>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</si>
  <si>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</si>
  <si>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</si>
  <si>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</si>
  <si>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</si>
  <si>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</si>
  <si>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</si>
  <si>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</si>
  <si>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</si>
  <si>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</si>
  <si>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</si>
  <si>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</si>
  <si>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</si>
  <si>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</si>
  <si>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</si>
  <si>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</si>
  <si>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</si>
  <si>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</si>
  <si>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</si>
  <si>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</si>
  <si>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</si>
  <si>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</si>
  <si>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</si>
  <si>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</si>
  <si>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</si>
  <si>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</si>
  <si>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</si>
  <si>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</si>
  <si>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</si>
  <si>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</si>
  <si>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</si>
  <si>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</si>
  <si>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</si>
  <si>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</si>
  <si>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</si>
  <si>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</si>
  <si>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</si>
  <si>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</si>
  <si>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</si>
  <si>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</si>
  <si>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</si>
  <si>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</si>
  <si>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</si>
  <si>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</si>
  <si>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</si>
  <si>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</si>
  <si>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</si>
  <si>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</si>
  <si>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</si>
  <si>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Kagura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</si>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</sst>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u/>
      <sz val="10.0"/>
      <color rgb="FF0000FF"/>
      <name val="Roboto"/>
    </font>
    <font>
      <u/>
      <sz val="10.0"/>
      <color rgb="FF0000FF"/>
      <name val="Roboto"/>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0" numFmtId="0" xfId="0" applyAlignment="1" applyFont="1">
      <alignment shrinkToFit="0" vertical="bottom" wrapText="0"/>
    </xf>
    <xf borderId="0" fillId="0" fontId="151" numFmtId="0" xfId="0" applyFont="1"/>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shrinkToFit="0" vertical="bottom" wrapText="1"/>
    </xf>
    <xf borderId="0" fillId="0" fontId="30" numFmtId="0" xfId="0" applyAlignment="1" applyFont="1">
      <alignment vertical="bottom"/>
    </xf>
    <xf borderId="0" fillId="0" fontId="30" numFmtId="0" xfId="0" applyAlignment="1" applyFont="1">
      <alignment readingOrder="0" shrinkToFit="0" vertical="bottom"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4"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19.6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t="s">
        <v>152</v>
      </c>
      <c r="F17" s="78" t="s">
        <v>152</v>
      </c>
      <c r="G17" s="78" t="s">
        <v>615</v>
      </c>
      <c r="H17" s="78" t="s">
        <v>616</v>
      </c>
      <c r="I17" s="78" t="s">
        <v>617</v>
      </c>
      <c r="J17" s="79"/>
      <c r="K17" s="81" t="s">
        <v>157</v>
      </c>
      <c r="L17" s="80"/>
      <c r="M17" s="80"/>
      <c r="N17" s="80"/>
      <c r="O17" s="132" t="s">
        <v>157</v>
      </c>
      <c r="P17" s="80"/>
      <c r="Q17" s="116"/>
      <c r="R17" s="81"/>
      <c r="S17" s="81"/>
      <c r="T17" s="81"/>
      <c r="U17" s="81" t="s">
        <v>435</v>
      </c>
      <c r="V17" s="116"/>
      <c r="W17" s="83"/>
      <c r="X17" s="84" t="s">
        <v>295</v>
      </c>
      <c r="Y17" s="85" t="s">
        <v>407</v>
      </c>
      <c r="Z17" s="85" t="s">
        <v>618</v>
      </c>
      <c r="AA17" s="86"/>
      <c r="AB17" s="87" t="s">
        <v>441</v>
      </c>
      <c r="AC17" s="117" t="s">
        <v>619</v>
      </c>
      <c r="AD17" s="89" t="s">
        <v>443</v>
      </c>
      <c r="AE17" s="88" t="s">
        <v>620</v>
      </c>
      <c r="AF17" s="88" t="s">
        <v>621</v>
      </c>
      <c r="AG17" s="88" t="s">
        <v>570</v>
      </c>
      <c r="AH17" s="88" t="s">
        <v>169</v>
      </c>
      <c r="AI17" s="90"/>
      <c r="AJ17" s="90"/>
      <c r="AK17" s="90"/>
      <c r="AL17" s="90"/>
      <c r="AM17" s="90"/>
      <c r="AN17" s="90"/>
      <c r="AO17" s="91"/>
      <c r="AP17" s="92" t="s">
        <v>170</v>
      </c>
      <c r="AQ17" s="93" t="s">
        <v>166</v>
      </c>
      <c r="AR17" s="94" t="s">
        <v>622</v>
      </c>
      <c r="AS17" s="118" t="s">
        <v>623</v>
      </c>
      <c r="AT17" s="93" t="s">
        <v>624</v>
      </c>
      <c r="AU17" s="118" t="s">
        <v>625</v>
      </c>
      <c r="AV17" s="93" t="s">
        <v>301</v>
      </c>
      <c r="AW17" s="90"/>
      <c r="AX17" s="90"/>
      <c r="AY17" s="90"/>
      <c r="AZ17" s="90"/>
      <c r="BA17" s="90"/>
      <c r="BB17" s="90"/>
      <c r="BC17" s="95"/>
      <c r="BD17" s="96" t="s">
        <v>479</v>
      </c>
      <c r="BE17" s="97" t="s">
        <v>226</v>
      </c>
      <c r="BF17" s="98"/>
      <c r="BG17" s="97"/>
      <c r="BH17" s="97"/>
      <c r="BI17" s="97"/>
      <c r="BJ17" s="97"/>
      <c r="BK17" s="99"/>
      <c r="BL17" s="99"/>
      <c r="BM17" s="99"/>
      <c r="BN17" s="99"/>
      <c r="BO17" s="99"/>
      <c r="BP17" s="99"/>
      <c r="BQ17" s="79"/>
      <c r="BR17" s="100">
        <v>15.0</v>
      </c>
      <c r="BS17" s="100">
        <v>40.0</v>
      </c>
      <c r="BT17" s="100">
        <v>30.0</v>
      </c>
      <c r="BU17" s="100">
        <v>15.0</v>
      </c>
      <c r="BV17" s="101" t="s">
        <v>626</v>
      </c>
      <c r="BW17" s="79"/>
      <c r="BX17" s="102" t="s">
        <v>204</v>
      </c>
      <c r="BY17" s="102" t="s">
        <v>627</v>
      </c>
      <c r="BZ17" s="102" t="s">
        <v>628</v>
      </c>
      <c r="CA17" s="102" t="s">
        <v>629</v>
      </c>
      <c r="CB17" s="102" t="s">
        <v>630</v>
      </c>
      <c r="CC17" s="102" t="s">
        <v>631</v>
      </c>
      <c r="CD17" s="120" t="s">
        <v>632</v>
      </c>
      <c r="CE17" s="121" t="s">
        <v>633</v>
      </c>
      <c r="CF17" s="121" t="s">
        <v>634</v>
      </c>
      <c r="CG17" s="105" t="s">
        <v>458</v>
      </c>
      <c r="CH17" s="105" t="s">
        <v>211</v>
      </c>
      <c r="CI17" s="105"/>
      <c r="CJ17" s="79"/>
      <c r="CK17" s="107" t="s">
        <v>635</v>
      </c>
      <c r="CL17" s="108" t="s">
        <v>461</v>
      </c>
      <c r="CM17" s="108" t="s">
        <v>462</v>
      </c>
      <c r="CN17" s="108" t="s">
        <v>420</v>
      </c>
      <c r="CO17" s="108" t="s">
        <v>463</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636</v>
      </c>
      <c r="DG17" s="108" t="s">
        <v>637</v>
      </c>
      <c r="DH17" s="108" t="s">
        <v>638</v>
      </c>
      <c r="DI17" s="108" t="s">
        <v>639</v>
      </c>
      <c r="DJ17" s="108" t="s">
        <v>640</v>
      </c>
      <c r="DK17" s="108"/>
      <c r="DL17" s="109" t="s">
        <v>641</v>
      </c>
      <c r="DM17" s="110" t="s">
        <v>394</v>
      </c>
      <c r="DN17" s="110">
        <v>4.0</v>
      </c>
      <c r="DO17" s="110" t="s">
        <v>285</v>
      </c>
      <c r="DP17" s="110" t="s">
        <v>255</v>
      </c>
      <c r="DQ17" s="111" t="s">
        <v>642</v>
      </c>
      <c r="DR17" s="112">
        <v>2.0</v>
      </c>
      <c r="DS17" s="113"/>
    </row>
    <row r="18">
      <c r="A18" s="122" t="s">
        <v>643</v>
      </c>
      <c r="B18" s="131" t="s">
        <v>180</v>
      </c>
      <c r="C18" s="76" t="s">
        <v>644</v>
      </c>
      <c r="D18" s="77" t="s">
        <v>645</v>
      </c>
      <c r="E18" s="78" t="s">
        <v>152</v>
      </c>
      <c r="F18" s="78" t="s">
        <v>152</v>
      </c>
      <c r="G18" s="78" t="s">
        <v>646</v>
      </c>
      <c r="H18" s="78" t="s">
        <v>647</v>
      </c>
      <c r="I18" s="78" t="s">
        <v>648</v>
      </c>
      <c r="J18" s="79"/>
      <c r="K18" s="80"/>
      <c r="L18" s="80"/>
      <c r="M18" s="80"/>
      <c r="N18" s="80"/>
      <c r="O18" s="81"/>
      <c r="P18" s="80"/>
      <c r="Q18" s="116"/>
      <c r="R18" s="81"/>
      <c r="S18" s="81"/>
      <c r="T18" s="81" t="s">
        <v>157</v>
      </c>
      <c r="U18" s="81" t="s">
        <v>157</v>
      </c>
      <c r="V18" s="116" t="s">
        <v>157</v>
      </c>
      <c r="W18" s="83"/>
      <c r="X18" s="84" t="s">
        <v>158</v>
      </c>
      <c r="Y18" s="129" t="s">
        <v>649</v>
      </c>
      <c r="Z18" s="85" t="s">
        <v>168</v>
      </c>
      <c r="AA18" s="86"/>
      <c r="AB18" s="87" t="s">
        <v>402</v>
      </c>
      <c r="AC18" s="88" t="s">
        <v>650</v>
      </c>
      <c r="AD18" s="89" t="s">
        <v>651</v>
      </c>
      <c r="AE18" s="88" t="s">
        <v>652</v>
      </c>
      <c r="AF18" s="88" t="s">
        <v>440</v>
      </c>
      <c r="AG18" s="88" t="s">
        <v>339</v>
      </c>
      <c r="AH18" s="88" t="s">
        <v>653</v>
      </c>
      <c r="AI18" s="90"/>
      <c r="AJ18" s="90"/>
      <c r="AK18" s="90"/>
      <c r="AL18" s="90"/>
      <c r="AM18" s="90"/>
      <c r="AN18" s="90"/>
      <c r="AO18" s="91"/>
      <c r="AP18" s="92"/>
      <c r="AQ18" s="93"/>
      <c r="AR18" s="94"/>
      <c r="AS18" s="93"/>
      <c r="AT18" s="93"/>
      <c r="AU18" s="93"/>
      <c r="AV18" s="93"/>
      <c r="AW18" s="90"/>
      <c r="AX18" s="90"/>
      <c r="AY18" s="90"/>
      <c r="AZ18" s="90"/>
      <c r="BA18" s="90"/>
      <c r="BB18" s="90"/>
      <c r="BC18" s="95"/>
      <c r="BD18" s="96" t="s">
        <v>654</v>
      </c>
      <c r="BE18" s="97" t="s">
        <v>655</v>
      </c>
      <c r="BF18" s="98" t="s">
        <v>644</v>
      </c>
      <c r="BG18" s="97" t="s">
        <v>656</v>
      </c>
      <c r="BH18" s="97" t="s">
        <v>540</v>
      </c>
      <c r="BI18" s="97" t="s">
        <v>657</v>
      </c>
      <c r="BJ18" s="97" t="s">
        <v>169</v>
      </c>
      <c r="BK18" s="99"/>
      <c r="BL18" s="99"/>
      <c r="BM18" s="99"/>
      <c r="BN18" s="99"/>
      <c r="BO18" s="99"/>
      <c r="BP18" s="99"/>
      <c r="BQ18" s="79"/>
      <c r="BR18" s="100">
        <v>15.0</v>
      </c>
      <c r="BS18" s="100">
        <v>20.0</v>
      </c>
      <c r="BT18" s="100">
        <v>30.0</v>
      </c>
      <c r="BU18" s="100">
        <v>35.0</v>
      </c>
      <c r="BV18" s="101" t="s">
        <v>658</v>
      </c>
      <c r="BW18" s="79"/>
      <c r="BX18" s="102" t="s">
        <v>276</v>
      </c>
      <c r="BY18" s="102" t="s">
        <v>174</v>
      </c>
      <c r="BZ18" s="102" t="s">
        <v>659</v>
      </c>
      <c r="CA18" s="102" t="s">
        <v>152</v>
      </c>
      <c r="CB18" s="102" t="s">
        <v>660</v>
      </c>
      <c r="CC18" s="102" t="s">
        <v>152</v>
      </c>
      <c r="CD18" s="120" t="s">
        <v>661</v>
      </c>
      <c r="CE18" s="121" t="s">
        <v>662</v>
      </c>
      <c r="CF18" s="121" t="s">
        <v>663</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664</v>
      </c>
      <c r="DM18" s="110" t="s">
        <v>470</v>
      </c>
      <c r="DN18" s="110">
        <v>6.0</v>
      </c>
      <c r="DO18" s="110" t="s">
        <v>285</v>
      </c>
      <c r="DP18" s="110">
        <v>3.0</v>
      </c>
      <c r="DQ18" s="111" t="s">
        <v>665</v>
      </c>
      <c r="DR18" s="112">
        <v>0.0</v>
      </c>
      <c r="DS18" s="113"/>
    </row>
    <row r="19">
      <c r="A19" s="122" t="s">
        <v>666</v>
      </c>
      <c r="B19" s="131" t="s">
        <v>180</v>
      </c>
      <c r="C19" s="76" t="s">
        <v>667</v>
      </c>
      <c r="D19" s="77" t="s">
        <v>668</v>
      </c>
      <c r="E19" s="78"/>
      <c r="F19" s="78"/>
      <c r="G19" s="78"/>
      <c r="H19" s="78"/>
      <c r="I19" s="78"/>
      <c r="J19" s="79"/>
      <c r="K19" s="80"/>
      <c r="L19" s="80"/>
      <c r="M19" s="125" t="s">
        <v>157</v>
      </c>
      <c r="N19" s="125" t="s">
        <v>157</v>
      </c>
      <c r="O19" s="81"/>
      <c r="P19" s="80"/>
      <c r="Q19" s="116"/>
      <c r="R19" s="81"/>
      <c r="S19" s="81"/>
      <c r="T19" s="81" t="s">
        <v>157</v>
      </c>
      <c r="U19" s="81"/>
      <c r="V19" s="116"/>
      <c r="W19" s="83"/>
      <c r="X19" s="84" t="s">
        <v>186</v>
      </c>
      <c r="Y19" s="129" t="s">
        <v>669</v>
      </c>
      <c r="Z19" s="85" t="s">
        <v>670</v>
      </c>
      <c r="AA19" s="86"/>
      <c r="AB19" s="87" t="s">
        <v>479</v>
      </c>
      <c r="AC19" s="88" t="s">
        <v>671</v>
      </c>
      <c r="AD19" s="89" t="s">
        <v>672</v>
      </c>
      <c r="AE19" s="88" t="s">
        <v>673</v>
      </c>
      <c r="AF19" s="88" t="s">
        <v>486</v>
      </c>
      <c r="AG19" s="88" t="s">
        <v>674</v>
      </c>
      <c r="AH19" s="88" t="s">
        <v>193</v>
      </c>
      <c r="AI19" s="90"/>
      <c r="AJ19" s="90"/>
      <c r="AK19" s="90"/>
      <c r="AL19" s="90"/>
      <c r="AM19" s="90"/>
      <c r="AN19" s="90"/>
      <c r="AO19" s="91"/>
      <c r="AP19" s="92"/>
      <c r="AQ19" s="93"/>
      <c r="AR19" s="94"/>
      <c r="AS19" s="93"/>
      <c r="AT19" s="93"/>
      <c r="AU19" s="93"/>
      <c r="AV19" s="93"/>
      <c r="AW19" s="90"/>
      <c r="AX19" s="90"/>
      <c r="AY19" s="90"/>
      <c r="AZ19" s="90"/>
      <c r="BA19" s="90"/>
      <c r="BB19" s="90"/>
      <c r="BC19" s="95"/>
      <c r="BD19" s="96" t="s">
        <v>675</v>
      </c>
      <c r="BE19" s="97" t="s">
        <v>676</v>
      </c>
      <c r="BF19" s="98" t="s">
        <v>677</v>
      </c>
      <c r="BG19" s="97" t="s">
        <v>602</v>
      </c>
      <c r="BH19" s="97" t="s">
        <v>363</v>
      </c>
      <c r="BI19" s="97" t="s">
        <v>678</v>
      </c>
      <c r="BJ19" s="97" t="s">
        <v>342</v>
      </c>
      <c r="BK19" s="99"/>
      <c r="BL19" s="99"/>
      <c r="BM19" s="99"/>
      <c r="BN19" s="99"/>
      <c r="BO19" s="99"/>
      <c r="BP19" s="99"/>
      <c r="BQ19" s="79"/>
      <c r="BR19" s="100">
        <v>25.0</v>
      </c>
      <c r="BS19" s="100">
        <v>40.0</v>
      </c>
      <c r="BT19" s="100">
        <v>15.0</v>
      </c>
      <c r="BU19" s="100">
        <v>20.0</v>
      </c>
      <c r="BV19" s="101" t="s">
        <v>679</v>
      </c>
      <c r="BW19" s="79"/>
      <c r="BX19" s="102" t="s">
        <v>173</v>
      </c>
      <c r="BY19" s="102" t="s">
        <v>680</v>
      </c>
      <c r="BZ19" s="102" t="s">
        <v>681</v>
      </c>
      <c r="CA19" s="102" t="s">
        <v>682</v>
      </c>
      <c r="CB19" s="102" t="s">
        <v>683</v>
      </c>
      <c r="CC19" s="102" t="s">
        <v>684</v>
      </c>
      <c r="CD19" s="120" t="s">
        <v>517</v>
      </c>
      <c r="CE19" s="121" t="s">
        <v>685</v>
      </c>
      <c r="CF19" s="121" t="s">
        <v>686</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687</v>
      </c>
      <c r="DM19" s="110" t="s">
        <v>688</v>
      </c>
      <c r="DN19" s="110">
        <v>3.0</v>
      </c>
      <c r="DO19" s="110">
        <v>2.0</v>
      </c>
      <c r="DP19" s="110" t="s">
        <v>255</v>
      </c>
      <c r="DQ19" s="111" t="s">
        <v>689</v>
      </c>
      <c r="DR19" s="112"/>
      <c r="DS19" s="113"/>
    </row>
    <row r="20">
      <c r="A20" s="75" t="s">
        <v>690</v>
      </c>
      <c r="B20" s="66" t="s">
        <v>180</v>
      </c>
      <c r="C20" s="76" t="s">
        <v>691</v>
      </c>
      <c r="D20" s="133" t="s">
        <v>692</v>
      </c>
      <c r="E20" s="78" t="s">
        <v>152</v>
      </c>
      <c r="F20" s="78" t="s">
        <v>152</v>
      </c>
      <c r="G20" s="134" t="s">
        <v>693</v>
      </c>
      <c r="H20" s="134" t="s">
        <v>694</v>
      </c>
      <c r="I20" s="134" t="s">
        <v>695</v>
      </c>
      <c r="J20" s="79"/>
      <c r="K20" s="80"/>
      <c r="L20" s="80"/>
      <c r="M20" s="80"/>
      <c r="N20" s="80"/>
      <c r="O20" s="81"/>
      <c r="P20" s="81" t="s">
        <v>157</v>
      </c>
      <c r="Q20" s="116" t="s">
        <v>157</v>
      </c>
      <c r="R20" s="81"/>
      <c r="S20" s="81"/>
      <c r="T20" s="81"/>
      <c r="U20" s="81"/>
      <c r="V20" s="116" t="s">
        <v>157</v>
      </c>
      <c r="W20" s="83"/>
      <c r="X20" s="84" t="s">
        <v>696</v>
      </c>
      <c r="Y20" s="129" t="s">
        <v>697</v>
      </c>
      <c r="Z20" s="85" t="s">
        <v>698</v>
      </c>
      <c r="AA20" s="86"/>
      <c r="AB20" s="87" t="s">
        <v>441</v>
      </c>
      <c r="AC20" s="88" t="s">
        <v>166</v>
      </c>
      <c r="AD20" s="89" t="s">
        <v>443</v>
      </c>
      <c r="AE20" s="88" t="s">
        <v>446</v>
      </c>
      <c r="AF20" s="88" t="s">
        <v>235</v>
      </c>
      <c r="AG20" s="117" t="s">
        <v>699</v>
      </c>
      <c r="AH20" s="88" t="s">
        <v>202</v>
      </c>
      <c r="AI20" s="90"/>
      <c r="AJ20" s="90"/>
      <c r="AK20" s="90"/>
      <c r="AL20" s="90"/>
      <c r="AM20" s="90"/>
      <c r="AN20" s="90"/>
      <c r="AO20" s="91"/>
      <c r="AP20" s="92"/>
      <c r="AQ20" s="93"/>
      <c r="AR20" s="94"/>
      <c r="AS20" s="93"/>
      <c r="AT20" s="93"/>
      <c r="AU20" s="93"/>
      <c r="AV20" s="93"/>
      <c r="AW20" s="90"/>
      <c r="AX20" s="90"/>
      <c r="AY20" s="90"/>
      <c r="AZ20" s="90"/>
      <c r="BA20" s="90"/>
      <c r="BB20" s="90"/>
      <c r="BC20" s="95"/>
      <c r="BD20" s="96" t="s">
        <v>447</v>
      </c>
      <c r="BE20" s="97" t="s">
        <v>700</v>
      </c>
      <c r="BF20" s="98" t="s">
        <v>701</v>
      </c>
      <c r="BG20" s="97" t="s">
        <v>547</v>
      </c>
      <c r="BH20" s="97" t="s">
        <v>233</v>
      </c>
      <c r="BI20" s="119" t="s">
        <v>702</v>
      </c>
      <c r="BJ20" s="97" t="s">
        <v>195</v>
      </c>
      <c r="BK20" s="99"/>
      <c r="BL20" s="99"/>
      <c r="BM20" s="99"/>
      <c r="BN20" s="99"/>
      <c r="BO20" s="99"/>
      <c r="BP20" s="99"/>
      <c r="BQ20" s="79"/>
      <c r="BR20" s="100">
        <v>40.0</v>
      </c>
      <c r="BS20" s="100">
        <v>40.0</v>
      </c>
      <c r="BT20" s="100">
        <v>10.0</v>
      </c>
      <c r="BU20" s="100">
        <v>10.0</v>
      </c>
      <c r="BV20" s="101" t="s">
        <v>703</v>
      </c>
      <c r="BW20" s="79"/>
      <c r="BX20" s="102" t="s">
        <v>204</v>
      </c>
      <c r="BY20" s="102" t="s">
        <v>174</v>
      </c>
      <c r="BZ20" s="102" t="s">
        <v>450</v>
      </c>
      <c r="CA20" s="102" t="s">
        <v>152</v>
      </c>
      <c r="CB20" s="102" t="s">
        <v>704</v>
      </c>
      <c r="CC20" s="102" t="s">
        <v>152</v>
      </c>
      <c r="CD20" s="120" t="s">
        <v>241</v>
      </c>
      <c r="CE20" s="121" t="s">
        <v>705</v>
      </c>
      <c r="CF20" s="121" t="s">
        <v>706</v>
      </c>
      <c r="CG20" s="105" t="s">
        <v>458</v>
      </c>
      <c r="CH20" s="105" t="s">
        <v>383</v>
      </c>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707</v>
      </c>
      <c r="DM20" s="110" t="s">
        <v>470</v>
      </c>
      <c r="DN20" s="110">
        <v>0.0</v>
      </c>
      <c r="DO20" s="110">
        <v>1.0</v>
      </c>
      <c r="DP20" s="110" t="s">
        <v>255</v>
      </c>
      <c r="DQ20" s="111" t="s">
        <v>708</v>
      </c>
      <c r="DR20" s="112">
        <v>0.0</v>
      </c>
      <c r="DS20" s="113"/>
    </row>
    <row r="21">
      <c r="A21" s="75" t="s">
        <v>709</v>
      </c>
      <c r="B21" s="66" t="s">
        <v>180</v>
      </c>
      <c r="C21" s="76" t="s">
        <v>710</v>
      </c>
      <c r="D21" s="133" t="s">
        <v>711</v>
      </c>
      <c r="E21" s="78" t="s">
        <v>152</v>
      </c>
      <c r="F21" s="78" t="s">
        <v>152</v>
      </c>
      <c r="G21" s="134"/>
      <c r="H21" s="134"/>
      <c r="I21" s="134"/>
      <c r="J21" s="79"/>
      <c r="K21" s="80"/>
      <c r="L21" s="80"/>
      <c r="M21" s="80"/>
      <c r="N21" s="80"/>
      <c r="O21" s="81" t="s">
        <v>157</v>
      </c>
      <c r="P21" s="81"/>
      <c r="Q21" s="116"/>
      <c r="R21" s="81"/>
      <c r="S21" s="81"/>
      <c r="T21" s="81"/>
      <c r="U21" s="81" t="s">
        <v>157</v>
      </c>
      <c r="V21" s="116"/>
      <c r="W21" s="83"/>
      <c r="X21" s="84" t="s">
        <v>295</v>
      </c>
      <c r="Y21" s="129" t="s">
        <v>712</v>
      </c>
      <c r="Z21" s="85" t="s">
        <v>713</v>
      </c>
      <c r="AA21" s="86"/>
      <c r="AB21" s="87" t="s">
        <v>161</v>
      </c>
      <c r="AC21" s="88" t="s">
        <v>162</v>
      </c>
      <c r="AD21" s="89" t="s">
        <v>714</v>
      </c>
      <c r="AE21" s="88" t="s">
        <v>408</v>
      </c>
      <c r="AF21" s="88" t="s">
        <v>301</v>
      </c>
      <c r="AG21" s="117" t="s">
        <v>715</v>
      </c>
      <c r="AH21" s="88" t="s">
        <v>269</v>
      </c>
      <c r="AI21" s="90"/>
      <c r="AJ21" s="90"/>
      <c r="AK21" s="90"/>
      <c r="AL21" s="90"/>
      <c r="AM21" s="90"/>
      <c r="AN21" s="90"/>
      <c r="AO21" s="91"/>
      <c r="AP21" s="92" t="s">
        <v>170</v>
      </c>
      <c r="AQ21" s="93" t="s">
        <v>650</v>
      </c>
      <c r="AR21" s="94" t="s">
        <v>622</v>
      </c>
      <c r="AS21" s="93" t="s">
        <v>716</v>
      </c>
      <c r="AT21" s="93" t="s">
        <v>409</v>
      </c>
      <c r="AU21" s="93" t="s">
        <v>298</v>
      </c>
      <c r="AV21" s="93" t="s">
        <v>202</v>
      </c>
      <c r="AW21" s="90"/>
      <c r="AX21" s="90"/>
      <c r="AY21" s="90"/>
      <c r="AZ21" s="90"/>
      <c r="BA21" s="90"/>
      <c r="BB21" s="90"/>
      <c r="BC21" s="95"/>
      <c r="BD21" s="96" t="s">
        <v>163</v>
      </c>
      <c r="BE21" s="97" t="s">
        <v>439</v>
      </c>
      <c r="BF21" s="98"/>
      <c r="BG21" s="97"/>
      <c r="BH21" s="97"/>
      <c r="BI21" s="119"/>
      <c r="BJ21" s="97"/>
      <c r="BK21" s="99"/>
      <c r="BL21" s="99"/>
      <c r="BM21" s="99"/>
      <c r="BN21" s="99"/>
      <c r="BO21" s="99"/>
      <c r="BP21" s="99"/>
      <c r="BQ21" s="79"/>
      <c r="BR21" s="100">
        <v>40.0</v>
      </c>
      <c r="BS21" s="100">
        <v>10.0</v>
      </c>
      <c r="BT21" s="100">
        <v>40.0</v>
      </c>
      <c r="BU21" s="100">
        <v>10.0</v>
      </c>
      <c r="BV21" s="101" t="s">
        <v>717</v>
      </c>
      <c r="BW21" s="79"/>
      <c r="BX21" s="102" t="s">
        <v>173</v>
      </c>
      <c r="BY21" s="102" t="s">
        <v>718</v>
      </c>
      <c r="BZ21" s="102" t="s">
        <v>719</v>
      </c>
      <c r="CA21" s="102" t="s">
        <v>612</v>
      </c>
      <c r="CB21" s="102" t="s">
        <v>720</v>
      </c>
      <c r="CC21" s="102" t="s">
        <v>721</v>
      </c>
      <c r="CD21" s="123"/>
      <c r="CE21" s="121" t="s">
        <v>722</v>
      </c>
      <c r="CF21" s="121" t="s">
        <v>723</v>
      </c>
      <c r="CG21" s="105"/>
      <c r="CH21" s="105"/>
      <c r="CI21" s="105"/>
      <c r="CJ21" s="79"/>
      <c r="CK21" s="107" t="s">
        <v>724</v>
      </c>
      <c r="CL21" s="108" t="s">
        <v>417</v>
      </c>
      <c r="CM21" s="108" t="s">
        <v>418</v>
      </c>
      <c r="CN21" s="108"/>
      <c r="CO21" s="108"/>
      <c r="CP21" s="108"/>
      <c r="CQ21" s="108"/>
      <c r="CR21" s="108">
        <v>25.0</v>
      </c>
      <c r="CS21" s="108">
        <v>101.0</v>
      </c>
      <c r="CT21" s="108">
        <v>185.0</v>
      </c>
      <c r="CU21" s="108">
        <v>269.0</v>
      </c>
      <c r="CV21" s="108">
        <v>353.0</v>
      </c>
      <c r="CW21" s="108">
        <v>437.0</v>
      </c>
      <c r="CX21" s="108" t="s">
        <v>100</v>
      </c>
      <c r="CY21" s="108">
        <v>6.0</v>
      </c>
      <c r="CZ21" s="108">
        <v>17.0</v>
      </c>
      <c r="DA21" s="108">
        <v>29.0</v>
      </c>
      <c r="DB21" s="108">
        <v>41.0</v>
      </c>
      <c r="DC21" s="108">
        <v>53.0</v>
      </c>
      <c r="DD21" s="108">
        <v>65.0</v>
      </c>
      <c r="DE21" s="108" t="s">
        <v>103</v>
      </c>
      <c r="DF21" s="108" t="s">
        <v>725</v>
      </c>
      <c r="DG21" s="108" t="s">
        <v>726</v>
      </c>
      <c r="DH21" s="108" t="s">
        <v>727</v>
      </c>
      <c r="DI21" s="108" t="s">
        <v>728</v>
      </c>
      <c r="DJ21" s="108" t="s">
        <v>729</v>
      </c>
      <c r="DK21" s="108"/>
      <c r="DL21" s="109" t="s">
        <v>730</v>
      </c>
      <c r="DM21" s="110" t="s">
        <v>470</v>
      </c>
      <c r="DN21" s="110">
        <v>5.0</v>
      </c>
      <c r="DO21" s="110">
        <v>6.0</v>
      </c>
      <c r="DP21" s="110" t="s">
        <v>731</v>
      </c>
      <c r="DQ21" s="111" t="s">
        <v>732</v>
      </c>
      <c r="DR21" s="112">
        <v>1.0</v>
      </c>
      <c r="DS21" s="113"/>
    </row>
    <row r="22">
      <c r="A22" s="75" t="s">
        <v>733</v>
      </c>
      <c r="B22" s="66" t="s">
        <v>180</v>
      </c>
      <c r="C22" s="76" t="s">
        <v>734</v>
      </c>
      <c r="D22" s="133" t="s">
        <v>735</v>
      </c>
      <c r="E22" s="78"/>
      <c r="F22" s="78"/>
      <c r="G22" s="134"/>
      <c r="H22" s="134"/>
      <c r="I22" s="134"/>
      <c r="J22" s="79"/>
      <c r="K22" s="80"/>
      <c r="L22" s="80"/>
      <c r="M22" s="125" t="s">
        <v>157</v>
      </c>
      <c r="N22" s="80"/>
      <c r="O22" s="81"/>
      <c r="P22" s="81" t="s">
        <v>157</v>
      </c>
      <c r="Q22" s="116"/>
      <c r="R22" s="81"/>
      <c r="S22" s="81"/>
      <c r="T22" s="81" t="s">
        <v>157</v>
      </c>
      <c r="U22" s="81"/>
      <c r="V22" s="116"/>
      <c r="W22" s="83"/>
      <c r="X22" s="84" t="s">
        <v>736</v>
      </c>
      <c r="Y22" s="129" t="s">
        <v>737</v>
      </c>
      <c r="Z22" s="85" t="s">
        <v>738</v>
      </c>
      <c r="AA22" s="86"/>
      <c r="AB22" s="87" t="s">
        <v>739</v>
      </c>
      <c r="AC22" s="88" t="s">
        <v>300</v>
      </c>
      <c r="AD22" s="89" t="s">
        <v>740</v>
      </c>
      <c r="AE22" s="88" t="s">
        <v>741</v>
      </c>
      <c r="AF22" s="88" t="s">
        <v>540</v>
      </c>
      <c r="AG22" s="117" t="s">
        <v>742</v>
      </c>
      <c r="AH22" s="88" t="s">
        <v>368</v>
      </c>
      <c r="AI22" s="90"/>
      <c r="AJ22" s="90"/>
      <c r="AK22" s="90"/>
      <c r="AL22" s="90"/>
      <c r="AM22" s="90"/>
      <c r="AN22" s="90"/>
      <c r="AO22" s="91"/>
      <c r="AP22" s="92"/>
      <c r="AQ22" s="93"/>
      <c r="AR22" s="94"/>
      <c r="AS22" s="93"/>
      <c r="AT22" s="93"/>
      <c r="AU22" s="93"/>
      <c r="AV22" s="93"/>
      <c r="AW22" s="90"/>
      <c r="AX22" s="90"/>
      <c r="AY22" s="90"/>
      <c r="AZ22" s="90"/>
      <c r="BA22" s="90"/>
      <c r="BB22" s="90"/>
      <c r="BC22" s="95"/>
      <c r="BD22" s="96" t="s">
        <v>743</v>
      </c>
      <c r="BE22" s="97" t="s">
        <v>576</v>
      </c>
      <c r="BF22" s="98" t="s">
        <v>744</v>
      </c>
      <c r="BG22" s="97" t="s">
        <v>745</v>
      </c>
      <c r="BH22" s="97" t="s">
        <v>653</v>
      </c>
      <c r="BI22" s="119" t="s">
        <v>657</v>
      </c>
      <c r="BJ22" s="97" t="s">
        <v>488</v>
      </c>
      <c r="BK22" s="99"/>
      <c r="BL22" s="99"/>
      <c r="BM22" s="99"/>
      <c r="BN22" s="99"/>
      <c r="BO22" s="99"/>
      <c r="BP22" s="99"/>
      <c r="BQ22" s="79"/>
      <c r="BR22" s="100">
        <v>30.0</v>
      </c>
      <c r="BS22" s="100">
        <v>35.0</v>
      </c>
      <c r="BT22" s="100">
        <v>20.0</v>
      </c>
      <c r="BU22" s="100">
        <v>15.0</v>
      </c>
      <c r="BV22" s="101" t="s">
        <v>746</v>
      </c>
      <c r="BW22" s="79"/>
      <c r="BX22" s="102" t="s">
        <v>276</v>
      </c>
      <c r="BY22" s="102" t="s">
        <v>174</v>
      </c>
      <c r="BZ22" s="102" t="s">
        <v>747</v>
      </c>
      <c r="CA22" s="102" t="s">
        <v>748</v>
      </c>
      <c r="CB22" s="102" t="s">
        <v>749</v>
      </c>
      <c r="CC22" s="102" t="s">
        <v>750</v>
      </c>
      <c r="CD22" s="120" t="s">
        <v>751</v>
      </c>
      <c r="CE22" s="121" t="s">
        <v>752</v>
      </c>
      <c r="CF22" s="121" t="s">
        <v>753</v>
      </c>
      <c r="CG22" s="105"/>
      <c r="CH22" s="105"/>
      <c r="CI22" s="105"/>
      <c r="CJ22" s="79"/>
      <c r="CK22" s="107"/>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9" t="s">
        <v>754</v>
      </c>
      <c r="DM22" s="110" t="s">
        <v>213</v>
      </c>
      <c r="DN22" s="110">
        <v>4.0</v>
      </c>
      <c r="DO22" s="110">
        <v>2.0</v>
      </c>
      <c r="DP22" s="110" t="s">
        <v>255</v>
      </c>
      <c r="DQ22" s="111" t="s">
        <v>755</v>
      </c>
      <c r="DR22" s="112"/>
      <c r="DS22" s="113"/>
    </row>
    <row r="23">
      <c r="A23" s="75" t="s">
        <v>756</v>
      </c>
      <c r="B23" s="66" t="s">
        <v>180</v>
      </c>
      <c r="C23" s="76" t="s">
        <v>757</v>
      </c>
      <c r="D23" s="77" t="s">
        <v>758</v>
      </c>
      <c r="E23" s="78" t="s">
        <v>152</v>
      </c>
      <c r="F23" s="78" t="s">
        <v>152</v>
      </c>
      <c r="G23" s="78" t="s">
        <v>759</v>
      </c>
      <c r="H23" s="78" t="s">
        <v>760</v>
      </c>
      <c r="I23" s="78" t="s">
        <v>761</v>
      </c>
      <c r="J23" s="79"/>
      <c r="K23" s="80"/>
      <c r="L23" s="80"/>
      <c r="M23" s="80"/>
      <c r="N23" s="80"/>
      <c r="O23" s="81" t="s">
        <v>435</v>
      </c>
      <c r="P23" s="80"/>
      <c r="Q23" s="116" t="s">
        <v>157</v>
      </c>
      <c r="R23" s="81"/>
      <c r="S23" s="81"/>
      <c r="T23" s="81" t="s">
        <v>157</v>
      </c>
      <c r="U23" s="81"/>
      <c r="V23" s="116"/>
      <c r="W23" s="83"/>
      <c r="X23" s="84" t="s">
        <v>295</v>
      </c>
      <c r="Y23" s="85" t="s">
        <v>712</v>
      </c>
      <c r="Z23" s="85" t="s">
        <v>618</v>
      </c>
      <c r="AA23" s="86"/>
      <c r="AB23" s="87" t="s">
        <v>161</v>
      </c>
      <c r="AC23" s="88" t="s">
        <v>162</v>
      </c>
      <c r="AD23" s="89" t="s">
        <v>762</v>
      </c>
      <c r="AE23" s="88" t="s">
        <v>408</v>
      </c>
      <c r="AF23" s="88" t="s">
        <v>274</v>
      </c>
      <c r="AG23" s="88" t="s">
        <v>763</v>
      </c>
      <c r="AH23" s="88" t="s">
        <v>228</v>
      </c>
      <c r="AI23" s="90">
        <v>4697.0</v>
      </c>
      <c r="AJ23" s="90">
        <v>477.0</v>
      </c>
      <c r="AK23" s="90">
        <v>241.0</v>
      </c>
      <c r="AL23" s="90">
        <v>375.0</v>
      </c>
      <c r="AM23" s="90">
        <v>261.0</v>
      </c>
      <c r="AN23" s="90">
        <v>106.0</v>
      </c>
      <c r="AO23" s="91"/>
      <c r="AP23" s="92" t="s">
        <v>170</v>
      </c>
      <c r="AQ23" s="118" t="s">
        <v>650</v>
      </c>
      <c r="AR23" s="94" t="s">
        <v>622</v>
      </c>
      <c r="AS23" s="118" t="s">
        <v>764</v>
      </c>
      <c r="AT23" s="93" t="s">
        <v>202</v>
      </c>
      <c r="AU23" s="93" t="s">
        <v>765</v>
      </c>
      <c r="AV23" s="93" t="s">
        <v>269</v>
      </c>
      <c r="AW23" s="90">
        <v>4408.0</v>
      </c>
      <c r="AX23" s="90">
        <v>502.0</v>
      </c>
      <c r="AY23" s="90">
        <v>241.0</v>
      </c>
      <c r="AZ23" s="90">
        <v>354.0</v>
      </c>
      <c r="BA23" s="90">
        <v>261.0</v>
      </c>
      <c r="BB23" s="90">
        <v>141.0</v>
      </c>
      <c r="BC23" s="95"/>
      <c r="BD23" s="96" t="s">
        <v>163</v>
      </c>
      <c r="BE23" s="97" t="s">
        <v>766</v>
      </c>
      <c r="BF23" s="98"/>
      <c r="BG23" s="97"/>
      <c r="BH23" s="97"/>
      <c r="BI23" s="97"/>
      <c r="BJ23" s="97"/>
      <c r="BK23" s="99"/>
      <c r="BL23" s="99"/>
      <c r="BM23" s="99"/>
      <c r="BN23" s="99"/>
      <c r="BO23" s="99"/>
      <c r="BP23" s="99"/>
      <c r="BQ23" s="79"/>
      <c r="BR23" s="100">
        <v>35.0</v>
      </c>
      <c r="BS23" s="100">
        <v>35.0</v>
      </c>
      <c r="BT23" s="100">
        <v>15.0</v>
      </c>
      <c r="BU23" s="100">
        <v>15.0</v>
      </c>
      <c r="BV23" s="101" t="s">
        <v>767</v>
      </c>
      <c r="BW23" s="79"/>
      <c r="BX23" s="102" t="s">
        <v>204</v>
      </c>
      <c r="BY23" s="102" t="s">
        <v>627</v>
      </c>
      <c r="BZ23" s="102" t="s">
        <v>768</v>
      </c>
      <c r="CA23" s="102" t="s">
        <v>769</v>
      </c>
      <c r="CB23" s="102" t="s">
        <v>770</v>
      </c>
      <c r="CC23" s="102" t="s">
        <v>631</v>
      </c>
      <c r="CD23" s="120" t="s">
        <v>771</v>
      </c>
      <c r="CE23" s="121" t="s">
        <v>772</v>
      </c>
      <c r="CF23" s="121" t="s">
        <v>773</v>
      </c>
      <c r="CG23" s="105" t="s">
        <v>178</v>
      </c>
      <c r="CH23" s="105" t="s">
        <v>283</v>
      </c>
      <c r="CI23" s="105" t="s">
        <v>774</v>
      </c>
      <c r="CJ23" s="79"/>
      <c r="CK23" s="107" t="s">
        <v>775</v>
      </c>
      <c r="CL23" s="108" t="s">
        <v>417</v>
      </c>
      <c r="CM23" s="108" t="s">
        <v>418</v>
      </c>
      <c r="CN23" s="108" t="s">
        <v>420</v>
      </c>
      <c r="CO23" s="108" t="s">
        <v>419</v>
      </c>
      <c r="CP23" s="108"/>
      <c r="CQ23" s="108"/>
      <c r="CR23" s="108">
        <v>25.0</v>
      </c>
      <c r="CS23" s="108">
        <v>101.0</v>
      </c>
      <c r="CT23" s="108">
        <v>185.0</v>
      </c>
      <c r="CU23" s="108">
        <v>269.0</v>
      </c>
      <c r="CV23" s="108">
        <v>353.0</v>
      </c>
      <c r="CW23" s="108">
        <v>437.0</v>
      </c>
      <c r="CX23" s="108" t="s">
        <v>100</v>
      </c>
      <c r="CY23" s="108">
        <v>6.0</v>
      </c>
      <c r="CZ23" s="108">
        <v>17.0</v>
      </c>
      <c r="DA23" s="108">
        <v>29.0</v>
      </c>
      <c r="DB23" s="108">
        <v>41.0</v>
      </c>
      <c r="DC23" s="108">
        <v>53.0</v>
      </c>
      <c r="DD23" s="108">
        <v>65.0</v>
      </c>
      <c r="DE23" s="108" t="s">
        <v>103</v>
      </c>
      <c r="DF23" s="108" t="s">
        <v>776</v>
      </c>
      <c r="DG23" s="108" t="s">
        <v>777</v>
      </c>
      <c r="DH23" s="108" t="s">
        <v>778</v>
      </c>
      <c r="DI23" s="108" t="s">
        <v>779</v>
      </c>
      <c r="DJ23" s="108" t="s">
        <v>780</v>
      </c>
      <c r="DK23" s="108"/>
      <c r="DL23" s="109" t="s">
        <v>781</v>
      </c>
      <c r="DM23" s="110" t="s">
        <v>782</v>
      </c>
      <c r="DN23" s="110">
        <v>3.0</v>
      </c>
      <c r="DO23" s="110" t="s">
        <v>285</v>
      </c>
      <c r="DP23" s="110" t="s">
        <v>318</v>
      </c>
      <c r="DQ23" s="111" t="s">
        <v>783</v>
      </c>
      <c r="DR23" s="112">
        <v>0.0</v>
      </c>
      <c r="DS23" s="113"/>
    </row>
    <row r="24">
      <c r="A24" s="75" t="s">
        <v>784</v>
      </c>
      <c r="B24" s="66" t="s">
        <v>180</v>
      </c>
      <c r="C24" s="76" t="s">
        <v>785</v>
      </c>
      <c r="D24" s="77" t="s">
        <v>786</v>
      </c>
      <c r="E24" s="78" t="s">
        <v>152</v>
      </c>
      <c r="F24" s="78" t="s">
        <v>152</v>
      </c>
      <c r="G24" s="78" t="s">
        <v>787</v>
      </c>
      <c r="H24" s="78" t="s">
        <v>788</v>
      </c>
      <c r="I24" s="78" t="s">
        <v>789</v>
      </c>
      <c r="J24" s="79"/>
      <c r="K24" s="80"/>
      <c r="L24" s="81" t="s">
        <v>157</v>
      </c>
      <c r="M24" s="80"/>
      <c r="N24" s="80"/>
      <c r="O24" s="81" t="s">
        <v>157</v>
      </c>
      <c r="P24" s="80"/>
      <c r="Q24" s="116" t="s">
        <v>157</v>
      </c>
      <c r="R24" s="81"/>
      <c r="S24" s="81"/>
      <c r="T24" s="81"/>
      <c r="U24" s="81"/>
      <c r="V24" s="116"/>
      <c r="W24" s="83"/>
      <c r="X24" s="84" t="s">
        <v>295</v>
      </c>
      <c r="Y24" s="85" t="s">
        <v>790</v>
      </c>
      <c r="Z24" s="85" t="s">
        <v>791</v>
      </c>
      <c r="AA24" s="86"/>
      <c r="AB24" s="87" t="s">
        <v>161</v>
      </c>
      <c r="AC24" s="88" t="s">
        <v>766</v>
      </c>
      <c r="AD24" s="89" t="s">
        <v>792</v>
      </c>
      <c r="AE24" s="88" t="s">
        <v>793</v>
      </c>
      <c r="AF24" s="88" t="s">
        <v>195</v>
      </c>
      <c r="AG24" s="88" t="s">
        <v>794</v>
      </c>
      <c r="AH24" s="88" t="s">
        <v>228</v>
      </c>
      <c r="AI24" s="90"/>
      <c r="AJ24" s="90"/>
      <c r="AK24" s="90"/>
      <c r="AL24" s="90"/>
      <c r="AM24" s="90"/>
      <c r="AN24" s="90"/>
      <c r="AO24" s="91"/>
      <c r="AP24" s="92" t="s">
        <v>170</v>
      </c>
      <c r="AQ24" s="93" t="s">
        <v>298</v>
      </c>
      <c r="AR24" s="94" t="s">
        <v>299</v>
      </c>
      <c r="AS24" s="93" t="s">
        <v>795</v>
      </c>
      <c r="AT24" s="93" t="s">
        <v>274</v>
      </c>
      <c r="AU24" s="93" t="s">
        <v>796</v>
      </c>
      <c r="AV24" s="93" t="s">
        <v>269</v>
      </c>
      <c r="AW24" s="90"/>
      <c r="AX24" s="90"/>
      <c r="AY24" s="90"/>
      <c r="AZ24" s="90"/>
      <c r="BA24" s="90"/>
      <c r="BB24" s="90"/>
      <c r="BC24" s="95"/>
      <c r="BD24" s="96" t="s">
        <v>447</v>
      </c>
      <c r="BE24" s="119" t="s">
        <v>797</v>
      </c>
      <c r="BF24" s="98"/>
      <c r="BG24" s="97"/>
      <c r="BH24" s="97"/>
      <c r="BI24" s="97"/>
      <c r="BJ24" s="97"/>
      <c r="BK24" s="99"/>
      <c r="BL24" s="99"/>
      <c r="BM24" s="99"/>
      <c r="BN24" s="99"/>
      <c r="BO24" s="99"/>
      <c r="BP24" s="99"/>
      <c r="BQ24" s="79"/>
      <c r="BR24" s="100">
        <v>20.0</v>
      </c>
      <c r="BS24" s="100">
        <v>25.0</v>
      </c>
      <c r="BT24" s="100">
        <v>35.0</v>
      </c>
      <c r="BU24" s="100">
        <v>20.0</v>
      </c>
      <c r="BV24" s="101" t="s">
        <v>798</v>
      </c>
      <c r="BW24" s="79"/>
      <c r="BX24" s="102" t="s">
        <v>173</v>
      </c>
      <c r="BY24" s="102" t="s">
        <v>174</v>
      </c>
      <c r="BZ24" s="102" t="s">
        <v>276</v>
      </c>
      <c r="CA24" s="102" t="s">
        <v>152</v>
      </c>
      <c r="CB24" s="102" t="s">
        <v>799</v>
      </c>
      <c r="CC24" s="102" t="s">
        <v>800</v>
      </c>
      <c r="CD24" s="123"/>
      <c r="CE24" s="121"/>
      <c r="CF24" s="121"/>
      <c r="CG24" s="105" t="s">
        <v>458</v>
      </c>
      <c r="CH24" s="105"/>
      <c r="CI24" s="106"/>
      <c r="CJ24" s="79"/>
      <c r="CK24" s="107" t="s">
        <v>801</v>
      </c>
      <c r="CL24" s="108" t="s">
        <v>461</v>
      </c>
      <c r="CM24" s="108" t="s">
        <v>418</v>
      </c>
      <c r="CN24" s="108" t="s">
        <v>420</v>
      </c>
      <c r="CO24" s="108"/>
      <c r="CP24" s="108"/>
      <c r="CQ24" s="108"/>
      <c r="CR24" s="108">
        <v>34.0</v>
      </c>
      <c r="CS24" s="108">
        <v>135.0</v>
      </c>
      <c r="CT24" s="108">
        <v>247.0</v>
      </c>
      <c r="CU24" s="108">
        <v>359.0</v>
      </c>
      <c r="CV24" s="108">
        <v>471.0</v>
      </c>
      <c r="CW24" s="108">
        <v>583.0</v>
      </c>
      <c r="CX24" s="108" t="s">
        <v>100</v>
      </c>
      <c r="CY24" s="108">
        <v>4.0</v>
      </c>
      <c r="CZ24" s="108">
        <v>12.0</v>
      </c>
      <c r="DA24" s="108">
        <v>21.0</v>
      </c>
      <c r="DB24" s="108">
        <v>30.0</v>
      </c>
      <c r="DC24" s="108">
        <v>39.0</v>
      </c>
      <c r="DD24" s="108">
        <v>48.0</v>
      </c>
      <c r="DE24" s="108" t="s">
        <v>104</v>
      </c>
      <c r="DF24" s="108" t="s">
        <v>802</v>
      </c>
      <c r="DG24" s="108" t="s">
        <v>803</v>
      </c>
      <c r="DH24" s="108" t="s">
        <v>804</v>
      </c>
      <c r="DI24" s="108" t="s">
        <v>805</v>
      </c>
      <c r="DJ24" s="108" t="s">
        <v>806</v>
      </c>
      <c r="DK24" s="108"/>
      <c r="DL24" s="109" t="s">
        <v>807</v>
      </c>
      <c r="DM24" s="110" t="s">
        <v>808</v>
      </c>
      <c r="DN24" s="110">
        <v>5.0</v>
      </c>
      <c r="DO24" s="110" t="s">
        <v>285</v>
      </c>
      <c r="DP24" s="110" t="s">
        <v>809</v>
      </c>
      <c r="DQ24" s="111" t="s">
        <v>810</v>
      </c>
      <c r="DR24" s="112">
        <v>0.0</v>
      </c>
      <c r="DS24" s="113"/>
    </row>
    <row r="25">
      <c r="A25" s="75" t="s">
        <v>631</v>
      </c>
      <c r="B25" s="66" t="s">
        <v>180</v>
      </c>
      <c r="C25" s="76" t="s">
        <v>811</v>
      </c>
      <c r="D25" s="77" t="s">
        <v>812</v>
      </c>
      <c r="E25" s="78" t="s">
        <v>152</v>
      </c>
      <c r="F25" s="78" t="s">
        <v>152</v>
      </c>
      <c r="G25" s="78" t="s">
        <v>813</v>
      </c>
      <c r="H25" s="78" t="s">
        <v>814</v>
      </c>
      <c r="I25" s="78" t="s">
        <v>815</v>
      </c>
      <c r="J25" s="79"/>
      <c r="K25" s="80"/>
      <c r="L25" s="80"/>
      <c r="M25" s="80"/>
      <c r="N25" s="80"/>
      <c r="O25" s="80"/>
      <c r="P25" s="80"/>
      <c r="Q25" s="116" t="s">
        <v>435</v>
      </c>
      <c r="R25" s="81"/>
      <c r="S25" s="81"/>
      <c r="T25" s="81" t="s">
        <v>157</v>
      </c>
      <c r="U25" s="81"/>
      <c r="V25" s="116"/>
      <c r="W25" s="83"/>
      <c r="X25" s="84" t="s">
        <v>186</v>
      </c>
      <c r="Y25" s="129" t="s">
        <v>816</v>
      </c>
      <c r="Z25" s="85" t="s">
        <v>673</v>
      </c>
      <c r="AA25" s="86"/>
      <c r="AB25" s="87" t="s">
        <v>817</v>
      </c>
      <c r="AC25" s="88" t="s">
        <v>818</v>
      </c>
      <c r="AD25" s="89" t="s">
        <v>819</v>
      </c>
      <c r="AE25" s="88" t="s">
        <v>820</v>
      </c>
      <c r="AF25" s="88" t="s">
        <v>202</v>
      </c>
      <c r="AG25" s="88" t="s">
        <v>201</v>
      </c>
      <c r="AH25" s="88" t="s">
        <v>200</v>
      </c>
      <c r="AI25" s="90">
        <v>4422.0</v>
      </c>
      <c r="AJ25" s="90">
        <v>261.0</v>
      </c>
      <c r="AK25" s="90">
        <v>371.0</v>
      </c>
      <c r="AL25" s="90">
        <v>287.0</v>
      </c>
      <c r="AM25" s="90">
        <v>359.0</v>
      </c>
      <c r="AN25" s="90">
        <v>87.0</v>
      </c>
      <c r="AO25" s="91"/>
      <c r="AP25" s="92" t="s">
        <v>821</v>
      </c>
      <c r="AQ25" s="93" t="s">
        <v>194</v>
      </c>
      <c r="AR25" s="94" t="s">
        <v>822</v>
      </c>
      <c r="AS25" s="118" t="s">
        <v>823</v>
      </c>
      <c r="AT25" s="93" t="s">
        <v>193</v>
      </c>
      <c r="AU25" s="118" t="s">
        <v>824</v>
      </c>
      <c r="AV25" s="93" t="s">
        <v>228</v>
      </c>
      <c r="AW25" s="90">
        <v>3839.0</v>
      </c>
      <c r="AX25" s="90">
        <v>261.0</v>
      </c>
      <c r="AY25" s="90">
        <v>371.0</v>
      </c>
      <c r="AZ25" s="90">
        <v>269.0</v>
      </c>
      <c r="BA25" s="90">
        <v>349.0</v>
      </c>
      <c r="BB25" s="90">
        <v>87.0</v>
      </c>
      <c r="BC25" s="95"/>
      <c r="BD25" s="96" t="s">
        <v>605</v>
      </c>
      <c r="BE25" s="97" t="s">
        <v>825</v>
      </c>
      <c r="BF25" s="98"/>
      <c r="BG25" s="97"/>
      <c r="BH25" s="97"/>
      <c r="BI25" s="97"/>
      <c r="BJ25" s="97"/>
      <c r="BK25" s="99"/>
      <c r="BL25" s="99"/>
      <c r="BM25" s="99"/>
      <c r="BN25" s="99"/>
      <c r="BO25" s="99"/>
      <c r="BP25" s="99"/>
      <c r="BQ25" s="79"/>
      <c r="BR25" s="100">
        <v>40.0</v>
      </c>
      <c r="BS25" s="100">
        <v>10.0</v>
      </c>
      <c r="BT25" s="100">
        <v>10.0</v>
      </c>
      <c r="BU25" s="100">
        <v>40.0</v>
      </c>
      <c r="BV25" s="101" t="s">
        <v>826</v>
      </c>
      <c r="BW25" s="79"/>
      <c r="BX25" s="102" t="s">
        <v>173</v>
      </c>
      <c r="BY25" s="102" t="s">
        <v>827</v>
      </c>
      <c r="BZ25" s="102" t="s">
        <v>828</v>
      </c>
      <c r="CA25" s="102" t="s">
        <v>553</v>
      </c>
      <c r="CB25" s="102" t="s">
        <v>829</v>
      </c>
      <c r="CC25" s="102" t="s">
        <v>830</v>
      </c>
      <c r="CD25" s="120" t="s">
        <v>831</v>
      </c>
      <c r="CE25" s="121" t="s">
        <v>832</v>
      </c>
      <c r="CF25" s="121" t="s">
        <v>833</v>
      </c>
      <c r="CG25" s="105" t="s">
        <v>458</v>
      </c>
      <c r="CH25" s="105" t="s">
        <v>459</v>
      </c>
      <c r="CI25" s="106"/>
      <c r="CJ25" s="79"/>
      <c r="CK25" s="107" t="s">
        <v>834</v>
      </c>
      <c r="CL25" s="108" t="s">
        <v>417</v>
      </c>
      <c r="CM25" s="108" t="s">
        <v>555</v>
      </c>
      <c r="CN25" s="108" t="s">
        <v>186</v>
      </c>
      <c r="CO25" s="108" t="s">
        <v>835</v>
      </c>
      <c r="CP25" s="108"/>
      <c r="CQ25" s="108"/>
      <c r="CR25" s="108">
        <v>34.0</v>
      </c>
      <c r="CS25" s="108">
        <v>135.0</v>
      </c>
      <c r="CT25" s="108">
        <v>247.0</v>
      </c>
      <c r="CU25" s="108">
        <v>359.0</v>
      </c>
      <c r="CV25" s="108">
        <v>471.0</v>
      </c>
      <c r="CW25" s="108">
        <v>583.0</v>
      </c>
      <c r="CX25" s="108" t="s">
        <v>100</v>
      </c>
      <c r="CY25" s="108">
        <v>5.0</v>
      </c>
      <c r="CZ25" s="108">
        <v>14.0</v>
      </c>
      <c r="DA25" s="108">
        <v>24.0</v>
      </c>
      <c r="DB25" s="108">
        <v>34.0</v>
      </c>
      <c r="DC25" s="108">
        <v>44.0</v>
      </c>
      <c r="DD25" s="108">
        <v>54.0</v>
      </c>
      <c r="DE25" s="108" t="s">
        <v>103</v>
      </c>
      <c r="DF25" s="108" t="s">
        <v>836</v>
      </c>
      <c r="DG25" s="108" t="s">
        <v>837</v>
      </c>
      <c r="DH25" s="108" t="s">
        <v>838</v>
      </c>
      <c r="DI25" s="108" t="s">
        <v>839</v>
      </c>
      <c r="DJ25" s="108" t="s">
        <v>840</v>
      </c>
      <c r="DK25" s="108"/>
      <c r="DL25" s="109" t="s">
        <v>841</v>
      </c>
      <c r="DM25" s="110" t="s">
        <v>493</v>
      </c>
      <c r="DN25" s="110" t="s">
        <v>152</v>
      </c>
      <c r="DO25" s="110" t="s">
        <v>285</v>
      </c>
      <c r="DP25" s="110">
        <v>5.0</v>
      </c>
      <c r="DQ25" s="111" t="s">
        <v>842</v>
      </c>
      <c r="DR25" s="112">
        <v>0.0</v>
      </c>
      <c r="DS25" s="113"/>
    </row>
    <row r="26">
      <c r="A26" s="75" t="s">
        <v>682</v>
      </c>
      <c r="B26" s="66" t="s">
        <v>180</v>
      </c>
      <c r="C26" s="76" t="s">
        <v>843</v>
      </c>
      <c r="D26" s="77" t="s">
        <v>844</v>
      </c>
      <c r="E26" s="78" t="s">
        <v>152</v>
      </c>
      <c r="F26" s="78" t="s">
        <v>152</v>
      </c>
      <c r="G26" s="78" t="s">
        <v>845</v>
      </c>
      <c r="H26" s="78" t="s">
        <v>846</v>
      </c>
      <c r="I26" s="78" t="s">
        <v>847</v>
      </c>
      <c r="J26" s="79"/>
      <c r="K26" s="80"/>
      <c r="L26" s="81"/>
      <c r="M26" s="80"/>
      <c r="N26" s="81"/>
      <c r="O26" s="80"/>
      <c r="P26" s="80"/>
      <c r="Q26" s="82"/>
      <c r="R26" s="81" t="s">
        <v>157</v>
      </c>
      <c r="S26" s="81" t="s">
        <v>157</v>
      </c>
      <c r="T26" s="81"/>
      <c r="U26" s="81"/>
      <c r="V26" s="116"/>
      <c r="W26" s="83"/>
      <c r="X26" s="84" t="s">
        <v>696</v>
      </c>
      <c r="Y26" s="85" t="s">
        <v>506</v>
      </c>
      <c r="Z26" s="85" t="s">
        <v>547</v>
      </c>
      <c r="AA26" s="86"/>
      <c r="AB26" s="87" t="s">
        <v>402</v>
      </c>
      <c r="AC26" s="88" t="s">
        <v>168</v>
      </c>
      <c r="AD26" s="89" t="s">
        <v>848</v>
      </c>
      <c r="AE26" s="88" t="s">
        <v>849</v>
      </c>
      <c r="AF26" s="88" t="s">
        <v>167</v>
      </c>
      <c r="AG26" s="88" t="s">
        <v>406</v>
      </c>
      <c r="AH26" s="88" t="s">
        <v>409</v>
      </c>
      <c r="AI26" s="90"/>
      <c r="AJ26" s="90"/>
      <c r="AK26" s="90"/>
      <c r="AL26" s="90"/>
      <c r="AM26" s="90"/>
      <c r="AN26" s="90"/>
      <c r="AO26" s="91"/>
      <c r="AP26" s="92" t="s">
        <v>447</v>
      </c>
      <c r="AQ26" s="93" t="s">
        <v>850</v>
      </c>
      <c r="AR26" s="94" t="s">
        <v>701</v>
      </c>
      <c r="AS26" s="93" t="s">
        <v>851</v>
      </c>
      <c r="AT26" s="93" t="s">
        <v>269</v>
      </c>
      <c r="AU26" s="118" t="s">
        <v>852</v>
      </c>
      <c r="AV26" s="93" t="s">
        <v>853</v>
      </c>
      <c r="AW26" s="90"/>
      <c r="AX26" s="90"/>
      <c r="AY26" s="90"/>
      <c r="AZ26" s="90"/>
      <c r="BA26" s="90"/>
      <c r="BB26" s="90"/>
      <c r="BC26" s="95"/>
      <c r="BD26" s="96" t="s">
        <v>309</v>
      </c>
      <c r="BE26" s="97" t="s">
        <v>333</v>
      </c>
      <c r="BF26" s="98"/>
      <c r="BG26" s="97"/>
      <c r="BH26" s="97"/>
      <c r="BI26" s="97"/>
      <c r="BJ26" s="97"/>
      <c r="BK26" s="99"/>
      <c r="BL26" s="99"/>
      <c r="BM26" s="99"/>
      <c r="BN26" s="99"/>
      <c r="BO26" s="99"/>
      <c r="BP26" s="99"/>
      <c r="BQ26" s="79"/>
      <c r="BR26" s="100">
        <v>15.0</v>
      </c>
      <c r="BS26" s="100">
        <v>35.0</v>
      </c>
      <c r="BT26" s="100">
        <v>35.0</v>
      </c>
      <c r="BU26" s="100">
        <v>15.0</v>
      </c>
      <c r="BV26" s="101" t="s">
        <v>854</v>
      </c>
      <c r="BW26" s="79"/>
      <c r="BX26" s="102" t="s">
        <v>204</v>
      </c>
      <c r="BY26" s="102" t="s">
        <v>174</v>
      </c>
      <c r="BZ26" s="102" t="s">
        <v>855</v>
      </c>
      <c r="CA26" s="102" t="s">
        <v>856</v>
      </c>
      <c r="CB26" s="102" t="s">
        <v>857</v>
      </c>
      <c r="CC26" s="102" t="s">
        <v>858</v>
      </c>
      <c r="CD26" s="120" t="s">
        <v>859</v>
      </c>
      <c r="CE26" s="121" t="s">
        <v>860</v>
      </c>
      <c r="CF26" s="121" t="s">
        <v>861</v>
      </c>
      <c r="CG26" s="105"/>
      <c r="CH26" s="105"/>
      <c r="CI26" s="106"/>
      <c r="CJ26" s="79"/>
      <c r="CK26" s="107" t="s">
        <v>862</v>
      </c>
      <c r="CL26" s="108" t="s">
        <v>417</v>
      </c>
      <c r="CM26" s="108" t="s">
        <v>418</v>
      </c>
      <c r="CN26" s="108" t="s">
        <v>419</v>
      </c>
      <c r="CO26" s="108" t="s">
        <v>247</v>
      </c>
      <c r="CP26" s="108" t="s">
        <v>863</v>
      </c>
      <c r="CQ26" s="108"/>
      <c r="CR26" s="108">
        <v>25.0</v>
      </c>
      <c r="CS26" s="108">
        <v>101.0</v>
      </c>
      <c r="CT26" s="108">
        <v>185.0</v>
      </c>
      <c r="CU26" s="108">
        <v>269.0</v>
      </c>
      <c r="CV26" s="108">
        <v>353.0</v>
      </c>
      <c r="CW26" s="108">
        <v>437.0</v>
      </c>
      <c r="CX26" s="108" t="s">
        <v>100</v>
      </c>
      <c r="CY26" s="108">
        <v>6.0</v>
      </c>
      <c r="CZ26" s="108">
        <v>17.0</v>
      </c>
      <c r="DA26" s="108">
        <v>29.0</v>
      </c>
      <c r="DB26" s="108">
        <v>41.0</v>
      </c>
      <c r="DC26" s="108">
        <v>53.0</v>
      </c>
      <c r="DD26" s="108">
        <v>65.0</v>
      </c>
      <c r="DE26" s="108" t="s">
        <v>103</v>
      </c>
      <c r="DF26" s="108" t="s">
        <v>864</v>
      </c>
      <c r="DG26" s="108" t="s">
        <v>865</v>
      </c>
      <c r="DH26" s="108" t="s">
        <v>866</v>
      </c>
      <c r="DI26" s="108" t="s">
        <v>867</v>
      </c>
      <c r="DJ26" s="108" t="s">
        <v>868</v>
      </c>
      <c r="DK26" s="108"/>
      <c r="DL26" s="109" t="s">
        <v>869</v>
      </c>
      <c r="DM26" s="110" t="s">
        <v>470</v>
      </c>
      <c r="DN26" s="110">
        <v>5.0</v>
      </c>
      <c r="DO26" s="110">
        <v>2.0</v>
      </c>
      <c r="DP26" s="110" t="s">
        <v>255</v>
      </c>
      <c r="DQ26" s="111" t="s">
        <v>870</v>
      </c>
      <c r="DR26" s="112">
        <v>0.0</v>
      </c>
      <c r="DS26" s="113"/>
    </row>
    <row r="27">
      <c r="A27" s="75" t="s">
        <v>871</v>
      </c>
      <c r="B27" s="66" t="s">
        <v>180</v>
      </c>
      <c r="C27" s="76" t="s">
        <v>872</v>
      </c>
      <c r="D27" s="77" t="s">
        <v>873</v>
      </c>
      <c r="E27" s="78"/>
      <c r="F27" s="78"/>
      <c r="G27" s="78"/>
      <c r="H27" s="78"/>
      <c r="I27" s="78"/>
      <c r="J27" s="79"/>
      <c r="K27" s="80"/>
      <c r="L27" s="81" t="s">
        <v>157</v>
      </c>
      <c r="M27" s="80"/>
      <c r="N27" s="81"/>
      <c r="O27" s="125" t="s">
        <v>157</v>
      </c>
      <c r="P27" s="125" t="s">
        <v>157</v>
      </c>
      <c r="Q27" s="82"/>
      <c r="R27" s="81"/>
      <c r="S27" s="81"/>
      <c r="T27" s="81"/>
      <c r="U27" s="81"/>
      <c r="V27" s="116"/>
      <c r="W27" s="83"/>
      <c r="X27" s="84" t="s">
        <v>696</v>
      </c>
      <c r="Y27" s="85" t="s">
        <v>700</v>
      </c>
      <c r="Z27" s="85" t="s">
        <v>576</v>
      </c>
      <c r="AA27" s="86"/>
      <c r="AB27" s="87" t="s">
        <v>874</v>
      </c>
      <c r="AC27" s="88" t="s">
        <v>875</v>
      </c>
      <c r="AD27" s="89" t="s">
        <v>876</v>
      </c>
      <c r="AE27" s="88" t="s">
        <v>877</v>
      </c>
      <c r="AF27" s="88" t="s">
        <v>169</v>
      </c>
      <c r="AG27" s="88" t="s">
        <v>878</v>
      </c>
      <c r="AH27" s="88" t="s">
        <v>269</v>
      </c>
      <c r="AI27" s="90"/>
      <c r="AJ27" s="90"/>
      <c r="AK27" s="90"/>
      <c r="AL27" s="90"/>
      <c r="AM27" s="90"/>
      <c r="AN27" s="90"/>
      <c r="AO27" s="91"/>
      <c r="AP27" s="92"/>
      <c r="AQ27" s="93"/>
      <c r="AR27" s="94"/>
      <c r="AS27" s="93"/>
      <c r="AT27" s="93"/>
      <c r="AU27" s="118"/>
      <c r="AV27" s="93"/>
      <c r="AW27" s="90"/>
      <c r="AX27" s="90"/>
      <c r="AY27" s="90"/>
      <c r="AZ27" s="90"/>
      <c r="BA27" s="90"/>
      <c r="BB27" s="90"/>
      <c r="BC27" s="95"/>
      <c r="BD27" s="96" t="s">
        <v>879</v>
      </c>
      <c r="BE27" s="97" t="s">
        <v>698</v>
      </c>
      <c r="BF27" s="98" t="s">
        <v>880</v>
      </c>
      <c r="BG27" s="97" t="s">
        <v>234</v>
      </c>
      <c r="BH27" s="97" t="s">
        <v>233</v>
      </c>
      <c r="BI27" s="97" t="s">
        <v>881</v>
      </c>
      <c r="BJ27" s="97" t="s">
        <v>488</v>
      </c>
      <c r="BK27" s="99"/>
      <c r="BL27" s="99"/>
      <c r="BM27" s="99"/>
      <c r="BN27" s="99"/>
      <c r="BO27" s="99"/>
      <c r="BP27" s="99"/>
      <c r="BQ27" s="79"/>
      <c r="BR27" s="100">
        <v>35.0</v>
      </c>
      <c r="BS27" s="100">
        <v>35.0</v>
      </c>
      <c r="BT27" s="100">
        <v>20.0</v>
      </c>
      <c r="BU27" s="100">
        <v>10.0</v>
      </c>
      <c r="BV27" s="101" t="s">
        <v>882</v>
      </c>
      <c r="BW27" s="79"/>
      <c r="BX27" s="102" t="s">
        <v>204</v>
      </c>
      <c r="BY27" s="102" t="s">
        <v>883</v>
      </c>
      <c r="BZ27" s="102" t="s">
        <v>884</v>
      </c>
      <c r="CA27" s="102" t="s">
        <v>885</v>
      </c>
      <c r="CB27" s="102" t="s">
        <v>886</v>
      </c>
      <c r="CC27" s="102" t="s">
        <v>887</v>
      </c>
      <c r="CD27" s="120" t="s">
        <v>888</v>
      </c>
      <c r="CE27" s="121" t="s">
        <v>889</v>
      </c>
      <c r="CF27" s="121" t="s">
        <v>890</v>
      </c>
      <c r="CG27" s="105"/>
      <c r="CH27" s="105"/>
      <c r="CI27" s="106"/>
      <c r="CJ27" s="79"/>
      <c r="CK27" s="107"/>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108"/>
      <c r="DI27" s="108"/>
      <c r="DJ27" s="108"/>
      <c r="DK27" s="108"/>
      <c r="DL27" s="109" t="s">
        <v>891</v>
      </c>
      <c r="DM27" s="110" t="s">
        <v>470</v>
      </c>
      <c r="DN27" s="110">
        <v>6.0</v>
      </c>
      <c r="DO27" s="110">
        <v>2.0</v>
      </c>
      <c r="DP27" s="110">
        <v>3.0</v>
      </c>
      <c r="DQ27" s="111" t="s">
        <v>892</v>
      </c>
      <c r="DR27" s="112"/>
      <c r="DS27" s="113"/>
    </row>
    <row r="28">
      <c r="A28" s="75" t="s">
        <v>176</v>
      </c>
      <c r="B28" s="66" t="s">
        <v>180</v>
      </c>
      <c r="C28" s="76" t="s">
        <v>893</v>
      </c>
      <c r="D28" s="77" t="s">
        <v>894</v>
      </c>
      <c r="E28" s="78" t="s">
        <v>152</v>
      </c>
      <c r="F28" s="78" t="s">
        <v>152</v>
      </c>
      <c r="G28" s="78" t="s">
        <v>895</v>
      </c>
      <c r="H28" s="78" t="s">
        <v>896</v>
      </c>
      <c r="I28" s="78" t="s">
        <v>897</v>
      </c>
      <c r="J28" s="79"/>
      <c r="K28" s="80"/>
      <c r="L28" s="81" t="s">
        <v>157</v>
      </c>
      <c r="M28" s="80"/>
      <c r="N28" s="81" t="s">
        <v>157</v>
      </c>
      <c r="O28" s="80"/>
      <c r="P28" s="80"/>
      <c r="Q28" s="82"/>
      <c r="R28" s="81" t="s">
        <v>157</v>
      </c>
      <c r="S28" s="81"/>
      <c r="T28" s="81"/>
      <c r="U28" s="81"/>
      <c r="V28" s="116"/>
      <c r="W28" s="83"/>
      <c r="X28" s="84" t="s">
        <v>436</v>
      </c>
      <c r="Y28" s="85" t="s">
        <v>570</v>
      </c>
      <c r="Z28" s="85" t="s">
        <v>898</v>
      </c>
      <c r="AA28" s="86"/>
      <c r="AB28" s="87" t="s">
        <v>899</v>
      </c>
      <c r="AC28" s="88" t="s">
        <v>306</v>
      </c>
      <c r="AD28" s="89"/>
      <c r="AE28" s="88"/>
      <c r="AF28" s="88"/>
      <c r="AG28" s="88"/>
      <c r="AH28" s="88"/>
      <c r="AI28" s="90"/>
      <c r="AJ28" s="90"/>
      <c r="AK28" s="90"/>
      <c r="AL28" s="90"/>
      <c r="AM28" s="90"/>
      <c r="AN28" s="90"/>
      <c r="AO28" s="91"/>
      <c r="AP28" s="92" t="s">
        <v>441</v>
      </c>
      <c r="AQ28" s="93" t="s">
        <v>166</v>
      </c>
      <c r="AR28" s="94" t="s">
        <v>443</v>
      </c>
      <c r="AS28" s="93" t="s">
        <v>620</v>
      </c>
      <c r="AT28" s="93" t="s">
        <v>445</v>
      </c>
      <c r="AU28" s="118" t="s">
        <v>900</v>
      </c>
      <c r="AV28" s="93" t="s">
        <v>169</v>
      </c>
      <c r="AW28" s="90">
        <v>3489.0</v>
      </c>
      <c r="AX28" s="90">
        <v>558.0</v>
      </c>
      <c r="AY28" s="90">
        <v>197.0</v>
      </c>
      <c r="AZ28" s="90">
        <v>265.0</v>
      </c>
      <c r="BA28" s="90">
        <v>310.0</v>
      </c>
      <c r="BB28" s="90">
        <v>208.0</v>
      </c>
      <c r="BC28" s="95"/>
      <c r="BD28" s="96" t="s">
        <v>309</v>
      </c>
      <c r="BE28" s="97" t="s">
        <v>333</v>
      </c>
      <c r="BF28" s="98" t="s">
        <v>901</v>
      </c>
      <c r="BG28" s="97" t="s">
        <v>902</v>
      </c>
      <c r="BH28" s="97" t="s">
        <v>337</v>
      </c>
      <c r="BI28" s="97" t="s">
        <v>903</v>
      </c>
      <c r="BJ28" s="97" t="s">
        <v>374</v>
      </c>
      <c r="BK28" s="99">
        <v>3489.0</v>
      </c>
      <c r="BL28" s="99">
        <v>504.0</v>
      </c>
      <c r="BM28" s="99">
        <v>216.0</v>
      </c>
      <c r="BN28" s="99">
        <v>254.0</v>
      </c>
      <c r="BO28" s="99">
        <v>259.0</v>
      </c>
      <c r="BP28" s="99">
        <v>309.0</v>
      </c>
      <c r="BQ28" s="79"/>
      <c r="BR28" s="100">
        <v>10.0</v>
      </c>
      <c r="BS28" s="100">
        <v>20.0</v>
      </c>
      <c r="BT28" s="100">
        <v>35.0</v>
      </c>
      <c r="BU28" s="100">
        <v>35.0</v>
      </c>
      <c r="BV28" s="101" t="s">
        <v>904</v>
      </c>
      <c r="BW28" s="79"/>
      <c r="BX28" s="102" t="s">
        <v>276</v>
      </c>
      <c r="BY28" s="102" t="s">
        <v>174</v>
      </c>
      <c r="BZ28" s="102" t="s">
        <v>905</v>
      </c>
      <c r="CA28" s="102" t="s">
        <v>906</v>
      </c>
      <c r="CB28" s="102" t="s">
        <v>907</v>
      </c>
      <c r="CC28" s="102" t="s">
        <v>551</v>
      </c>
      <c r="CD28" s="120" t="s">
        <v>908</v>
      </c>
      <c r="CE28" s="121" t="s">
        <v>909</v>
      </c>
      <c r="CF28" s="121" t="s">
        <v>910</v>
      </c>
      <c r="CG28" s="105" t="s">
        <v>520</v>
      </c>
      <c r="CH28" s="105" t="s">
        <v>211</v>
      </c>
      <c r="CI28" s="106"/>
      <c r="CJ28" s="79"/>
      <c r="CK28" s="107" t="s">
        <v>911</v>
      </c>
      <c r="CL28" s="108" t="s">
        <v>417</v>
      </c>
      <c r="CM28" s="108" t="s">
        <v>462</v>
      </c>
      <c r="CN28" s="108" t="s">
        <v>463</v>
      </c>
      <c r="CO28" s="108" t="s">
        <v>863</v>
      </c>
      <c r="CP28" s="108" t="s">
        <v>387</v>
      </c>
      <c r="CQ28" s="108"/>
      <c r="CR28" s="108">
        <v>29.0</v>
      </c>
      <c r="CS28" s="108">
        <v>117.0</v>
      </c>
      <c r="CT28" s="108">
        <v>215.0</v>
      </c>
      <c r="CU28" s="108">
        <v>313.0</v>
      </c>
      <c r="CV28" s="108">
        <v>411.0</v>
      </c>
      <c r="CW28" s="108">
        <v>509.0</v>
      </c>
      <c r="CX28" s="108" t="s">
        <v>100</v>
      </c>
      <c r="CY28" s="108">
        <v>5.0</v>
      </c>
      <c r="CZ28" s="108">
        <v>15.0</v>
      </c>
      <c r="DA28" s="108">
        <v>26.0</v>
      </c>
      <c r="DB28" s="108">
        <v>37.0</v>
      </c>
      <c r="DC28" s="108">
        <v>48.0</v>
      </c>
      <c r="DD28" s="108">
        <v>59.0</v>
      </c>
      <c r="DE28" s="108" t="s">
        <v>103</v>
      </c>
      <c r="DF28" s="108" t="s">
        <v>912</v>
      </c>
      <c r="DG28" s="108" t="s">
        <v>913</v>
      </c>
      <c r="DH28" s="108" t="s">
        <v>914</v>
      </c>
      <c r="DI28" s="108" t="s">
        <v>915</v>
      </c>
      <c r="DJ28" s="108" t="s">
        <v>916</v>
      </c>
      <c r="DK28" s="108"/>
      <c r="DL28" s="109" t="s">
        <v>917</v>
      </c>
      <c r="DM28" s="110" t="s">
        <v>470</v>
      </c>
      <c r="DN28" s="110">
        <v>5.0</v>
      </c>
      <c r="DO28" s="110">
        <v>1.0</v>
      </c>
      <c r="DP28" s="110" t="s">
        <v>255</v>
      </c>
      <c r="DQ28" s="111" t="s">
        <v>918</v>
      </c>
      <c r="DR28" s="112">
        <v>0.0</v>
      </c>
      <c r="DS28" s="113"/>
    </row>
    <row r="29">
      <c r="A29" s="75" t="s">
        <v>378</v>
      </c>
      <c r="B29" s="66" t="s">
        <v>288</v>
      </c>
      <c r="C29" s="76" t="s">
        <v>919</v>
      </c>
      <c r="D29" s="77" t="s">
        <v>920</v>
      </c>
      <c r="E29" s="78" t="s">
        <v>152</v>
      </c>
      <c r="F29" s="78" t="s">
        <v>921</v>
      </c>
      <c r="G29" s="78" t="s">
        <v>922</v>
      </c>
      <c r="H29" s="78" t="s">
        <v>923</v>
      </c>
      <c r="I29" s="78" t="s">
        <v>924</v>
      </c>
      <c r="J29" s="79"/>
      <c r="K29" s="81" t="s">
        <v>157</v>
      </c>
      <c r="L29" s="81" t="s">
        <v>157</v>
      </c>
      <c r="M29" s="80"/>
      <c r="N29" s="81" t="s">
        <v>157</v>
      </c>
      <c r="O29" s="80"/>
      <c r="P29" s="80"/>
      <c r="Q29" s="82"/>
      <c r="R29" s="80"/>
      <c r="S29" s="80"/>
      <c r="T29" s="80"/>
      <c r="U29" s="80"/>
      <c r="V29" s="82"/>
      <c r="W29" s="83"/>
      <c r="X29" s="84" t="s">
        <v>925</v>
      </c>
      <c r="Y29" s="85" t="s">
        <v>741</v>
      </c>
      <c r="Z29" s="85" t="s">
        <v>602</v>
      </c>
      <c r="AA29" s="86"/>
      <c r="AB29" s="87" t="s">
        <v>375</v>
      </c>
      <c r="AC29" s="88" t="s">
        <v>603</v>
      </c>
      <c r="AD29" s="89"/>
      <c r="AE29" s="88"/>
      <c r="AF29" s="88"/>
      <c r="AG29" s="88"/>
      <c r="AH29" s="88"/>
      <c r="AI29" s="90"/>
      <c r="AJ29" s="90"/>
      <c r="AK29" s="90"/>
      <c r="AL29" s="90"/>
      <c r="AM29" s="90"/>
      <c r="AN29" s="90"/>
      <c r="AO29" s="91"/>
      <c r="AP29" s="92" t="s">
        <v>926</v>
      </c>
      <c r="AQ29" s="93" t="s">
        <v>738</v>
      </c>
      <c r="AR29" s="94" t="s">
        <v>927</v>
      </c>
      <c r="AS29" s="118" t="s">
        <v>928</v>
      </c>
      <c r="AT29" s="93" t="s">
        <v>540</v>
      </c>
      <c r="AU29" s="118" t="s">
        <v>929</v>
      </c>
      <c r="AV29" s="93" t="s">
        <v>301</v>
      </c>
      <c r="AW29" s="90">
        <v>3782.0</v>
      </c>
      <c r="AX29" s="90">
        <v>278.0</v>
      </c>
      <c r="AY29" s="90">
        <v>467.0</v>
      </c>
      <c r="AZ29" s="90">
        <v>279.0</v>
      </c>
      <c r="BA29" s="90">
        <v>328.0</v>
      </c>
      <c r="BB29" s="90">
        <v>95.0</v>
      </c>
      <c r="BC29" s="95"/>
      <c r="BD29" s="96" t="s">
        <v>363</v>
      </c>
      <c r="BE29" s="97" t="s">
        <v>199</v>
      </c>
      <c r="BF29" s="98" t="s">
        <v>930</v>
      </c>
      <c r="BG29" s="97" t="s">
        <v>604</v>
      </c>
      <c r="BH29" s="97" t="s">
        <v>363</v>
      </c>
      <c r="BI29" s="97" t="s">
        <v>538</v>
      </c>
      <c r="BJ29" s="97" t="s">
        <v>374</v>
      </c>
      <c r="BK29" s="99">
        <v>3128.0</v>
      </c>
      <c r="BL29" s="99">
        <v>302.0</v>
      </c>
      <c r="BM29" s="99">
        <v>442.0</v>
      </c>
      <c r="BN29" s="99">
        <v>250.0</v>
      </c>
      <c r="BO29" s="99">
        <v>356.0</v>
      </c>
      <c r="BP29" s="99">
        <v>82.0</v>
      </c>
      <c r="BQ29" s="79"/>
      <c r="BR29" s="100">
        <v>10.0</v>
      </c>
      <c r="BS29" s="100">
        <v>10.0</v>
      </c>
      <c r="BT29" s="100">
        <v>35.0</v>
      </c>
      <c r="BU29" s="100">
        <v>40.0</v>
      </c>
      <c r="BV29" s="101" t="s">
        <v>931</v>
      </c>
      <c r="BW29" s="79"/>
      <c r="BX29" s="102" t="s">
        <v>276</v>
      </c>
      <c r="BY29" s="102" t="s">
        <v>932</v>
      </c>
      <c r="BZ29" s="102" t="s">
        <v>933</v>
      </c>
      <c r="CA29" s="102" t="s">
        <v>800</v>
      </c>
      <c r="CB29" s="102" t="s">
        <v>934</v>
      </c>
      <c r="CC29" s="102" t="s">
        <v>935</v>
      </c>
      <c r="CD29" s="120" t="s">
        <v>936</v>
      </c>
      <c r="CE29" s="121" t="s">
        <v>937</v>
      </c>
      <c r="CF29" s="121" t="s">
        <v>938</v>
      </c>
      <c r="CG29" s="105" t="s">
        <v>382</v>
      </c>
      <c r="CH29" s="105" t="s">
        <v>459</v>
      </c>
      <c r="CI29" s="105"/>
      <c r="CJ29" s="79"/>
      <c r="CK29" s="107" t="s">
        <v>939</v>
      </c>
      <c r="CL29" s="108" t="s">
        <v>461</v>
      </c>
      <c r="CM29" s="108" t="s">
        <v>462</v>
      </c>
      <c r="CN29" s="108" t="s">
        <v>387</v>
      </c>
      <c r="CO29" s="108"/>
      <c r="CP29" s="108"/>
      <c r="CQ29" s="108"/>
      <c r="CR29" s="108">
        <v>25.0</v>
      </c>
      <c r="CS29" s="108">
        <v>101.0</v>
      </c>
      <c r="CT29" s="108">
        <v>185.0</v>
      </c>
      <c r="CU29" s="108">
        <v>269.0</v>
      </c>
      <c r="CV29" s="108">
        <v>353.0</v>
      </c>
      <c r="CW29" s="108">
        <v>437.0</v>
      </c>
      <c r="CX29" s="108" t="s">
        <v>100</v>
      </c>
      <c r="CY29" s="108">
        <v>5.0</v>
      </c>
      <c r="CZ29" s="108">
        <v>15.0</v>
      </c>
      <c r="DA29" s="108">
        <v>26.0</v>
      </c>
      <c r="DB29" s="108">
        <v>37.0</v>
      </c>
      <c r="DC29" s="108">
        <v>48.0</v>
      </c>
      <c r="DD29" s="108">
        <v>59.0</v>
      </c>
      <c r="DE29" s="108" t="s">
        <v>104</v>
      </c>
      <c r="DF29" s="108" t="s">
        <v>940</v>
      </c>
      <c r="DG29" s="108" t="s">
        <v>941</v>
      </c>
      <c r="DH29" s="108" t="s">
        <v>942</v>
      </c>
      <c r="DI29" s="108" t="s">
        <v>943</v>
      </c>
      <c r="DJ29" s="108" t="s">
        <v>944</v>
      </c>
      <c r="DK29" s="108"/>
      <c r="DL29" s="109" t="s">
        <v>945</v>
      </c>
      <c r="DM29" s="110" t="s">
        <v>493</v>
      </c>
      <c r="DN29" s="110">
        <v>4.0</v>
      </c>
      <c r="DO29" s="110">
        <v>2.0</v>
      </c>
      <c r="DP29" s="110" t="s">
        <v>255</v>
      </c>
      <c r="DQ29" s="111" t="s">
        <v>946</v>
      </c>
      <c r="DR29" s="112">
        <v>0.0</v>
      </c>
      <c r="DS29" s="113"/>
    </row>
    <row r="30">
      <c r="A30" s="75" t="s">
        <v>947</v>
      </c>
      <c r="B30" s="66" t="s">
        <v>180</v>
      </c>
      <c r="C30" s="126" t="s">
        <v>948</v>
      </c>
      <c r="D30" s="127" t="s">
        <v>949</v>
      </c>
      <c r="E30" s="78"/>
      <c r="F30" s="78"/>
      <c r="G30" s="78"/>
      <c r="H30" s="78"/>
      <c r="I30" s="78"/>
      <c r="J30" s="79"/>
      <c r="K30" s="81"/>
      <c r="L30" s="80"/>
      <c r="M30" s="81"/>
      <c r="N30" s="81" t="s">
        <v>157</v>
      </c>
      <c r="O30" s="125" t="s">
        <v>157</v>
      </c>
      <c r="P30" s="80"/>
      <c r="Q30" s="82"/>
      <c r="R30" s="81"/>
      <c r="S30" s="81"/>
      <c r="T30" s="81"/>
      <c r="U30" s="81" t="s">
        <v>157</v>
      </c>
      <c r="V30" s="116"/>
      <c r="W30" s="83"/>
      <c r="X30" s="84" t="s">
        <v>295</v>
      </c>
      <c r="Y30" s="85" t="s">
        <v>950</v>
      </c>
      <c r="Z30" s="85" t="s">
        <v>745</v>
      </c>
      <c r="AA30" s="86"/>
      <c r="AB30" s="87" t="s">
        <v>447</v>
      </c>
      <c r="AC30" s="117" t="s">
        <v>547</v>
      </c>
      <c r="AD30" s="89" t="s">
        <v>701</v>
      </c>
      <c r="AE30" s="88" t="s">
        <v>951</v>
      </c>
      <c r="AF30" s="88" t="s">
        <v>368</v>
      </c>
      <c r="AG30" s="117" t="s">
        <v>952</v>
      </c>
      <c r="AH30" s="88" t="s">
        <v>445</v>
      </c>
      <c r="AI30" s="90"/>
      <c r="AJ30" s="90"/>
      <c r="AK30" s="90"/>
      <c r="AL30" s="90"/>
      <c r="AM30" s="90"/>
      <c r="AN30" s="90"/>
      <c r="AO30" s="91"/>
      <c r="AP30" s="92" t="s">
        <v>161</v>
      </c>
      <c r="AQ30" s="93" t="s">
        <v>953</v>
      </c>
      <c r="AR30" s="94" t="s">
        <v>954</v>
      </c>
      <c r="AS30" s="93" t="s">
        <v>442</v>
      </c>
      <c r="AT30" s="93" t="s">
        <v>274</v>
      </c>
      <c r="AU30" s="93" t="s">
        <v>955</v>
      </c>
      <c r="AV30" s="93" t="s">
        <v>167</v>
      </c>
      <c r="AW30" s="90"/>
      <c r="AX30" s="90"/>
      <c r="AY30" s="90"/>
      <c r="AZ30" s="90"/>
      <c r="BA30" s="90"/>
      <c r="BB30" s="90"/>
      <c r="BC30" s="95"/>
      <c r="BD30" s="96" t="s">
        <v>163</v>
      </c>
      <c r="BE30" s="97" t="s">
        <v>956</v>
      </c>
      <c r="BF30" s="98"/>
      <c r="BG30" s="97"/>
      <c r="BH30" s="97"/>
      <c r="BI30" s="97"/>
      <c r="BJ30" s="97"/>
      <c r="BK30" s="99"/>
      <c r="BL30" s="99"/>
      <c r="BM30" s="99"/>
      <c r="BN30" s="99"/>
      <c r="BO30" s="99"/>
      <c r="BP30" s="99"/>
      <c r="BQ30" s="79"/>
      <c r="BR30" s="100">
        <v>20.0</v>
      </c>
      <c r="BS30" s="100">
        <v>20.0</v>
      </c>
      <c r="BT30" s="100">
        <v>30.0</v>
      </c>
      <c r="BU30" s="100">
        <v>30.0</v>
      </c>
      <c r="BV30" s="101" t="s">
        <v>957</v>
      </c>
      <c r="BW30" s="79"/>
      <c r="BX30" s="102" t="s">
        <v>173</v>
      </c>
      <c r="BY30" s="102" t="s">
        <v>958</v>
      </c>
      <c r="BZ30" s="102" t="s">
        <v>959</v>
      </c>
      <c r="CA30" s="102" t="s">
        <v>960</v>
      </c>
      <c r="CB30" s="102" t="s">
        <v>961</v>
      </c>
      <c r="CC30" s="102" t="s">
        <v>684</v>
      </c>
      <c r="CD30" s="123"/>
      <c r="CE30" s="121"/>
      <c r="CF30" s="121"/>
      <c r="CG30" s="105" t="s">
        <v>178</v>
      </c>
      <c r="CH30" s="105" t="s">
        <v>383</v>
      </c>
      <c r="CI30" s="105"/>
      <c r="CJ30" s="79"/>
      <c r="CK30" s="107"/>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9" t="s">
        <v>962</v>
      </c>
      <c r="DM30" s="110" t="s">
        <v>963</v>
      </c>
      <c r="DN30" s="110">
        <v>3.0</v>
      </c>
      <c r="DO30" s="110" t="s">
        <v>285</v>
      </c>
      <c r="DP30" s="110" t="s">
        <v>318</v>
      </c>
      <c r="DQ30" s="111" t="s">
        <v>964</v>
      </c>
      <c r="DR30" s="112">
        <v>0.0</v>
      </c>
      <c r="DS30" s="113"/>
    </row>
    <row r="31">
      <c r="A31" s="75" t="s">
        <v>315</v>
      </c>
      <c r="B31" s="66" t="s">
        <v>180</v>
      </c>
      <c r="C31" s="126" t="s">
        <v>965</v>
      </c>
      <c r="D31" s="127" t="s">
        <v>966</v>
      </c>
      <c r="E31" s="78" t="s">
        <v>152</v>
      </c>
      <c r="F31" s="78" t="s">
        <v>152</v>
      </c>
      <c r="G31" s="78" t="s">
        <v>967</v>
      </c>
      <c r="H31" s="78" t="s">
        <v>968</v>
      </c>
      <c r="I31" s="78" t="s">
        <v>969</v>
      </c>
      <c r="J31" s="79"/>
      <c r="K31" s="81"/>
      <c r="L31" s="80"/>
      <c r="M31" s="81"/>
      <c r="N31" s="81" t="s">
        <v>157</v>
      </c>
      <c r="O31" s="80"/>
      <c r="P31" s="80"/>
      <c r="Q31" s="82"/>
      <c r="R31" s="81" t="s">
        <v>157</v>
      </c>
      <c r="S31" s="81" t="s">
        <v>157</v>
      </c>
      <c r="T31" s="81"/>
      <c r="U31" s="81"/>
      <c r="V31" s="116"/>
      <c r="W31" s="83"/>
      <c r="X31" s="84" t="s">
        <v>436</v>
      </c>
      <c r="Y31" s="85" t="s">
        <v>620</v>
      </c>
      <c r="Z31" s="85" t="s">
        <v>306</v>
      </c>
      <c r="AA31" s="86"/>
      <c r="AB31" s="87" t="s">
        <v>441</v>
      </c>
      <c r="AC31" s="117" t="s">
        <v>970</v>
      </c>
      <c r="AD31" s="89" t="s">
        <v>443</v>
      </c>
      <c r="AE31" s="88" t="s">
        <v>310</v>
      </c>
      <c r="AF31" s="88" t="s">
        <v>445</v>
      </c>
      <c r="AG31" s="117" t="s">
        <v>971</v>
      </c>
      <c r="AH31" s="88" t="s">
        <v>169</v>
      </c>
      <c r="AI31" s="90">
        <v>3820.0</v>
      </c>
      <c r="AJ31" s="90">
        <v>558.0</v>
      </c>
      <c r="AK31" s="90">
        <v>197.0</v>
      </c>
      <c r="AL31" s="90">
        <v>277.0</v>
      </c>
      <c r="AM31" s="90">
        <v>302.0</v>
      </c>
      <c r="AN31" s="90">
        <v>179.0</v>
      </c>
      <c r="AO31" s="91"/>
      <c r="AP31" s="92" t="s">
        <v>170</v>
      </c>
      <c r="AQ31" s="93" t="s">
        <v>407</v>
      </c>
      <c r="AR31" s="94" t="s">
        <v>972</v>
      </c>
      <c r="AS31" s="93" t="s">
        <v>339</v>
      </c>
      <c r="AT31" s="93" t="s">
        <v>301</v>
      </c>
      <c r="AU31" s="93" t="s">
        <v>510</v>
      </c>
      <c r="AV31" s="93" t="s">
        <v>624</v>
      </c>
      <c r="AW31" s="90">
        <v>4111.0</v>
      </c>
      <c r="AX31" s="90">
        <v>558.0</v>
      </c>
      <c r="AY31" s="90">
        <v>216.0</v>
      </c>
      <c r="AZ31" s="90">
        <v>277.0</v>
      </c>
      <c r="BA31" s="90">
        <v>269.0</v>
      </c>
      <c r="BB31" s="90">
        <v>231.0</v>
      </c>
      <c r="BC31" s="95"/>
      <c r="BD31" s="96" t="s">
        <v>447</v>
      </c>
      <c r="BE31" s="97" t="s">
        <v>698</v>
      </c>
      <c r="BF31" s="98"/>
      <c r="BG31" s="97"/>
      <c r="BH31" s="97"/>
      <c r="BI31" s="97"/>
      <c r="BJ31" s="97"/>
      <c r="BK31" s="99"/>
      <c r="BL31" s="99"/>
      <c r="BM31" s="99"/>
      <c r="BN31" s="99"/>
      <c r="BO31" s="99"/>
      <c r="BP31" s="99"/>
      <c r="BQ31" s="79"/>
      <c r="BR31" s="100">
        <v>10.0</v>
      </c>
      <c r="BS31" s="100">
        <v>25.0</v>
      </c>
      <c r="BT31" s="100">
        <v>35.0</v>
      </c>
      <c r="BU31" s="100">
        <v>30.0</v>
      </c>
      <c r="BV31" s="101" t="s">
        <v>973</v>
      </c>
      <c r="BW31" s="79"/>
      <c r="BX31" s="102" t="s">
        <v>173</v>
      </c>
      <c r="BY31" s="102" t="s">
        <v>174</v>
      </c>
      <c r="BZ31" s="102" t="s">
        <v>974</v>
      </c>
      <c r="CA31" s="102" t="s">
        <v>975</v>
      </c>
      <c r="CB31" s="102" t="s">
        <v>976</v>
      </c>
      <c r="CC31" s="102" t="s">
        <v>313</v>
      </c>
      <c r="CD31" s="120" t="s">
        <v>241</v>
      </c>
      <c r="CE31" s="121" t="s">
        <v>977</v>
      </c>
      <c r="CF31" s="121" t="s">
        <v>978</v>
      </c>
      <c r="CG31" s="105" t="s">
        <v>979</v>
      </c>
      <c r="CH31" s="105"/>
      <c r="CI31" s="105"/>
      <c r="CJ31" s="79"/>
      <c r="CK31" s="107" t="s">
        <v>980</v>
      </c>
      <c r="CL31" s="108" t="s">
        <v>461</v>
      </c>
      <c r="CM31" s="108" t="s">
        <v>462</v>
      </c>
      <c r="CN31" s="108" t="s">
        <v>420</v>
      </c>
      <c r="CO31" s="108" t="s">
        <v>247</v>
      </c>
      <c r="CP31" s="108" t="s">
        <v>463</v>
      </c>
      <c r="CQ31" s="108"/>
      <c r="CR31" s="108">
        <v>25.0</v>
      </c>
      <c r="CS31" s="108">
        <v>101.0</v>
      </c>
      <c r="CT31" s="108">
        <v>185.0</v>
      </c>
      <c r="CU31" s="108">
        <v>269.0</v>
      </c>
      <c r="CV31" s="108">
        <v>353.0</v>
      </c>
      <c r="CW31" s="108">
        <v>437.0</v>
      </c>
      <c r="CX31" s="108" t="s">
        <v>100</v>
      </c>
      <c r="CY31" s="108">
        <v>5.0</v>
      </c>
      <c r="CZ31" s="108">
        <v>15.0</v>
      </c>
      <c r="DA31" s="108">
        <v>26.0</v>
      </c>
      <c r="DB31" s="108">
        <v>37.0</v>
      </c>
      <c r="DC31" s="108">
        <v>48.0</v>
      </c>
      <c r="DD31" s="108">
        <v>59.0</v>
      </c>
      <c r="DE31" s="108" t="s">
        <v>104</v>
      </c>
      <c r="DF31" s="108" t="s">
        <v>981</v>
      </c>
      <c r="DG31" s="108" t="s">
        <v>982</v>
      </c>
      <c r="DH31" s="108" t="s">
        <v>983</v>
      </c>
      <c r="DI31" s="108" t="s">
        <v>984</v>
      </c>
      <c r="DJ31" s="108" t="s">
        <v>985</v>
      </c>
      <c r="DK31" s="108"/>
      <c r="DL31" s="109" t="s">
        <v>986</v>
      </c>
      <c r="DM31" s="110" t="s">
        <v>470</v>
      </c>
      <c r="DN31" s="110">
        <v>5.0</v>
      </c>
      <c r="DO31" s="110">
        <v>1.0</v>
      </c>
      <c r="DP31" s="110" t="s">
        <v>255</v>
      </c>
      <c r="DQ31" s="111" t="s">
        <v>987</v>
      </c>
      <c r="DR31" s="112">
        <v>0.0</v>
      </c>
      <c r="DS31" s="113"/>
    </row>
    <row r="32">
      <c r="A32" s="75" t="s">
        <v>988</v>
      </c>
      <c r="B32" s="131" t="s">
        <v>180</v>
      </c>
      <c r="C32" s="76" t="s">
        <v>989</v>
      </c>
      <c r="D32" s="77" t="s">
        <v>990</v>
      </c>
      <c r="E32" s="78" t="s">
        <v>152</v>
      </c>
      <c r="F32" s="78" t="s">
        <v>152</v>
      </c>
      <c r="G32" s="78" t="s">
        <v>991</v>
      </c>
      <c r="H32" s="78" t="s">
        <v>992</v>
      </c>
      <c r="I32" s="78" t="s">
        <v>993</v>
      </c>
      <c r="J32" s="79"/>
      <c r="K32" s="81"/>
      <c r="L32" s="80"/>
      <c r="M32" s="81"/>
      <c r="N32" s="81"/>
      <c r="O32" s="135" t="s">
        <v>157</v>
      </c>
      <c r="P32" s="135" t="s">
        <v>157</v>
      </c>
      <c r="Q32" s="82"/>
      <c r="R32" s="81"/>
      <c r="S32" s="81"/>
      <c r="T32" s="81"/>
      <c r="U32" s="81"/>
      <c r="V32" s="116"/>
      <c r="W32" s="83"/>
      <c r="X32" s="84" t="s">
        <v>994</v>
      </c>
      <c r="Y32" s="85" t="s">
        <v>995</v>
      </c>
      <c r="Z32" s="85" t="s">
        <v>671</v>
      </c>
      <c r="AA32" s="86"/>
      <c r="AB32" s="87" t="s">
        <v>996</v>
      </c>
      <c r="AC32" s="136" t="s">
        <v>997</v>
      </c>
      <c r="AD32" s="89" t="s">
        <v>998</v>
      </c>
      <c r="AE32" s="88" t="s">
        <v>999</v>
      </c>
      <c r="AF32" s="88" t="s">
        <v>301</v>
      </c>
      <c r="AG32" s="88" t="s">
        <v>712</v>
      </c>
      <c r="AH32" s="88" t="s">
        <v>274</v>
      </c>
      <c r="AI32" s="90"/>
      <c r="AJ32" s="90"/>
      <c r="AK32" s="90"/>
      <c r="AL32" s="90"/>
      <c r="AM32" s="90"/>
      <c r="AN32" s="90"/>
      <c r="AO32" s="91"/>
      <c r="AP32" s="92"/>
      <c r="AQ32" s="93"/>
      <c r="AR32" s="94"/>
      <c r="AS32" s="93"/>
      <c r="AT32" s="93"/>
      <c r="AU32" s="93"/>
      <c r="AV32" s="93"/>
      <c r="AW32" s="90"/>
      <c r="AX32" s="90"/>
      <c r="AY32" s="90"/>
      <c r="AZ32" s="90"/>
      <c r="BA32" s="90"/>
      <c r="BB32" s="90"/>
      <c r="BC32" s="95"/>
      <c r="BD32" s="96" t="s">
        <v>1000</v>
      </c>
      <c r="BE32" s="97" t="s">
        <v>1001</v>
      </c>
      <c r="BF32" s="98" t="s">
        <v>1002</v>
      </c>
      <c r="BG32" s="119" t="s">
        <v>1003</v>
      </c>
      <c r="BH32" s="97" t="s">
        <v>540</v>
      </c>
      <c r="BI32" s="119" t="s">
        <v>1004</v>
      </c>
      <c r="BJ32" s="97" t="s">
        <v>440</v>
      </c>
      <c r="BK32" s="99"/>
      <c r="BL32" s="99"/>
      <c r="BM32" s="99"/>
      <c r="BN32" s="99"/>
      <c r="BO32" s="99"/>
      <c r="BP32" s="99"/>
      <c r="BQ32" s="79"/>
      <c r="BR32" s="100">
        <v>15.0</v>
      </c>
      <c r="BS32" s="100">
        <v>35.0</v>
      </c>
      <c r="BT32" s="100">
        <v>35.0</v>
      </c>
      <c r="BU32" s="100">
        <v>15.0</v>
      </c>
      <c r="BV32" s="101" t="s">
        <v>1005</v>
      </c>
      <c r="BW32" s="79"/>
      <c r="BX32" s="102" t="s">
        <v>173</v>
      </c>
      <c r="BY32" s="102" t="s">
        <v>1006</v>
      </c>
      <c r="BZ32" s="102" t="s">
        <v>1007</v>
      </c>
      <c r="CA32" s="102" t="s">
        <v>1008</v>
      </c>
      <c r="CB32" s="102" t="s">
        <v>1009</v>
      </c>
      <c r="CC32" s="102" t="s">
        <v>1008</v>
      </c>
      <c r="CD32" s="120" t="s">
        <v>241</v>
      </c>
      <c r="CE32" s="121" t="s">
        <v>1010</v>
      </c>
      <c r="CF32" s="121" t="s">
        <v>1011</v>
      </c>
      <c r="CG32" s="105" t="s">
        <v>210</v>
      </c>
      <c r="CH32" s="105" t="s">
        <v>283</v>
      </c>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1012</v>
      </c>
      <c r="DM32" s="110" t="s">
        <v>152</v>
      </c>
      <c r="DN32" s="110">
        <v>4.0</v>
      </c>
      <c r="DO32" s="110" t="s">
        <v>152</v>
      </c>
      <c r="DP32" s="110" t="s">
        <v>152</v>
      </c>
      <c r="DQ32" s="111" t="s">
        <v>1013</v>
      </c>
      <c r="DR32" s="112">
        <v>0.0</v>
      </c>
      <c r="DS32" s="113"/>
    </row>
    <row r="33">
      <c r="A33" s="75" t="s">
        <v>748</v>
      </c>
      <c r="B33" s="131" t="s">
        <v>180</v>
      </c>
      <c r="C33" s="76" t="s">
        <v>1014</v>
      </c>
      <c r="D33" s="77" t="s">
        <v>1015</v>
      </c>
      <c r="E33" s="78"/>
      <c r="F33" s="78"/>
      <c r="G33" s="78"/>
      <c r="H33" s="78"/>
      <c r="I33" s="78"/>
      <c r="J33" s="79"/>
      <c r="K33" s="81"/>
      <c r="L33" s="80"/>
      <c r="M33" s="81"/>
      <c r="N33" s="81"/>
      <c r="O33" s="135"/>
      <c r="P33" s="135" t="s">
        <v>157</v>
      </c>
      <c r="Q33" s="82"/>
      <c r="R33" s="81"/>
      <c r="S33" s="81" t="s">
        <v>157</v>
      </c>
      <c r="T33" s="81" t="s">
        <v>157</v>
      </c>
      <c r="U33" s="81"/>
      <c r="V33" s="116"/>
      <c r="W33" s="83"/>
      <c r="X33" s="84" t="s">
        <v>1016</v>
      </c>
      <c r="Y33" s="85" t="s">
        <v>1017</v>
      </c>
      <c r="Z33" s="85" t="s">
        <v>1018</v>
      </c>
      <c r="AA33" s="86"/>
      <c r="AB33" s="87" t="s">
        <v>1019</v>
      </c>
      <c r="AC33" s="136" t="s">
        <v>1020</v>
      </c>
      <c r="AD33" s="89" t="s">
        <v>1021</v>
      </c>
      <c r="AE33" s="88" t="s">
        <v>1022</v>
      </c>
      <c r="AF33" s="88" t="s">
        <v>307</v>
      </c>
      <c r="AG33" s="88" t="s">
        <v>1023</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1024</v>
      </c>
      <c r="BE33" s="97" t="s">
        <v>572</v>
      </c>
      <c r="BF33" s="98" t="s">
        <v>1025</v>
      </c>
      <c r="BG33" s="119" t="s">
        <v>331</v>
      </c>
      <c r="BH33" s="97" t="s">
        <v>301</v>
      </c>
      <c r="BI33" s="119" t="s">
        <v>442</v>
      </c>
      <c r="BJ33" s="97" t="s">
        <v>440</v>
      </c>
      <c r="BK33" s="99"/>
      <c r="BL33" s="99"/>
      <c r="BM33" s="99"/>
      <c r="BN33" s="99"/>
      <c r="BO33" s="99"/>
      <c r="BP33" s="99"/>
      <c r="BQ33" s="79"/>
      <c r="BR33" s="100">
        <v>20.0</v>
      </c>
      <c r="BS33" s="100">
        <v>35.0</v>
      </c>
      <c r="BT33" s="100">
        <v>30.0</v>
      </c>
      <c r="BU33" s="100">
        <v>15.0</v>
      </c>
      <c r="BV33" s="101" t="s">
        <v>1026</v>
      </c>
      <c r="BW33" s="79"/>
      <c r="BX33" s="102" t="s">
        <v>173</v>
      </c>
      <c r="BY33" s="102" t="s">
        <v>174</v>
      </c>
      <c r="BZ33" s="102" t="s">
        <v>1027</v>
      </c>
      <c r="CA33" s="102" t="s">
        <v>682</v>
      </c>
      <c r="CB33" s="102" t="s">
        <v>1028</v>
      </c>
      <c r="CC33" s="102" t="s">
        <v>1029</v>
      </c>
      <c r="CD33" s="120" t="s">
        <v>1030</v>
      </c>
      <c r="CE33" s="121" t="s">
        <v>1031</v>
      </c>
      <c r="CF33" s="121" t="s">
        <v>1032</v>
      </c>
      <c r="CG33" s="105"/>
      <c r="CH33" s="105"/>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1033</v>
      </c>
      <c r="DM33" s="110" t="s">
        <v>470</v>
      </c>
      <c r="DN33" s="110">
        <v>3.0</v>
      </c>
      <c r="DO33" s="110">
        <v>3.0</v>
      </c>
      <c r="DP33" s="110">
        <v>1.0</v>
      </c>
      <c r="DQ33" s="111" t="s">
        <v>1034</v>
      </c>
      <c r="DR33" s="112"/>
      <c r="DS33" s="113"/>
    </row>
    <row r="34">
      <c r="A34" s="75" t="s">
        <v>1035</v>
      </c>
      <c r="B34" s="131" t="s">
        <v>180</v>
      </c>
      <c r="C34" s="76" t="s">
        <v>1036</v>
      </c>
      <c r="D34" s="77" t="s">
        <v>1037</v>
      </c>
      <c r="E34" s="78" t="s">
        <v>152</v>
      </c>
      <c r="F34" s="78" t="s">
        <v>152</v>
      </c>
      <c r="G34" s="78" t="s">
        <v>1038</v>
      </c>
      <c r="H34" s="78" t="s">
        <v>1039</v>
      </c>
      <c r="I34" s="78" t="s">
        <v>1040</v>
      </c>
      <c r="J34" s="79"/>
      <c r="K34" s="81"/>
      <c r="L34" s="80"/>
      <c r="M34" s="81" t="s">
        <v>157</v>
      </c>
      <c r="N34" s="81" t="s">
        <v>157</v>
      </c>
      <c r="O34" s="80"/>
      <c r="P34" s="80"/>
      <c r="Q34" s="82"/>
      <c r="R34" s="81"/>
      <c r="S34" s="81"/>
      <c r="T34" s="81"/>
      <c r="U34" s="81"/>
      <c r="V34" s="116" t="s">
        <v>157</v>
      </c>
      <c r="W34" s="83"/>
      <c r="X34" s="84" t="s">
        <v>342</v>
      </c>
      <c r="Y34" s="85" t="s">
        <v>542</v>
      </c>
      <c r="Z34" s="85" t="s">
        <v>1041</v>
      </c>
      <c r="AA34" s="86"/>
      <c r="AB34" s="87" t="s">
        <v>1042</v>
      </c>
      <c r="AC34" s="136" t="s">
        <v>1043</v>
      </c>
      <c r="AD34" s="89" t="s">
        <v>1044</v>
      </c>
      <c r="AE34" s="88" t="s">
        <v>297</v>
      </c>
      <c r="AF34" s="88" t="s">
        <v>301</v>
      </c>
      <c r="AG34" s="136" t="s">
        <v>1045</v>
      </c>
      <c r="AH34" s="88" t="s">
        <v>368</v>
      </c>
      <c r="AI34" s="90"/>
      <c r="AJ34" s="90"/>
      <c r="AK34" s="90"/>
      <c r="AL34" s="90"/>
      <c r="AM34" s="90"/>
      <c r="AN34" s="90"/>
      <c r="AO34" s="91"/>
      <c r="AP34" s="92"/>
      <c r="AQ34" s="93"/>
      <c r="AR34" s="94"/>
      <c r="AS34" s="93"/>
      <c r="AT34" s="93"/>
      <c r="AU34" s="93"/>
      <c r="AV34" s="93"/>
      <c r="AW34" s="90"/>
      <c r="AX34" s="90"/>
      <c r="AY34" s="90"/>
      <c r="AZ34" s="90"/>
      <c r="BA34" s="90"/>
      <c r="BB34" s="90"/>
      <c r="BC34" s="95"/>
      <c r="BD34" s="96" t="s">
        <v>1046</v>
      </c>
      <c r="BE34" s="97" t="s">
        <v>671</v>
      </c>
      <c r="BF34" s="98" t="s">
        <v>374</v>
      </c>
      <c r="BG34" s="119" t="s">
        <v>336</v>
      </c>
      <c r="BH34" s="97" t="s">
        <v>374</v>
      </c>
      <c r="BI34" s="119" t="s">
        <v>1047</v>
      </c>
      <c r="BJ34" s="97" t="s">
        <v>200</v>
      </c>
      <c r="BK34" s="99"/>
      <c r="BL34" s="99"/>
      <c r="BM34" s="99"/>
      <c r="BN34" s="99"/>
      <c r="BO34" s="99"/>
      <c r="BP34" s="99"/>
      <c r="BQ34" s="79"/>
      <c r="BR34" s="100">
        <v>15.0</v>
      </c>
      <c r="BS34" s="100">
        <v>35.0</v>
      </c>
      <c r="BT34" s="100">
        <v>15.0</v>
      </c>
      <c r="BU34" s="100">
        <v>35.0</v>
      </c>
      <c r="BV34" s="101" t="s">
        <v>1048</v>
      </c>
      <c r="BW34" s="79"/>
      <c r="BX34" s="102" t="s">
        <v>173</v>
      </c>
      <c r="BY34" s="102" t="s">
        <v>174</v>
      </c>
      <c r="BZ34" s="102" t="s">
        <v>1049</v>
      </c>
      <c r="CA34" s="102" t="s">
        <v>152</v>
      </c>
      <c r="CB34" s="102" t="s">
        <v>1050</v>
      </c>
      <c r="CC34" s="102" t="s">
        <v>152</v>
      </c>
      <c r="CD34" s="120" t="s">
        <v>1051</v>
      </c>
      <c r="CE34" s="121" t="s">
        <v>1052</v>
      </c>
      <c r="CF34" s="121" t="s">
        <v>1053</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1054</v>
      </c>
      <c r="DM34" s="110" t="s">
        <v>1055</v>
      </c>
      <c r="DN34" s="110">
        <v>3.0</v>
      </c>
      <c r="DO34" s="110">
        <v>2.0</v>
      </c>
      <c r="DP34" s="110" t="s">
        <v>255</v>
      </c>
      <c r="DQ34" s="111" t="s">
        <v>1056</v>
      </c>
      <c r="DR34" s="112">
        <v>0.0</v>
      </c>
      <c r="DS34" s="113"/>
    </row>
    <row r="35">
      <c r="A35" s="75" t="s">
        <v>1057</v>
      </c>
      <c r="B35" s="66" t="s">
        <v>180</v>
      </c>
      <c r="C35" s="76" t="s">
        <v>1058</v>
      </c>
      <c r="D35" s="77" t="s">
        <v>1059</v>
      </c>
      <c r="E35" s="78" t="s">
        <v>152</v>
      </c>
      <c r="F35" s="78" t="s">
        <v>152</v>
      </c>
      <c r="G35" s="78" t="s">
        <v>1060</v>
      </c>
      <c r="H35" s="78" t="s">
        <v>1061</v>
      </c>
      <c r="I35" s="78" t="s">
        <v>1062</v>
      </c>
      <c r="J35" s="79"/>
      <c r="K35" s="81" t="s">
        <v>157</v>
      </c>
      <c r="L35" s="80"/>
      <c r="M35" s="81" t="s">
        <v>435</v>
      </c>
      <c r="N35" s="80"/>
      <c r="O35" s="80"/>
      <c r="P35" s="80"/>
      <c r="Q35" s="82"/>
      <c r="R35" s="81" t="s">
        <v>157</v>
      </c>
      <c r="S35" s="81"/>
      <c r="T35" s="81"/>
      <c r="U35" s="81"/>
      <c r="V35" s="116"/>
      <c r="W35" s="83"/>
      <c r="X35" s="84" t="s">
        <v>696</v>
      </c>
      <c r="Y35" s="85" t="s">
        <v>506</v>
      </c>
      <c r="Z35" s="85" t="s">
        <v>850</v>
      </c>
      <c r="AA35" s="86"/>
      <c r="AB35" s="87" t="s">
        <v>309</v>
      </c>
      <c r="AC35" s="88" t="s">
        <v>1063</v>
      </c>
      <c r="AD35" s="89" t="s">
        <v>901</v>
      </c>
      <c r="AE35" s="117" t="s">
        <v>1064</v>
      </c>
      <c r="AF35" s="88" t="s">
        <v>337</v>
      </c>
      <c r="AG35" s="117" t="s">
        <v>1065</v>
      </c>
      <c r="AH35" s="88" t="s">
        <v>507</v>
      </c>
      <c r="AI35" s="90">
        <v>3744.0</v>
      </c>
      <c r="AJ35" s="90">
        <v>510.0</v>
      </c>
      <c r="AK35" s="90">
        <v>222.0</v>
      </c>
      <c r="AL35" s="90">
        <v>262.0</v>
      </c>
      <c r="AM35" s="90">
        <v>244.0</v>
      </c>
      <c r="AN35" s="90">
        <v>296.0</v>
      </c>
      <c r="AO35" s="91"/>
      <c r="AP35" s="92" t="s">
        <v>447</v>
      </c>
      <c r="AQ35" s="93" t="s">
        <v>851</v>
      </c>
      <c r="AR35" s="94" t="s">
        <v>701</v>
      </c>
      <c r="AS35" s="118" t="s">
        <v>1066</v>
      </c>
      <c r="AT35" s="93" t="s">
        <v>169</v>
      </c>
      <c r="AU35" s="93" t="s">
        <v>881</v>
      </c>
      <c r="AV35" s="93" t="s">
        <v>445</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1067</v>
      </c>
      <c r="BW35" s="79"/>
      <c r="BX35" s="102" t="s">
        <v>173</v>
      </c>
      <c r="BY35" s="102" t="s">
        <v>704</v>
      </c>
      <c r="BZ35" s="102" t="s">
        <v>1068</v>
      </c>
      <c r="CA35" s="102" t="s">
        <v>1069</v>
      </c>
      <c r="CB35" s="102" t="s">
        <v>1070</v>
      </c>
      <c r="CC35" s="102" t="s">
        <v>1071</v>
      </c>
      <c r="CD35" s="120" t="s">
        <v>1072</v>
      </c>
      <c r="CE35" s="121" t="s">
        <v>1073</v>
      </c>
      <c r="CF35" s="121" t="s">
        <v>1074</v>
      </c>
      <c r="CG35" s="105" t="s">
        <v>520</v>
      </c>
      <c r="CH35" s="105" t="s">
        <v>283</v>
      </c>
      <c r="CI35" s="105"/>
      <c r="CJ35" s="79"/>
      <c r="CK35" s="107" t="s">
        <v>1075</v>
      </c>
      <c r="CL35" s="108" t="s">
        <v>461</v>
      </c>
      <c r="CM35" s="108" t="s">
        <v>418</v>
      </c>
      <c r="CN35" s="108" t="s">
        <v>420</v>
      </c>
      <c r="CO35" s="108" t="s">
        <v>247</v>
      </c>
      <c r="CP35" s="108" t="s">
        <v>863</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1076</v>
      </c>
      <c r="DG35" s="108" t="s">
        <v>1077</v>
      </c>
      <c r="DH35" s="108" t="s">
        <v>1078</v>
      </c>
      <c r="DI35" s="108" t="s">
        <v>1079</v>
      </c>
      <c r="DJ35" s="108" t="s">
        <v>1080</v>
      </c>
      <c r="DK35" s="108"/>
      <c r="DL35" s="109" t="s">
        <v>1081</v>
      </c>
      <c r="DM35" s="110" t="s">
        <v>470</v>
      </c>
      <c r="DN35" s="110">
        <v>4.0</v>
      </c>
      <c r="DO35" s="110">
        <v>2.0</v>
      </c>
      <c r="DP35" s="110" t="s">
        <v>255</v>
      </c>
      <c r="DQ35" s="111" t="s">
        <v>1082</v>
      </c>
      <c r="DR35" s="112">
        <v>0.0</v>
      </c>
      <c r="DS35" s="113"/>
    </row>
    <row r="36">
      <c r="A36" s="75" t="s">
        <v>1083</v>
      </c>
      <c r="B36" s="66" t="s">
        <v>149</v>
      </c>
      <c r="C36" s="76" t="s">
        <v>1084</v>
      </c>
      <c r="D36" s="77" t="s">
        <v>1085</v>
      </c>
      <c r="E36" s="78" t="s">
        <v>152</v>
      </c>
      <c r="F36" s="78" t="s">
        <v>813</v>
      </c>
      <c r="G36" s="78" t="s">
        <v>1086</v>
      </c>
      <c r="H36" s="78" t="s">
        <v>814</v>
      </c>
      <c r="I36" s="78" t="s">
        <v>1087</v>
      </c>
      <c r="J36" s="79"/>
      <c r="K36" s="80"/>
      <c r="L36" s="80"/>
      <c r="M36" s="81" t="s">
        <v>157</v>
      </c>
      <c r="N36" s="80"/>
      <c r="O36" s="80"/>
      <c r="P36" s="81" t="s">
        <v>157</v>
      </c>
      <c r="Q36" s="82"/>
      <c r="R36" s="80"/>
      <c r="S36" s="80"/>
      <c r="T36" s="80"/>
      <c r="U36" s="80"/>
      <c r="V36" s="82"/>
      <c r="W36" s="83"/>
      <c r="X36" s="84" t="s">
        <v>1088</v>
      </c>
      <c r="Y36" s="85" t="s">
        <v>1089</v>
      </c>
      <c r="Z36" s="85" t="s">
        <v>547</v>
      </c>
      <c r="AA36" s="86"/>
      <c r="AB36" s="87" t="s">
        <v>303</v>
      </c>
      <c r="AC36" s="88" t="s">
        <v>1023</v>
      </c>
      <c r="AD36" s="89"/>
      <c r="AE36" s="88"/>
      <c r="AF36" s="88"/>
      <c r="AG36" s="88"/>
      <c r="AH36" s="88"/>
      <c r="AI36" s="90"/>
      <c r="AJ36" s="90"/>
      <c r="AK36" s="90"/>
      <c r="AL36" s="90"/>
      <c r="AM36" s="90"/>
      <c r="AN36" s="90"/>
      <c r="AO36" s="91"/>
      <c r="AP36" s="92" t="s">
        <v>1090</v>
      </c>
      <c r="AQ36" s="93" t="s">
        <v>1091</v>
      </c>
      <c r="AR36" s="94" t="s">
        <v>1092</v>
      </c>
      <c r="AS36" s="93" t="s">
        <v>671</v>
      </c>
      <c r="AT36" s="93" t="s">
        <v>507</v>
      </c>
      <c r="AU36" s="93" t="s">
        <v>1093</v>
      </c>
      <c r="AV36" s="93" t="s">
        <v>169</v>
      </c>
      <c r="AW36" s="90">
        <v>2575.0</v>
      </c>
      <c r="AX36" s="90">
        <v>372.0</v>
      </c>
      <c r="AY36" s="90">
        <v>214.0</v>
      </c>
      <c r="AZ36" s="90">
        <v>167.0</v>
      </c>
      <c r="BA36" s="90">
        <v>242.0</v>
      </c>
      <c r="BB36" s="90">
        <v>176.0</v>
      </c>
      <c r="BC36" s="95"/>
      <c r="BD36" s="96" t="s">
        <v>879</v>
      </c>
      <c r="BE36" s="97" t="s">
        <v>1094</v>
      </c>
      <c r="BF36" s="98"/>
      <c r="BG36" s="97"/>
      <c r="BH36" s="97"/>
      <c r="BI36" s="97"/>
      <c r="BJ36" s="97"/>
      <c r="BK36" s="99"/>
      <c r="BL36" s="99"/>
      <c r="BM36" s="99"/>
      <c r="BN36" s="99"/>
      <c r="BO36" s="99"/>
      <c r="BP36" s="99"/>
      <c r="BQ36" s="79"/>
      <c r="BR36" s="100">
        <v>35.0</v>
      </c>
      <c r="BS36" s="100">
        <v>35.0</v>
      </c>
      <c r="BT36" s="100">
        <v>10.0</v>
      </c>
      <c r="BU36" s="100">
        <v>10.0</v>
      </c>
      <c r="BV36" s="101" t="s">
        <v>1095</v>
      </c>
      <c r="BW36" s="79"/>
      <c r="BX36" s="102" t="s">
        <v>173</v>
      </c>
      <c r="BY36" s="102" t="s">
        <v>174</v>
      </c>
      <c r="BZ36" s="102" t="s">
        <v>1096</v>
      </c>
      <c r="CA36" s="102" t="s">
        <v>1097</v>
      </c>
      <c r="CB36" s="102" t="s">
        <v>1098</v>
      </c>
      <c r="CC36" s="102" t="s">
        <v>1057</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1099</v>
      </c>
      <c r="D37" s="77" t="s">
        <v>1100</v>
      </c>
      <c r="E37" s="78" t="s">
        <v>152</v>
      </c>
      <c r="F37" s="78" t="s">
        <v>1101</v>
      </c>
      <c r="G37" s="78" t="s">
        <v>1102</v>
      </c>
      <c r="H37" s="78" t="s">
        <v>1103</v>
      </c>
      <c r="I37" s="78" t="s">
        <v>1104</v>
      </c>
      <c r="J37" s="79"/>
      <c r="K37" s="80"/>
      <c r="L37" s="80"/>
      <c r="M37" s="80"/>
      <c r="N37" s="80"/>
      <c r="O37" s="81" t="s">
        <v>157</v>
      </c>
      <c r="P37" s="81" t="s">
        <v>157</v>
      </c>
      <c r="Q37" s="116" t="s">
        <v>157</v>
      </c>
      <c r="R37" s="81"/>
      <c r="S37" s="81"/>
      <c r="T37" s="81"/>
      <c r="U37" s="81"/>
      <c r="V37" s="116"/>
      <c r="W37" s="83"/>
      <c r="X37" s="84" t="s">
        <v>186</v>
      </c>
      <c r="Y37" s="85" t="s">
        <v>1105</v>
      </c>
      <c r="Z37" s="85" t="s">
        <v>673</v>
      </c>
      <c r="AA37" s="86"/>
      <c r="AB37" s="87" t="s">
        <v>605</v>
      </c>
      <c r="AC37" s="88" t="s">
        <v>1106</v>
      </c>
      <c r="AD37" s="89" t="s">
        <v>1107</v>
      </c>
      <c r="AE37" s="88" t="s">
        <v>187</v>
      </c>
      <c r="AF37" s="137" t="s">
        <v>193</v>
      </c>
      <c r="AG37" s="117" t="s">
        <v>1108</v>
      </c>
      <c r="AH37" s="88" t="s">
        <v>274</v>
      </c>
      <c r="AI37" s="90">
        <v>3407.0</v>
      </c>
      <c r="AJ37" s="90">
        <v>280.0</v>
      </c>
      <c r="AK37" s="90">
        <v>408.0</v>
      </c>
      <c r="AL37" s="90">
        <v>256.0</v>
      </c>
      <c r="AM37" s="90">
        <v>306.0</v>
      </c>
      <c r="AN37" s="90">
        <v>84.0</v>
      </c>
      <c r="AO37" s="91"/>
      <c r="AP37" s="92" t="s">
        <v>479</v>
      </c>
      <c r="AQ37" s="93" t="s">
        <v>1109</v>
      </c>
      <c r="AR37" s="94" t="s">
        <v>1110</v>
      </c>
      <c r="AS37" s="93" t="s">
        <v>1111</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1112</v>
      </c>
      <c r="BW37" s="79"/>
      <c r="BX37" s="102" t="s">
        <v>276</v>
      </c>
      <c r="BY37" s="102" t="s">
        <v>1113</v>
      </c>
      <c r="BZ37" s="102" t="s">
        <v>1114</v>
      </c>
      <c r="CA37" s="102" t="s">
        <v>1115</v>
      </c>
      <c r="CB37" s="102" t="s">
        <v>630</v>
      </c>
      <c r="CC37" s="102" t="s">
        <v>631</v>
      </c>
      <c r="CD37" s="120" t="s">
        <v>1116</v>
      </c>
      <c r="CE37" s="121" t="s">
        <v>1117</v>
      </c>
      <c r="CF37" s="121" t="s">
        <v>1118</v>
      </c>
      <c r="CG37" s="105" t="s">
        <v>210</v>
      </c>
      <c r="CH37" s="105" t="s">
        <v>459</v>
      </c>
      <c r="CI37" s="105" t="s">
        <v>1119</v>
      </c>
      <c r="CJ37" s="79"/>
      <c r="CK37" s="107" t="s">
        <v>1120</v>
      </c>
      <c r="CL37" s="108" t="s">
        <v>417</v>
      </c>
      <c r="CM37" s="108" t="s">
        <v>555</v>
      </c>
      <c r="CN37" s="108" t="s">
        <v>419</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1121</v>
      </c>
      <c r="DG37" s="108" t="s">
        <v>1122</v>
      </c>
      <c r="DH37" s="108" t="s">
        <v>1123</v>
      </c>
      <c r="DI37" s="108" t="s">
        <v>1124</v>
      </c>
      <c r="DJ37" s="108" t="s">
        <v>1125</v>
      </c>
      <c r="DK37" s="108"/>
      <c r="DL37" s="109" t="s">
        <v>1126</v>
      </c>
      <c r="DM37" s="110" t="s">
        <v>1127</v>
      </c>
      <c r="DN37" s="110">
        <v>5.0</v>
      </c>
      <c r="DO37" s="110">
        <v>1.0</v>
      </c>
      <c r="DP37" s="110">
        <v>1.0</v>
      </c>
      <c r="DQ37" s="111" t="s">
        <v>1128</v>
      </c>
      <c r="DR37" s="112">
        <v>0.0</v>
      </c>
      <c r="DS37" s="113"/>
    </row>
    <row r="38" ht="243.75" customHeight="1">
      <c r="A38" s="75" t="s">
        <v>1129</v>
      </c>
      <c r="B38" s="138" t="s">
        <v>180</v>
      </c>
      <c r="C38" s="76" t="s">
        <v>1130</v>
      </c>
      <c r="D38" s="77" t="s">
        <v>1131</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362</v>
      </c>
      <c r="Z38" s="85" t="s">
        <v>1132</v>
      </c>
      <c r="AA38" s="86"/>
      <c r="AB38" s="87" t="s">
        <v>1133</v>
      </c>
      <c r="AC38" s="88" t="s">
        <v>741</v>
      </c>
      <c r="AD38" s="89"/>
      <c r="AE38" s="88"/>
      <c r="AF38" s="137"/>
      <c r="AG38" s="117"/>
      <c r="AH38" s="88"/>
      <c r="AI38" s="90"/>
      <c r="AJ38" s="90"/>
      <c r="AK38" s="90"/>
      <c r="AL38" s="90"/>
      <c r="AM38" s="90"/>
      <c r="AN38" s="90"/>
      <c r="AO38" s="91"/>
      <c r="AP38" s="92" t="s">
        <v>363</v>
      </c>
      <c r="AQ38" s="93" t="s">
        <v>366</v>
      </c>
      <c r="AR38" s="94" t="s">
        <v>365</v>
      </c>
      <c r="AS38" s="93" t="s">
        <v>367</v>
      </c>
      <c r="AT38" s="93" t="s">
        <v>342</v>
      </c>
      <c r="AU38" s="93" t="s">
        <v>951</v>
      </c>
      <c r="AV38" s="93" t="s">
        <v>540</v>
      </c>
      <c r="AW38" s="90"/>
      <c r="AX38" s="90"/>
      <c r="AY38" s="90"/>
      <c r="AZ38" s="90"/>
      <c r="BA38" s="90"/>
      <c r="BB38" s="90"/>
      <c r="BC38" s="95"/>
      <c r="BD38" s="96" t="s">
        <v>369</v>
      </c>
      <c r="BE38" s="97" t="s">
        <v>370</v>
      </c>
      <c r="BF38" s="98" t="s">
        <v>371</v>
      </c>
      <c r="BG38" s="97" t="s">
        <v>364</v>
      </c>
      <c r="BH38" s="97" t="s">
        <v>363</v>
      </c>
      <c r="BI38" s="97" t="s">
        <v>1134</v>
      </c>
      <c r="BJ38" s="97" t="s">
        <v>301</v>
      </c>
      <c r="BK38" s="99"/>
      <c r="BL38" s="99"/>
      <c r="BM38" s="99"/>
      <c r="BN38" s="99"/>
      <c r="BO38" s="99"/>
      <c r="BP38" s="99"/>
      <c r="BQ38" s="79"/>
      <c r="BR38" s="100">
        <v>20.0</v>
      </c>
      <c r="BS38" s="100">
        <v>10.0</v>
      </c>
      <c r="BT38" s="100">
        <v>30.0</v>
      </c>
      <c r="BU38" s="100">
        <v>40.0</v>
      </c>
      <c r="BV38" s="101" t="s">
        <v>1135</v>
      </c>
      <c r="BW38" s="79"/>
      <c r="BX38" s="102" t="s">
        <v>276</v>
      </c>
      <c r="BY38" s="102" t="s">
        <v>174</v>
      </c>
      <c r="BZ38" s="102" t="s">
        <v>1136</v>
      </c>
      <c r="CA38" s="102" t="s">
        <v>612</v>
      </c>
      <c r="CB38" s="102" t="s">
        <v>1137</v>
      </c>
      <c r="CC38" s="102" t="s">
        <v>1138</v>
      </c>
      <c r="CD38" s="123"/>
      <c r="CE38" s="121" t="s">
        <v>1139</v>
      </c>
      <c r="CF38" s="121" t="s">
        <v>1140</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1141</v>
      </c>
      <c r="DM38" s="110" t="s">
        <v>213</v>
      </c>
      <c r="DN38" s="110">
        <v>4.0</v>
      </c>
      <c r="DO38" s="110" t="s">
        <v>285</v>
      </c>
      <c r="DP38" s="110">
        <v>5.0</v>
      </c>
      <c r="DQ38" s="111" t="s">
        <v>1142</v>
      </c>
      <c r="DR38" s="112"/>
      <c r="DS38" s="113"/>
    </row>
    <row r="39">
      <c r="A39" s="75" t="s">
        <v>1143</v>
      </c>
      <c r="B39" s="66" t="s">
        <v>180</v>
      </c>
      <c r="C39" s="76" t="s">
        <v>1144</v>
      </c>
      <c r="D39" s="77" t="s">
        <v>1145</v>
      </c>
      <c r="E39" s="78" t="s">
        <v>152</v>
      </c>
      <c r="F39" s="78" t="s">
        <v>152</v>
      </c>
      <c r="G39" s="78" t="s">
        <v>1146</v>
      </c>
      <c r="H39" s="78" t="s">
        <v>1147</v>
      </c>
      <c r="I39" s="78" t="s">
        <v>1148</v>
      </c>
      <c r="J39" s="79"/>
      <c r="K39" s="81" t="s">
        <v>157</v>
      </c>
      <c r="L39" s="81" t="s">
        <v>435</v>
      </c>
      <c r="M39" s="80"/>
      <c r="N39" s="80"/>
      <c r="O39" s="81" t="s">
        <v>157</v>
      </c>
      <c r="P39" s="80"/>
      <c r="Q39" s="82"/>
      <c r="R39" s="80"/>
      <c r="S39" s="80"/>
      <c r="T39" s="80"/>
      <c r="U39" s="80"/>
      <c r="V39" s="82"/>
      <c r="W39" s="83"/>
      <c r="X39" s="84" t="s">
        <v>295</v>
      </c>
      <c r="Y39" s="85" t="s">
        <v>1020</v>
      </c>
      <c r="Z39" s="85" t="s">
        <v>171</v>
      </c>
      <c r="AA39" s="86"/>
      <c r="AB39" s="87" t="s">
        <v>447</v>
      </c>
      <c r="AC39" s="88" t="s">
        <v>310</v>
      </c>
      <c r="AD39" s="89"/>
      <c r="AE39" s="88"/>
      <c r="AF39" s="88"/>
      <c r="AG39" s="88"/>
      <c r="AH39" s="88"/>
      <c r="AI39" s="90"/>
      <c r="AJ39" s="90"/>
      <c r="AK39" s="90"/>
      <c r="AL39" s="90"/>
      <c r="AM39" s="90"/>
      <c r="AN39" s="90"/>
      <c r="AO39" s="91"/>
      <c r="AP39" s="92" t="s">
        <v>170</v>
      </c>
      <c r="AQ39" s="93" t="s">
        <v>407</v>
      </c>
      <c r="AR39" s="94" t="s">
        <v>1149</v>
      </c>
      <c r="AS39" s="118" t="s">
        <v>1150</v>
      </c>
      <c r="AT39" s="93" t="s">
        <v>301</v>
      </c>
      <c r="AU39" s="118" t="s">
        <v>1151</v>
      </c>
      <c r="AV39" s="93" t="s">
        <v>440</v>
      </c>
      <c r="AW39" s="90">
        <v>4516.0</v>
      </c>
      <c r="AX39" s="90">
        <v>527.0</v>
      </c>
      <c r="AY39" s="90">
        <v>235.0</v>
      </c>
      <c r="AZ39" s="90">
        <v>331.0</v>
      </c>
      <c r="BA39" s="90">
        <v>249.0</v>
      </c>
      <c r="BB39" s="90">
        <v>152.0</v>
      </c>
      <c r="BC39" s="95"/>
      <c r="BD39" s="96" t="s">
        <v>163</v>
      </c>
      <c r="BE39" s="97" t="s">
        <v>331</v>
      </c>
      <c r="BF39" s="98" t="s">
        <v>165</v>
      </c>
      <c r="BG39" s="97" t="s">
        <v>1152</v>
      </c>
      <c r="BH39" s="97" t="s">
        <v>167</v>
      </c>
      <c r="BI39" s="97" t="s">
        <v>406</v>
      </c>
      <c r="BJ39" s="97" t="s">
        <v>274</v>
      </c>
      <c r="BK39" s="99">
        <v>4796.0</v>
      </c>
      <c r="BL39" s="99">
        <v>501.0</v>
      </c>
      <c r="BM39" s="99">
        <v>214.0</v>
      </c>
      <c r="BN39" s="99">
        <v>351.0</v>
      </c>
      <c r="BO39" s="99">
        <v>201.0</v>
      </c>
      <c r="BP39" s="99">
        <v>115.0</v>
      </c>
      <c r="BQ39" s="79"/>
      <c r="BR39" s="100">
        <v>15.0</v>
      </c>
      <c r="BS39" s="100">
        <v>35.0</v>
      </c>
      <c r="BT39" s="100">
        <v>35.0</v>
      </c>
      <c r="BU39" s="100">
        <v>15.0</v>
      </c>
      <c r="BV39" s="101" t="s">
        <v>1153</v>
      </c>
      <c r="BW39" s="79"/>
      <c r="BX39" s="102" t="s">
        <v>173</v>
      </c>
      <c r="BY39" s="102" t="s">
        <v>174</v>
      </c>
      <c r="BZ39" s="102" t="s">
        <v>1154</v>
      </c>
      <c r="CA39" s="102" t="s">
        <v>551</v>
      </c>
      <c r="CB39" s="102" t="s">
        <v>1155</v>
      </c>
      <c r="CC39" s="102" t="s">
        <v>1156</v>
      </c>
      <c r="CD39" s="120" t="s">
        <v>1157</v>
      </c>
      <c r="CE39" s="121" t="s">
        <v>1158</v>
      </c>
      <c r="CF39" s="121" t="s">
        <v>1159</v>
      </c>
      <c r="CG39" s="105" t="s">
        <v>178</v>
      </c>
      <c r="CH39" s="105" t="s">
        <v>383</v>
      </c>
      <c r="CI39" s="105"/>
      <c r="CJ39" s="79"/>
      <c r="CK39" s="107" t="s">
        <v>1160</v>
      </c>
      <c r="CL39" s="108" t="s">
        <v>245</v>
      </c>
      <c r="CM39" s="108" t="s">
        <v>1161</v>
      </c>
      <c r="CN39" s="108" t="s">
        <v>420</v>
      </c>
      <c r="CO39" s="108" t="s">
        <v>419</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1162</v>
      </c>
      <c r="DG39" s="108" t="s">
        <v>1163</v>
      </c>
      <c r="DH39" s="108" t="s">
        <v>1164</v>
      </c>
      <c r="DI39" s="108" t="s">
        <v>1165</v>
      </c>
      <c r="DJ39" s="108" t="s">
        <v>1166</v>
      </c>
      <c r="DK39" s="108"/>
      <c r="DL39" s="109" t="s">
        <v>1167</v>
      </c>
      <c r="DM39" s="110" t="s">
        <v>470</v>
      </c>
      <c r="DN39" s="110">
        <v>5.0</v>
      </c>
      <c r="DO39" s="110">
        <v>1.0</v>
      </c>
      <c r="DP39" s="110" t="s">
        <v>255</v>
      </c>
      <c r="DQ39" s="111" t="s">
        <v>1168</v>
      </c>
      <c r="DR39" s="112">
        <v>0.0</v>
      </c>
      <c r="DS39" s="113"/>
    </row>
    <row r="40">
      <c r="A40" s="75" t="s">
        <v>454</v>
      </c>
      <c r="B40" s="66" t="s">
        <v>288</v>
      </c>
      <c r="C40" s="76" t="s">
        <v>1169</v>
      </c>
      <c r="D40" s="77" t="s">
        <v>1170</v>
      </c>
      <c r="E40" s="78" t="s">
        <v>152</v>
      </c>
      <c r="F40" s="78" t="s">
        <v>1171</v>
      </c>
      <c r="G40" s="78" t="s">
        <v>1172</v>
      </c>
      <c r="H40" s="78" t="s">
        <v>1173</v>
      </c>
      <c r="I40" s="78" t="s">
        <v>1174</v>
      </c>
      <c r="J40" s="79"/>
      <c r="K40" s="80"/>
      <c r="L40" s="80"/>
      <c r="M40" s="80"/>
      <c r="N40" s="80"/>
      <c r="O40" s="81" t="s">
        <v>157</v>
      </c>
      <c r="P40" s="81" t="s">
        <v>157</v>
      </c>
      <c r="Q40" s="82"/>
      <c r="R40" s="80"/>
      <c r="S40" s="80"/>
      <c r="T40" s="80"/>
      <c r="U40" s="80"/>
      <c r="V40" s="82"/>
      <c r="W40" s="83"/>
      <c r="X40" s="84" t="s">
        <v>696</v>
      </c>
      <c r="Y40" s="85" t="s">
        <v>506</v>
      </c>
      <c r="Z40" s="85" t="s">
        <v>576</v>
      </c>
      <c r="AA40" s="86"/>
      <c r="AB40" s="87" t="s">
        <v>163</v>
      </c>
      <c r="AC40" s="88" t="s">
        <v>331</v>
      </c>
      <c r="AD40" s="89" t="s">
        <v>165</v>
      </c>
      <c r="AE40" s="88" t="s">
        <v>763</v>
      </c>
      <c r="AF40" s="88" t="s">
        <v>440</v>
      </c>
      <c r="AG40" s="88" t="s">
        <v>408</v>
      </c>
      <c r="AH40" s="88" t="s">
        <v>195</v>
      </c>
      <c r="AI40" s="90">
        <v>4681.0</v>
      </c>
      <c r="AJ40" s="90">
        <v>421.0</v>
      </c>
      <c r="AK40" s="90">
        <v>229.0</v>
      </c>
      <c r="AL40" s="90">
        <v>341.0</v>
      </c>
      <c r="AM40" s="90">
        <v>194.0</v>
      </c>
      <c r="AN40" s="90">
        <v>89.0</v>
      </c>
      <c r="AO40" s="91"/>
      <c r="AP40" s="92" t="s">
        <v>447</v>
      </c>
      <c r="AQ40" s="93" t="s">
        <v>850</v>
      </c>
      <c r="AR40" s="94" t="s">
        <v>1175</v>
      </c>
      <c r="AS40" s="93" t="s">
        <v>1176</v>
      </c>
      <c r="AT40" s="93" t="s">
        <v>269</v>
      </c>
      <c r="AU40" s="93" t="s">
        <v>1094</v>
      </c>
      <c r="AV40" s="93" t="s">
        <v>445</v>
      </c>
      <c r="AW40" s="90">
        <v>4132.0</v>
      </c>
      <c r="AX40" s="90">
        <v>443.0</v>
      </c>
      <c r="AY40" s="90">
        <v>229.0</v>
      </c>
      <c r="AZ40" s="90">
        <v>298.0</v>
      </c>
      <c r="BA40" s="90">
        <v>222.0</v>
      </c>
      <c r="BB40" s="90">
        <v>99.0</v>
      </c>
      <c r="BC40" s="95"/>
      <c r="BD40" s="96" t="s">
        <v>1090</v>
      </c>
      <c r="BE40" s="97" t="s">
        <v>1177</v>
      </c>
      <c r="BF40" s="98"/>
      <c r="BG40" s="97"/>
      <c r="BH40" s="97"/>
      <c r="BI40" s="97"/>
      <c r="BJ40" s="97"/>
      <c r="BK40" s="99"/>
      <c r="BL40" s="99"/>
      <c r="BM40" s="99"/>
      <c r="BN40" s="99"/>
      <c r="BO40" s="99"/>
      <c r="BP40" s="99"/>
      <c r="BQ40" s="79"/>
      <c r="BR40" s="100">
        <v>35.0</v>
      </c>
      <c r="BS40" s="100">
        <v>15.0</v>
      </c>
      <c r="BT40" s="100">
        <v>35.0</v>
      </c>
      <c r="BU40" s="100">
        <v>10.0</v>
      </c>
      <c r="BV40" s="101" t="s">
        <v>1178</v>
      </c>
      <c r="BW40" s="79"/>
      <c r="BX40" s="102" t="s">
        <v>276</v>
      </c>
      <c r="BY40" s="102" t="s">
        <v>174</v>
      </c>
      <c r="BZ40" s="102" t="s">
        <v>1179</v>
      </c>
      <c r="CA40" s="102" t="s">
        <v>452</v>
      </c>
      <c r="CB40" s="102" t="s">
        <v>1180</v>
      </c>
      <c r="CC40" s="102" t="s">
        <v>429</v>
      </c>
      <c r="CD40" s="120" t="s">
        <v>1181</v>
      </c>
      <c r="CE40" s="121" t="s">
        <v>1182</v>
      </c>
      <c r="CF40" s="121" t="s">
        <v>1183</v>
      </c>
      <c r="CG40" s="105" t="s">
        <v>282</v>
      </c>
      <c r="CH40" s="105" t="s">
        <v>383</v>
      </c>
      <c r="CI40" s="106"/>
      <c r="CJ40" s="79"/>
      <c r="CK40" s="107" t="s">
        <v>1184</v>
      </c>
      <c r="CL40" s="108" t="s">
        <v>461</v>
      </c>
      <c r="CM40" s="108" t="s">
        <v>418</v>
      </c>
      <c r="CN40" s="108" t="s">
        <v>419</v>
      </c>
      <c r="CO40" s="108" t="s">
        <v>247</v>
      </c>
      <c r="CP40" s="108" t="s">
        <v>501</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1185</v>
      </c>
      <c r="DG40" s="108" t="s">
        <v>1186</v>
      </c>
      <c r="DH40" s="108" t="s">
        <v>1187</v>
      </c>
      <c r="DI40" s="108" t="s">
        <v>1188</v>
      </c>
      <c r="DJ40" s="108" t="s">
        <v>1189</v>
      </c>
      <c r="DK40" s="108"/>
      <c r="DL40" s="109" t="s">
        <v>1190</v>
      </c>
      <c r="DM40" s="110" t="s">
        <v>152</v>
      </c>
      <c r="DN40" s="110" t="s">
        <v>152</v>
      </c>
      <c r="DO40" s="110" t="s">
        <v>152</v>
      </c>
      <c r="DP40" s="110" t="s">
        <v>152</v>
      </c>
      <c r="DQ40" s="111" t="s">
        <v>1191</v>
      </c>
      <c r="DR40" s="112">
        <v>0.0</v>
      </c>
      <c r="DS40" s="113"/>
    </row>
    <row r="41">
      <c r="A41" s="75" t="s">
        <v>1192</v>
      </c>
      <c r="B41" s="131" t="s">
        <v>180</v>
      </c>
      <c r="C41" s="76" t="s">
        <v>1193</v>
      </c>
      <c r="D41" s="77" t="s">
        <v>1194</v>
      </c>
      <c r="E41" s="78" t="s">
        <v>152</v>
      </c>
      <c r="F41" s="78" t="s">
        <v>152</v>
      </c>
      <c r="G41" s="78" t="s">
        <v>1195</v>
      </c>
      <c r="H41" s="78" t="s">
        <v>1196</v>
      </c>
      <c r="I41" s="78" t="s">
        <v>1197</v>
      </c>
      <c r="J41" s="79"/>
      <c r="K41" s="81"/>
      <c r="L41" s="81"/>
      <c r="M41" s="81"/>
      <c r="N41" s="81" t="s">
        <v>157</v>
      </c>
      <c r="O41" s="81" t="s">
        <v>157</v>
      </c>
      <c r="P41" s="80"/>
      <c r="Q41" s="116"/>
      <c r="R41" s="81"/>
      <c r="S41" s="80"/>
      <c r="T41" s="81"/>
      <c r="U41" s="81"/>
      <c r="V41" s="116"/>
      <c r="W41" s="83"/>
      <c r="X41" s="84" t="s">
        <v>1198</v>
      </c>
      <c r="Y41" s="85" t="s">
        <v>953</v>
      </c>
      <c r="Z41" s="129" t="s">
        <v>655</v>
      </c>
      <c r="AA41" s="86"/>
      <c r="AB41" s="87" t="s">
        <v>1199</v>
      </c>
      <c r="AC41" s="117" t="s">
        <v>745</v>
      </c>
      <c r="AD41" s="89" t="s">
        <v>1200</v>
      </c>
      <c r="AE41" s="88" t="s">
        <v>794</v>
      </c>
      <c r="AF41" s="88" t="s">
        <v>228</v>
      </c>
      <c r="AG41" s="117" t="s">
        <v>1201</v>
      </c>
      <c r="AH41" s="88" t="s">
        <v>195</v>
      </c>
      <c r="AI41" s="90"/>
      <c r="AJ41" s="90"/>
      <c r="AK41" s="90"/>
      <c r="AL41" s="90"/>
      <c r="AM41" s="90"/>
      <c r="AN41" s="90"/>
      <c r="AO41" s="91"/>
      <c r="AP41" s="92" t="s">
        <v>1202</v>
      </c>
      <c r="AQ41" s="93" t="s">
        <v>304</v>
      </c>
      <c r="AR41" s="94" t="s">
        <v>1203</v>
      </c>
      <c r="AS41" s="93" t="s">
        <v>1204</v>
      </c>
      <c r="AT41" s="93" t="s">
        <v>540</v>
      </c>
      <c r="AU41" s="118" t="s">
        <v>950</v>
      </c>
      <c r="AV41" s="93" t="s">
        <v>440</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1205</v>
      </c>
      <c r="BW41" s="79"/>
      <c r="BX41" s="102" t="s">
        <v>204</v>
      </c>
      <c r="BY41" s="102" t="s">
        <v>1206</v>
      </c>
      <c r="BZ41" s="102" t="s">
        <v>1207</v>
      </c>
      <c r="CA41" s="102" t="s">
        <v>1208</v>
      </c>
      <c r="CB41" s="102" t="s">
        <v>1209</v>
      </c>
      <c r="CC41" s="102" t="s">
        <v>1210</v>
      </c>
      <c r="CD41" s="120" t="s">
        <v>1211</v>
      </c>
      <c r="CE41" s="121" t="s">
        <v>1212</v>
      </c>
      <c r="CF41" s="121" t="s">
        <v>1213</v>
      </c>
      <c r="CG41" s="105"/>
      <c r="CH41" s="105"/>
      <c r="CI41" s="106"/>
      <c r="CJ41" s="79"/>
      <c r="CK41" s="107" t="s">
        <v>1214</v>
      </c>
      <c r="CL41" s="108" t="s">
        <v>245</v>
      </c>
      <c r="CM41" s="108" t="s">
        <v>386</v>
      </c>
      <c r="CN41" s="108" t="s">
        <v>419</v>
      </c>
      <c r="CO41" s="108" t="s">
        <v>387</v>
      </c>
      <c r="CP41" s="108" t="s">
        <v>863</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1215</v>
      </c>
      <c r="DG41" s="108" t="s">
        <v>1216</v>
      </c>
      <c r="DH41" s="108" t="s">
        <v>1217</v>
      </c>
      <c r="DI41" s="108" t="s">
        <v>1218</v>
      </c>
      <c r="DJ41" s="108" t="s">
        <v>1219</v>
      </c>
      <c r="DK41" s="108"/>
      <c r="DL41" s="109" t="s">
        <v>1220</v>
      </c>
      <c r="DM41" s="110" t="s">
        <v>213</v>
      </c>
      <c r="DN41" s="110">
        <v>4.0</v>
      </c>
      <c r="DO41" s="110" t="s">
        <v>285</v>
      </c>
      <c r="DP41" s="110" t="s">
        <v>255</v>
      </c>
      <c r="DQ41" s="111" t="s">
        <v>1221</v>
      </c>
      <c r="DR41" s="112">
        <v>0.0</v>
      </c>
      <c r="DS41" s="113"/>
    </row>
    <row r="42">
      <c r="A42" s="75" t="s">
        <v>1222</v>
      </c>
      <c r="B42" s="131" t="s">
        <v>180</v>
      </c>
      <c r="C42" s="76" t="s">
        <v>1223</v>
      </c>
      <c r="D42" s="77" t="s">
        <v>1224</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1020</v>
      </c>
      <c r="Z42" s="129" t="s">
        <v>1225</v>
      </c>
      <c r="AA42" s="86"/>
      <c r="AB42" s="87" t="s">
        <v>170</v>
      </c>
      <c r="AC42" s="117" t="s">
        <v>712</v>
      </c>
      <c r="AD42" s="89" t="s">
        <v>622</v>
      </c>
      <c r="AE42" s="88" t="s">
        <v>1226</v>
      </c>
      <c r="AF42" s="88" t="s">
        <v>409</v>
      </c>
      <c r="AG42" s="117" t="s">
        <v>1151</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1227</v>
      </c>
      <c r="BE42" s="97" t="s">
        <v>1228</v>
      </c>
      <c r="BF42" s="98" t="s">
        <v>1229</v>
      </c>
      <c r="BG42" s="97" t="s">
        <v>1230</v>
      </c>
      <c r="BH42" s="97" t="s">
        <v>445</v>
      </c>
      <c r="BI42" s="97" t="s">
        <v>1231</v>
      </c>
      <c r="BJ42" s="97" t="s">
        <v>169</v>
      </c>
      <c r="BK42" s="139"/>
      <c r="BL42" s="139"/>
      <c r="BM42" s="139"/>
      <c r="BN42" s="139"/>
      <c r="BO42" s="139"/>
      <c r="BP42" s="139"/>
      <c r="BQ42" s="79"/>
      <c r="BR42" s="100">
        <v>20.0</v>
      </c>
      <c r="BS42" s="100">
        <v>40.0</v>
      </c>
      <c r="BT42" s="100">
        <v>30.0</v>
      </c>
      <c r="BU42" s="100">
        <v>10.0</v>
      </c>
      <c r="BV42" s="101" t="s">
        <v>1232</v>
      </c>
      <c r="BW42" s="79"/>
      <c r="BX42" s="102" t="s">
        <v>204</v>
      </c>
      <c r="BY42" s="102" t="s">
        <v>1233</v>
      </c>
      <c r="BZ42" s="102" t="s">
        <v>1234</v>
      </c>
      <c r="CA42" s="102" t="s">
        <v>1129</v>
      </c>
      <c r="CB42" s="102" t="s">
        <v>1235</v>
      </c>
      <c r="CC42" s="102" t="s">
        <v>612</v>
      </c>
      <c r="CD42" s="123"/>
      <c r="CE42" s="121" t="s">
        <v>1236</v>
      </c>
      <c r="CF42" s="121" t="s">
        <v>1237</v>
      </c>
      <c r="CG42" s="105" t="s">
        <v>1238</v>
      </c>
      <c r="CH42" s="105" t="s">
        <v>211</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1239</v>
      </c>
      <c r="DM42" s="110" t="s">
        <v>470</v>
      </c>
      <c r="DN42" s="110">
        <v>6.0</v>
      </c>
      <c r="DO42" s="110" t="s">
        <v>285</v>
      </c>
      <c r="DP42" s="110">
        <v>2.0</v>
      </c>
      <c r="DQ42" s="111" t="s">
        <v>1240</v>
      </c>
      <c r="DR42" s="112"/>
      <c r="DS42" s="113"/>
    </row>
    <row r="43">
      <c r="A43" s="75" t="s">
        <v>413</v>
      </c>
      <c r="B43" s="131" t="s">
        <v>180</v>
      </c>
      <c r="C43" s="76" t="s">
        <v>1241</v>
      </c>
      <c r="D43" s="77" t="s">
        <v>1242</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1243</v>
      </c>
      <c r="Y43" s="85" t="s">
        <v>1244</v>
      </c>
      <c r="Z43" s="129" t="s">
        <v>1231</v>
      </c>
      <c r="AA43" s="86"/>
      <c r="AB43" s="87" t="s">
        <v>161</v>
      </c>
      <c r="AC43" s="117" t="s">
        <v>790</v>
      </c>
      <c r="AD43" s="89" t="s">
        <v>1245</v>
      </c>
      <c r="AE43" s="88" t="s">
        <v>1246</v>
      </c>
      <c r="AF43" s="88" t="s">
        <v>301</v>
      </c>
      <c r="AG43" s="117" t="s">
        <v>1247</v>
      </c>
      <c r="AH43" s="88" t="s">
        <v>409</v>
      </c>
      <c r="AI43" s="90"/>
      <c r="AJ43" s="90"/>
      <c r="AK43" s="90"/>
      <c r="AL43" s="90"/>
      <c r="AM43" s="90"/>
      <c r="AN43" s="90"/>
      <c r="AO43" s="91"/>
      <c r="AP43" s="92"/>
      <c r="AQ43" s="93"/>
      <c r="AR43" s="94"/>
      <c r="AS43" s="93"/>
      <c r="AT43" s="93"/>
      <c r="AU43" s="118"/>
      <c r="AV43" s="93"/>
      <c r="AW43" s="90"/>
      <c r="AX43" s="90"/>
      <c r="AY43" s="90"/>
      <c r="AZ43" s="90"/>
      <c r="BA43" s="90"/>
      <c r="BB43" s="90"/>
      <c r="BC43" s="95"/>
      <c r="BD43" s="96" t="s">
        <v>1248</v>
      </c>
      <c r="BE43" s="97" t="s">
        <v>336</v>
      </c>
      <c r="BF43" s="98" t="s">
        <v>1249</v>
      </c>
      <c r="BG43" s="97" t="s">
        <v>1250</v>
      </c>
      <c r="BH43" s="97" t="s">
        <v>202</v>
      </c>
      <c r="BI43" s="97" t="s">
        <v>1020</v>
      </c>
      <c r="BJ43" s="97" t="s">
        <v>235</v>
      </c>
      <c r="BK43" s="139"/>
      <c r="BL43" s="139"/>
      <c r="BM43" s="139"/>
      <c r="BN43" s="139"/>
      <c r="BO43" s="139"/>
      <c r="BP43" s="139"/>
      <c r="BQ43" s="79"/>
      <c r="BR43" s="100">
        <v>20.0</v>
      </c>
      <c r="BS43" s="100">
        <v>30.0</v>
      </c>
      <c r="BT43" s="100">
        <v>25.0</v>
      </c>
      <c r="BU43" s="100">
        <v>25.0</v>
      </c>
      <c r="BV43" s="101" t="s">
        <v>1251</v>
      </c>
      <c r="BW43" s="79"/>
      <c r="BX43" s="102" t="s">
        <v>1252</v>
      </c>
      <c r="BY43" s="102" t="s">
        <v>174</v>
      </c>
      <c r="BZ43" s="102" t="s">
        <v>1253</v>
      </c>
      <c r="CA43" s="102" t="s">
        <v>1254</v>
      </c>
      <c r="CB43" s="102" t="s">
        <v>1255</v>
      </c>
      <c r="CC43" s="102" t="s">
        <v>1256</v>
      </c>
      <c r="CD43" s="123"/>
      <c r="CE43" s="121" t="s">
        <v>1257</v>
      </c>
      <c r="CF43" s="121" t="s">
        <v>1258</v>
      </c>
      <c r="CG43" s="105"/>
      <c r="CH43" s="105"/>
      <c r="CI43" s="106"/>
      <c r="CJ43" s="79"/>
      <c r="CK43" s="107" t="s">
        <v>1259</v>
      </c>
      <c r="CL43" s="108" t="s">
        <v>245</v>
      </c>
      <c r="CM43" s="108" t="s">
        <v>1161</v>
      </c>
      <c r="CN43" s="108" t="s">
        <v>420</v>
      </c>
      <c r="CO43" s="108" t="s">
        <v>835</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1260</v>
      </c>
      <c r="DG43" s="108" t="s">
        <v>1261</v>
      </c>
      <c r="DH43" s="108" t="s">
        <v>1262</v>
      </c>
      <c r="DI43" s="108" t="s">
        <v>1263</v>
      </c>
      <c r="DJ43" s="108" t="s">
        <v>1264</v>
      </c>
      <c r="DK43" s="108"/>
      <c r="DL43" s="109" t="s">
        <v>1265</v>
      </c>
      <c r="DM43" s="110" t="s">
        <v>470</v>
      </c>
      <c r="DN43" s="110">
        <v>4.0</v>
      </c>
      <c r="DO43" s="110">
        <v>1.0</v>
      </c>
      <c r="DP43" s="110" t="s">
        <v>255</v>
      </c>
      <c r="DQ43" s="111" t="s">
        <v>1266</v>
      </c>
      <c r="DR43" s="112">
        <v>0.0</v>
      </c>
      <c r="DS43" s="113"/>
    </row>
    <row r="44">
      <c r="A44" s="75" t="s">
        <v>1267</v>
      </c>
      <c r="B44" s="66" t="s">
        <v>180</v>
      </c>
      <c r="C44" s="76" t="s">
        <v>1268</v>
      </c>
      <c r="D44" s="77" t="s">
        <v>1269</v>
      </c>
      <c r="E44" s="78" t="s">
        <v>152</v>
      </c>
      <c r="F44" s="78" t="s">
        <v>152</v>
      </c>
      <c r="G44" s="78" t="s">
        <v>1270</v>
      </c>
      <c r="H44" s="78" t="s">
        <v>1271</v>
      </c>
      <c r="I44" s="78" t="s">
        <v>1272</v>
      </c>
      <c r="J44" s="79"/>
      <c r="K44" s="81" t="s">
        <v>157</v>
      </c>
      <c r="L44" s="81" t="s">
        <v>157</v>
      </c>
      <c r="M44" s="81"/>
      <c r="N44" s="81"/>
      <c r="O44" s="80"/>
      <c r="P44" s="80"/>
      <c r="Q44" s="116"/>
      <c r="R44" s="81"/>
      <c r="S44" s="80"/>
      <c r="T44" s="81"/>
      <c r="U44" s="81"/>
      <c r="V44" s="116" t="s">
        <v>157</v>
      </c>
      <c r="W44" s="83"/>
      <c r="X44" s="84" t="s">
        <v>1273</v>
      </c>
      <c r="Y44" s="129" t="s">
        <v>1274</v>
      </c>
      <c r="Z44" s="129" t="s">
        <v>1275</v>
      </c>
      <c r="AA44" s="86"/>
      <c r="AB44" s="87" t="s">
        <v>1276</v>
      </c>
      <c r="AC44" s="117" t="s">
        <v>1277</v>
      </c>
      <c r="AD44" s="89" t="s">
        <v>1278</v>
      </c>
      <c r="AE44" s="88" t="s">
        <v>763</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1279</v>
      </c>
      <c r="BF44" s="98" t="s">
        <v>1280</v>
      </c>
      <c r="BG44" s="97" t="s">
        <v>171</v>
      </c>
      <c r="BH44" s="97" t="s">
        <v>653</v>
      </c>
      <c r="BI44" s="119" t="s">
        <v>1281</v>
      </c>
      <c r="BJ44" s="97" t="s">
        <v>301</v>
      </c>
      <c r="BK44" s="139">
        <v>4690.0</v>
      </c>
      <c r="BL44" s="139">
        <v>495.0</v>
      </c>
      <c r="BM44" s="139">
        <v>214.0</v>
      </c>
      <c r="BN44" s="139">
        <v>377.0</v>
      </c>
      <c r="BO44" s="139">
        <v>203.0</v>
      </c>
      <c r="BP44" s="139">
        <v>110.0</v>
      </c>
      <c r="BQ44" s="79"/>
      <c r="BR44" s="100">
        <v>40.0</v>
      </c>
      <c r="BS44" s="100">
        <v>10.0</v>
      </c>
      <c r="BT44" s="100">
        <v>35.0</v>
      </c>
      <c r="BU44" s="100">
        <v>15.0</v>
      </c>
      <c r="BV44" s="101" t="s">
        <v>1282</v>
      </c>
      <c r="BW44" s="79"/>
      <c r="BX44" s="102" t="s">
        <v>173</v>
      </c>
      <c r="BY44" s="102" t="s">
        <v>174</v>
      </c>
      <c r="BZ44" s="102" t="s">
        <v>1283</v>
      </c>
      <c r="CA44" s="102" t="s">
        <v>152</v>
      </c>
      <c r="CB44" s="102" t="s">
        <v>1284</v>
      </c>
      <c r="CC44" s="102" t="s">
        <v>152</v>
      </c>
      <c r="CD44" s="120" t="s">
        <v>1285</v>
      </c>
      <c r="CE44" s="121" t="s">
        <v>1286</v>
      </c>
      <c r="CF44" s="121" t="s">
        <v>1287</v>
      </c>
      <c r="CG44" s="105" t="s">
        <v>178</v>
      </c>
      <c r="CH44" s="105" t="s">
        <v>459</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1288</v>
      </c>
      <c r="DM44" s="110" t="s">
        <v>394</v>
      </c>
      <c r="DN44" s="110">
        <v>6.0</v>
      </c>
      <c r="DO44" s="110" t="s">
        <v>285</v>
      </c>
      <c r="DP44" s="110">
        <v>6.0</v>
      </c>
      <c r="DQ44" s="111" t="s">
        <v>1289</v>
      </c>
      <c r="DR44" s="112">
        <v>0.0</v>
      </c>
      <c r="DS44" s="113"/>
    </row>
    <row r="45">
      <c r="A45" s="140" t="s">
        <v>1290</v>
      </c>
      <c r="B45" s="141" t="s">
        <v>180</v>
      </c>
      <c r="C45" s="142" t="s">
        <v>1291</v>
      </c>
      <c r="D45" s="143" t="s">
        <v>1292</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1293</v>
      </c>
      <c r="Y45" s="149" t="s">
        <v>187</v>
      </c>
      <c r="Z45" s="150" t="s">
        <v>1111</v>
      </c>
      <c r="AA45" s="86"/>
      <c r="AB45" s="151" t="s">
        <v>1294</v>
      </c>
      <c r="AC45" s="152" t="s">
        <v>1105</v>
      </c>
      <c r="AD45" s="153" t="s">
        <v>1295</v>
      </c>
      <c r="AE45" s="152" t="s">
        <v>1296</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1297</v>
      </c>
      <c r="BE45" s="155" t="s">
        <v>194</v>
      </c>
      <c r="BF45" s="161" t="s">
        <v>1298</v>
      </c>
      <c r="BG45" s="155" t="s">
        <v>1299</v>
      </c>
      <c r="BH45" s="155" t="s">
        <v>486</v>
      </c>
      <c r="BI45" s="162" t="s">
        <v>1300</v>
      </c>
      <c r="BJ45" s="155" t="s">
        <v>202</v>
      </c>
      <c r="BK45" s="163"/>
      <c r="BL45" s="163"/>
      <c r="BM45" s="163"/>
      <c r="BN45" s="163"/>
      <c r="BO45" s="163"/>
      <c r="BP45" s="163"/>
      <c r="BQ45" s="79"/>
      <c r="BR45" s="164">
        <v>30.0</v>
      </c>
      <c r="BS45" s="164">
        <v>20.0</v>
      </c>
      <c r="BT45" s="164">
        <v>35.0</v>
      </c>
      <c r="BU45" s="164">
        <v>15.0</v>
      </c>
      <c r="BV45" s="101" t="s">
        <v>1301</v>
      </c>
      <c r="BW45" s="79"/>
      <c r="BX45" s="102" t="s">
        <v>173</v>
      </c>
      <c r="BY45" s="165" t="s">
        <v>174</v>
      </c>
      <c r="BZ45" s="165" t="s">
        <v>1302</v>
      </c>
      <c r="CA45" s="165" t="s">
        <v>1303</v>
      </c>
      <c r="CB45" s="165" t="s">
        <v>1304</v>
      </c>
      <c r="CC45" s="165" t="s">
        <v>1254</v>
      </c>
      <c r="CD45" s="166"/>
      <c r="CE45" s="167" t="s">
        <v>1305</v>
      </c>
      <c r="CF45" s="167" t="s">
        <v>1306</v>
      </c>
      <c r="CG45" s="168"/>
      <c r="CH45" s="168"/>
      <c r="CI45" s="169"/>
      <c r="CJ45" s="79"/>
      <c r="CK45" s="107" t="s">
        <v>1307</v>
      </c>
      <c r="CL45" s="108" t="s">
        <v>461</v>
      </c>
      <c r="CM45" s="108" t="s">
        <v>555</v>
      </c>
      <c r="CN45" s="108" t="s">
        <v>186</v>
      </c>
      <c r="CO45" s="108" t="s">
        <v>835</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1308</v>
      </c>
      <c r="DG45" s="108" t="s">
        <v>1309</v>
      </c>
      <c r="DH45" s="108" t="s">
        <v>1310</v>
      </c>
      <c r="DI45" s="108" t="s">
        <v>1311</v>
      </c>
      <c r="DJ45" s="108" t="s">
        <v>1312</v>
      </c>
      <c r="DK45" s="108"/>
      <c r="DL45" s="109" t="s">
        <v>1313</v>
      </c>
      <c r="DM45" s="110" t="s">
        <v>213</v>
      </c>
      <c r="DN45" s="110">
        <v>5.0</v>
      </c>
      <c r="DO45" s="110" t="s">
        <v>318</v>
      </c>
      <c r="DP45" s="110" t="s">
        <v>255</v>
      </c>
      <c r="DQ45" s="111" t="s">
        <v>1314</v>
      </c>
      <c r="DR45" s="112">
        <v>0.0</v>
      </c>
      <c r="DS45" s="113"/>
    </row>
    <row r="46">
      <c r="A46" s="75" t="s">
        <v>830</v>
      </c>
      <c r="B46" s="66" t="s">
        <v>288</v>
      </c>
      <c r="C46" s="76" t="s">
        <v>1315</v>
      </c>
      <c r="D46" s="77" t="s">
        <v>1316</v>
      </c>
      <c r="E46" s="78" t="s">
        <v>152</v>
      </c>
      <c r="F46" s="78" t="s">
        <v>1317</v>
      </c>
      <c r="G46" s="78" t="s">
        <v>1318</v>
      </c>
      <c r="H46" s="78" t="s">
        <v>1319</v>
      </c>
      <c r="I46" s="78" t="s">
        <v>1320</v>
      </c>
      <c r="J46" s="79"/>
      <c r="K46" s="80"/>
      <c r="L46" s="80"/>
      <c r="M46" s="81"/>
      <c r="N46" s="81"/>
      <c r="O46" s="80"/>
      <c r="P46" s="80"/>
      <c r="Q46" s="116" t="s">
        <v>157</v>
      </c>
      <c r="R46" s="81" t="s">
        <v>157</v>
      </c>
      <c r="S46" s="80"/>
      <c r="T46" s="80"/>
      <c r="U46" s="80"/>
      <c r="V46" s="82"/>
      <c r="W46" s="83"/>
      <c r="X46" s="84" t="s">
        <v>1315</v>
      </c>
      <c r="Y46" s="85" t="s">
        <v>1321</v>
      </c>
      <c r="Z46" s="85" t="s">
        <v>166</v>
      </c>
      <c r="AA46" s="86"/>
      <c r="AB46" s="87" t="s">
        <v>1322</v>
      </c>
      <c r="AC46" s="88" t="s">
        <v>1323</v>
      </c>
      <c r="AD46" s="89" t="s">
        <v>1324</v>
      </c>
      <c r="AE46" s="88" t="s">
        <v>1089</v>
      </c>
      <c r="AF46" s="88" t="s">
        <v>1325</v>
      </c>
      <c r="AG46" s="88" t="s">
        <v>1091</v>
      </c>
      <c r="AH46" s="88" t="s">
        <v>202</v>
      </c>
      <c r="AI46" s="90">
        <v>3506.0</v>
      </c>
      <c r="AJ46" s="90">
        <v>457.0</v>
      </c>
      <c r="AK46" s="90">
        <v>273.0</v>
      </c>
      <c r="AL46" s="90">
        <v>243.0</v>
      </c>
      <c r="AM46" s="90">
        <v>231.0</v>
      </c>
      <c r="AN46" s="90">
        <v>282.0</v>
      </c>
      <c r="AO46" s="91"/>
      <c r="AP46" s="92" t="s">
        <v>1326</v>
      </c>
      <c r="AQ46" s="118" t="s">
        <v>1327</v>
      </c>
      <c r="AR46" s="94" t="s">
        <v>1328</v>
      </c>
      <c r="AS46" s="93" t="s">
        <v>903</v>
      </c>
      <c r="AT46" s="93" t="s">
        <v>337</v>
      </c>
      <c r="AU46" s="93" t="s">
        <v>266</v>
      </c>
      <c r="AV46" s="93" t="s">
        <v>193</v>
      </c>
      <c r="AW46" s="90">
        <v>3782.0</v>
      </c>
      <c r="AX46" s="90">
        <v>457.0</v>
      </c>
      <c r="AY46" s="90">
        <v>273.0</v>
      </c>
      <c r="AZ46" s="90">
        <v>253.0</v>
      </c>
      <c r="BA46" s="90">
        <v>249.0</v>
      </c>
      <c r="BB46" s="90">
        <v>221.0</v>
      </c>
      <c r="BC46" s="95"/>
      <c r="BD46" s="96" t="s">
        <v>479</v>
      </c>
      <c r="BE46" s="97" t="s">
        <v>1329</v>
      </c>
      <c r="BF46" s="98"/>
      <c r="BG46" s="97"/>
      <c r="BH46" s="97"/>
      <c r="BI46" s="97"/>
      <c r="BJ46" s="97"/>
      <c r="BK46" s="99"/>
      <c r="BL46" s="99"/>
      <c r="BM46" s="99"/>
      <c r="BN46" s="99"/>
      <c r="BO46" s="99"/>
      <c r="BP46" s="99"/>
      <c r="BQ46" s="79"/>
      <c r="BR46" s="100">
        <v>35.0</v>
      </c>
      <c r="BS46" s="100">
        <v>15.0</v>
      </c>
      <c r="BT46" s="100">
        <v>10.0</v>
      </c>
      <c r="BU46" s="100">
        <v>35.0</v>
      </c>
      <c r="BV46" s="101" t="s">
        <v>1330</v>
      </c>
      <c r="BW46" s="79"/>
      <c r="BX46" s="102" t="s">
        <v>173</v>
      </c>
      <c r="BY46" s="102" t="s">
        <v>1331</v>
      </c>
      <c r="BZ46" s="102" t="s">
        <v>1332</v>
      </c>
      <c r="CA46" s="102" t="s">
        <v>631</v>
      </c>
      <c r="CB46" s="102" t="s">
        <v>1333</v>
      </c>
      <c r="CC46" s="102" t="s">
        <v>1334</v>
      </c>
      <c r="CD46" s="120" t="s">
        <v>1335</v>
      </c>
      <c r="CE46" s="121" t="s">
        <v>1336</v>
      </c>
      <c r="CF46" s="121" t="s">
        <v>1337</v>
      </c>
      <c r="CG46" s="105" t="s">
        <v>458</v>
      </c>
      <c r="CH46" s="105" t="s">
        <v>283</v>
      </c>
      <c r="CI46" s="106"/>
      <c r="CJ46" s="79"/>
      <c r="CK46" s="107" t="s">
        <v>1338</v>
      </c>
      <c r="CL46" s="108" t="s">
        <v>461</v>
      </c>
      <c r="CM46" s="108" t="s">
        <v>462</v>
      </c>
      <c r="CN46" s="108" t="s">
        <v>186</v>
      </c>
      <c r="CO46" s="108" t="s">
        <v>835</v>
      </c>
      <c r="CP46" s="108" t="s">
        <v>863</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1339</v>
      </c>
      <c r="DG46" s="108" t="s">
        <v>1340</v>
      </c>
      <c r="DH46" s="108" t="s">
        <v>1341</v>
      </c>
      <c r="DI46" s="108" t="s">
        <v>1342</v>
      </c>
      <c r="DJ46" s="108" t="s">
        <v>1343</v>
      </c>
      <c r="DK46" s="108"/>
      <c r="DL46" s="109" t="s">
        <v>1344</v>
      </c>
      <c r="DM46" s="110" t="s">
        <v>470</v>
      </c>
      <c r="DN46" s="110">
        <v>5.0</v>
      </c>
      <c r="DO46" s="110">
        <v>4.0</v>
      </c>
      <c r="DP46" s="110">
        <v>1.0</v>
      </c>
      <c r="DQ46" s="111" t="s">
        <v>1345</v>
      </c>
      <c r="DR46" s="112">
        <v>0.0</v>
      </c>
      <c r="DS46" s="113"/>
    </row>
    <row r="47">
      <c r="A47" s="75" t="s">
        <v>684</v>
      </c>
      <c r="B47" s="66" t="s">
        <v>180</v>
      </c>
      <c r="C47" s="76" t="s">
        <v>1346</v>
      </c>
      <c r="D47" s="77" t="s">
        <v>1347</v>
      </c>
      <c r="E47" s="78" t="s">
        <v>152</v>
      </c>
      <c r="F47" s="78" t="s">
        <v>152</v>
      </c>
      <c r="G47" s="78" t="s">
        <v>1348</v>
      </c>
      <c r="H47" s="78" t="s">
        <v>1349</v>
      </c>
      <c r="I47" s="78" t="s">
        <v>1350</v>
      </c>
      <c r="J47" s="79"/>
      <c r="K47" s="80"/>
      <c r="L47" s="80"/>
      <c r="M47" s="81"/>
      <c r="N47" s="81"/>
      <c r="O47" s="81" t="s">
        <v>157</v>
      </c>
      <c r="P47" s="81" t="s">
        <v>157</v>
      </c>
      <c r="Q47" s="82"/>
      <c r="R47" s="80"/>
      <c r="S47" s="80"/>
      <c r="T47" s="80"/>
      <c r="U47" s="81" t="s">
        <v>157</v>
      </c>
      <c r="V47" s="82"/>
      <c r="W47" s="83"/>
      <c r="X47" s="84" t="s">
        <v>1351</v>
      </c>
      <c r="Y47" s="85" t="s">
        <v>362</v>
      </c>
      <c r="Z47" s="85" t="s">
        <v>300</v>
      </c>
      <c r="AA47" s="86"/>
      <c r="AB47" s="87" t="s">
        <v>163</v>
      </c>
      <c r="AC47" s="88" t="s">
        <v>448</v>
      </c>
      <c r="AD47" s="89"/>
      <c r="AE47" s="117"/>
      <c r="AF47" s="88"/>
      <c r="AG47" s="88"/>
      <c r="AH47" s="88"/>
      <c r="AI47" s="90"/>
      <c r="AJ47" s="90"/>
      <c r="AK47" s="90"/>
      <c r="AL47" s="90"/>
      <c r="AM47" s="90"/>
      <c r="AN47" s="90"/>
      <c r="AO47" s="91"/>
      <c r="AP47" s="92" t="s">
        <v>1352</v>
      </c>
      <c r="AQ47" s="93" t="s">
        <v>538</v>
      </c>
      <c r="AR47" s="94" t="s">
        <v>1353</v>
      </c>
      <c r="AS47" s="118" t="s">
        <v>232</v>
      </c>
      <c r="AT47" s="93" t="s">
        <v>363</v>
      </c>
      <c r="AU47" s="93" t="s">
        <v>1354</v>
      </c>
      <c r="AV47" s="93" t="s">
        <v>540</v>
      </c>
      <c r="AW47" s="90"/>
      <c r="AX47" s="90"/>
      <c r="AY47" s="90"/>
      <c r="AZ47" s="90"/>
      <c r="BA47" s="90"/>
      <c r="BB47" s="90"/>
      <c r="BC47" s="95"/>
      <c r="BD47" s="96" t="s">
        <v>479</v>
      </c>
      <c r="BE47" s="97" t="s">
        <v>1355</v>
      </c>
      <c r="BF47" s="98" t="s">
        <v>1356</v>
      </c>
      <c r="BG47" s="97" t="s">
        <v>482</v>
      </c>
      <c r="BH47" s="97" t="s">
        <v>200</v>
      </c>
      <c r="BI47" s="97" t="s">
        <v>1357</v>
      </c>
      <c r="BJ47" s="97" t="s">
        <v>342</v>
      </c>
      <c r="BK47" s="99"/>
      <c r="BL47" s="99"/>
      <c r="BM47" s="99"/>
      <c r="BN47" s="99"/>
      <c r="BO47" s="99"/>
      <c r="BP47" s="99"/>
      <c r="BQ47" s="79"/>
      <c r="BR47" s="100">
        <v>40.0</v>
      </c>
      <c r="BS47" s="100">
        <v>15.0</v>
      </c>
      <c r="BT47" s="100">
        <v>35.0</v>
      </c>
      <c r="BU47" s="100">
        <v>20.0</v>
      </c>
      <c r="BV47" s="101" t="s">
        <v>1358</v>
      </c>
      <c r="BW47" s="79"/>
      <c r="BX47" s="102" t="s">
        <v>276</v>
      </c>
      <c r="BY47" s="102" t="s">
        <v>1359</v>
      </c>
      <c r="BZ47" s="102" t="s">
        <v>1360</v>
      </c>
      <c r="CA47" s="102" t="s">
        <v>960</v>
      </c>
      <c r="CB47" s="102" t="s">
        <v>1361</v>
      </c>
      <c r="CC47" s="102" t="s">
        <v>1362</v>
      </c>
      <c r="CD47" s="123"/>
      <c r="CE47" s="121"/>
      <c r="CF47" s="121"/>
      <c r="CG47" s="105" t="s">
        <v>382</v>
      </c>
      <c r="CH47" s="105" t="s">
        <v>383</v>
      </c>
      <c r="CI47" s="106"/>
      <c r="CJ47" s="79"/>
      <c r="CK47" s="107" t="s">
        <v>1363</v>
      </c>
      <c r="CL47" s="108" t="s">
        <v>461</v>
      </c>
      <c r="CM47" s="108" t="s">
        <v>555</v>
      </c>
      <c r="CN47" s="108" t="s">
        <v>419</v>
      </c>
      <c r="CO47" s="108" t="s">
        <v>186</v>
      </c>
      <c r="CP47" s="108" t="s">
        <v>387</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1364</v>
      </c>
      <c r="DG47" s="108" t="s">
        <v>1365</v>
      </c>
      <c r="DH47" s="108" t="s">
        <v>1366</v>
      </c>
      <c r="DI47" s="108" t="s">
        <v>1367</v>
      </c>
      <c r="DJ47" s="108" t="s">
        <v>1368</v>
      </c>
      <c r="DK47" s="108"/>
      <c r="DL47" s="109" t="s">
        <v>1369</v>
      </c>
      <c r="DM47" s="110" t="s">
        <v>493</v>
      </c>
      <c r="DN47" s="110">
        <v>5.0</v>
      </c>
      <c r="DO47" s="110">
        <v>6.0</v>
      </c>
      <c r="DP47" s="110" t="s">
        <v>1370</v>
      </c>
      <c r="DQ47" s="111" t="s">
        <v>1371</v>
      </c>
      <c r="DR47" s="112">
        <v>0.0</v>
      </c>
      <c r="DS47" s="113"/>
    </row>
    <row r="48">
      <c r="A48" s="75" t="s">
        <v>1372</v>
      </c>
      <c r="B48" s="66" t="s">
        <v>288</v>
      </c>
      <c r="C48" s="76" t="s">
        <v>1373</v>
      </c>
      <c r="D48" s="77" t="s">
        <v>1374</v>
      </c>
      <c r="E48" s="78" t="s">
        <v>152</v>
      </c>
      <c r="F48" s="78" t="s">
        <v>1375</v>
      </c>
      <c r="G48" s="78" t="s">
        <v>1376</v>
      </c>
      <c r="H48" s="78" t="s">
        <v>1377</v>
      </c>
      <c r="I48" s="78" t="s">
        <v>1378</v>
      </c>
      <c r="J48" s="79"/>
      <c r="K48" s="80"/>
      <c r="L48" s="80"/>
      <c r="M48" s="81" t="s">
        <v>435</v>
      </c>
      <c r="N48" s="81" t="s">
        <v>157</v>
      </c>
      <c r="O48" s="80"/>
      <c r="P48" s="80"/>
      <c r="Q48" s="82"/>
      <c r="R48" s="80"/>
      <c r="S48" s="80"/>
      <c r="T48" s="80"/>
      <c r="U48" s="80"/>
      <c r="V48" s="82"/>
      <c r="W48" s="83"/>
      <c r="X48" s="84" t="s">
        <v>158</v>
      </c>
      <c r="Y48" s="85" t="s">
        <v>1152</v>
      </c>
      <c r="Z48" s="85" t="s">
        <v>1379</v>
      </c>
      <c r="AA48" s="86"/>
      <c r="AB48" s="87" t="s">
        <v>926</v>
      </c>
      <c r="AC48" s="88" t="s">
        <v>160</v>
      </c>
      <c r="AD48" s="89" t="s">
        <v>927</v>
      </c>
      <c r="AE48" s="117" t="s">
        <v>1380</v>
      </c>
      <c r="AF48" s="88" t="s">
        <v>540</v>
      </c>
      <c r="AG48" s="88" t="s">
        <v>1204</v>
      </c>
      <c r="AH48" s="88" t="s">
        <v>274</v>
      </c>
      <c r="AI48" s="90">
        <v>4247.0</v>
      </c>
      <c r="AJ48" s="90">
        <v>298.0</v>
      </c>
      <c r="AK48" s="90">
        <v>445.0</v>
      </c>
      <c r="AL48" s="90">
        <v>311.0</v>
      </c>
      <c r="AM48" s="90">
        <v>293.0</v>
      </c>
      <c r="AN48" s="90">
        <v>93.0</v>
      </c>
      <c r="AO48" s="91"/>
      <c r="AP48" s="92" t="s">
        <v>1276</v>
      </c>
      <c r="AQ48" s="93" t="s">
        <v>1381</v>
      </c>
      <c r="AR48" s="94" t="s">
        <v>1382</v>
      </c>
      <c r="AS48" s="118" t="s">
        <v>1383</v>
      </c>
      <c r="AT48" s="93" t="s">
        <v>167</v>
      </c>
      <c r="AU48" s="93" t="s">
        <v>763</v>
      </c>
      <c r="AV48" s="93" t="s">
        <v>169</v>
      </c>
      <c r="AW48" s="90">
        <v>4824.0</v>
      </c>
      <c r="AX48" s="90">
        <v>373.0</v>
      </c>
      <c r="AY48" s="90">
        <v>289.0</v>
      </c>
      <c r="AZ48" s="90">
        <v>361.0</v>
      </c>
      <c r="BA48" s="90">
        <v>194.0</v>
      </c>
      <c r="BB48" s="90">
        <v>80.0</v>
      </c>
      <c r="BC48" s="95"/>
      <c r="BD48" s="96" t="s">
        <v>1384</v>
      </c>
      <c r="BE48" s="97" t="s">
        <v>603</v>
      </c>
      <c r="BF48" s="98"/>
      <c r="BG48" s="97"/>
      <c r="BH48" s="97"/>
      <c r="BI48" s="97"/>
      <c r="BJ48" s="97"/>
      <c r="BK48" s="99"/>
      <c r="BL48" s="99"/>
      <c r="BM48" s="99"/>
      <c r="BN48" s="99"/>
      <c r="BO48" s="99"/>
      <c r="BP48" s="99"/>
      <c r="BQ48" s="79"/>
      <c r="BR48" s="100">
        <v>35.0</v>
      </c>
      <c r="BS48" s="100">
        <v>10.0</v>
      </c>
      <c r="BT48" s="100">
        <v>40.0</v>
      </c>
      <c r="BU48" s="100">
        <v>10.0</v>
      </c>
      <c r="BV48" s="101" t="s">
        <v>1385</v>
      </c>
      <c r="BW48" s="79"/>
      <c r="BX48" s="102" t="s">
        <v>173</v>
      </c>
      <c r="BY48" s="102" t="s">
        <v>1386</v>
      </c>
      <c r="BZ48" s="102" t="s">
        <v>1387</v>
      </c>
      <c r="CA48" s="102" t="s">
        <v>1083</v>
      </c>
      <c r="CB48" s="102" t="s">
        <v>1388</v>
      </c>
      <c r="CC48" s="102" t="s">
        <v>1057</v>
      </c>
      <c r="CD48" s="120" t="s">
        <v>1389</v>
      </c>
      <c r="CE48" s="121" t="s">
        <v>1390</v>
      </c>
      <c r="CF48" s="121" t="s">
        <v>1391</v>
      </c>
      <c r="CG48" s="105" t="s">
        <v>520</v>
      </c>
      <c r="CH48" s="105" t="s">
        <v>459</v>
      </c>
      <c r="CI48" s="106"/>
      <c r="CJ48" s="79"/>
      <c r="CK48" s="107" t="s">
        <v>1392</v>
      </c>
      <c r="CL48" s="108" t="s">
        <v>461</v>
      </c>
      <c r="CM48" s="108" t="s">
        <v>555</v>
      </c>
      <c r="CN48" s="108" t="s">
        <v>419</v>
      </c>
      <c r="CO48" s="108" t="s">
        <v>387</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1393</v>
      </c>
      <c r="DG48" s="108" t="s">
        <v>1394</v>
      </c>
      <c r="DH48" s="108" t="s">
        <v>1395</v>
      </c>
      <c r="DI48" s="108" t="s">
        <v>1396</v>
      </c>
      <c r="DJ48" s="108" t="s">
        <v>1397</v>
      </c>
      <c r="DK48" s="108"/>
      <c r="DL48" s="109" t="s">
        <v>1398</v>
      </c>
      <c r="DM48" s="110" t="s">
        <v>782</v>
      </c>
      <c r="DN48" s="110">
        <v>3.0</v>
      </c>
      <c r="DO48" s="110" t="s">
        <v>285</v>
      </c>
      <c r="DP48" s="110" t="s">
        <v>318</v>
      </c>
      <c r="DQ48" s="111" t="s">
        <v>1399</v>
      </c>
      <c r="DR48" s="112">
        <v>0.0</v>
      </c>
      <c r="DS48" s="113"/>
    </row>
    <row r="49">
      <c r="A49" s="75" t="s">
        <v>1400</v>
      </c>
      <c r="B49" s="66" t="s">
        <v>180</v>
      </c>
      <c r="C49" s="76" t="s">
        <v>1401</v>
      </c>
      <c r="D49" s="77" t="s">
        <v>1402</v>
      </c>
      <c r="E49" s="78" t="s">
        <v>152</v>
      </c>
      <c r="F49" s="78" t="s">
        <v>152</v>
      </c>
      <c r="G49" s="78" t="s">
        <v>1403</v>
      </c>
      <c r="H49" s="78" t="s">
        <v>1404</v>
      </c>
      <c r="I49" s="78" t="s">
        <v>1405</v>
      </c>
      <c r="J49" s="79"/>
      <c r="K49" s="80"/>
      <c r="L49" s="81"/>
      <c r="M49" s="81" t="s">
        <v>157</v>
      </c>
      <c r="N49" s="80"/>
      <c r="O49" s="80"/>
      <c r="P49" s="81" t="s">
        <v>157</v>
      </c>
      <c r="Q49" s="82"/>
      <c r="R49" s="80"/>
      <c r="S49" s="80"/>
      <c r="T49" s="80"/>
      <c r="U49" s="80"/>
      <c r="V49" s="82"/>
      <c r="W49" s="83"/>
      <c r="X49" s="84" t="s">
        <v>696</v>
      </c>
      <c r="Y49" s="85" t="s">
        <v>506</v>
      </c>
      <c r="Z49" s="85" t="s">
        <v>850</v>
      </c>
      <c r="AA49" s="86"/>
      <c r="AB49" s="87" t="s">
        <v>447</v>
      </c>
      <c r="AC49" s="88" t="s">
        <v>1406</v>
      </c>
      <c r="AD49" s="89" t="s">
        <v>1407</v>
      </c>
      <c r="AE49" s="88" t="s">
        <v>700</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1408</v>
      </c>
      <c r="BE49" s="119" t="s">
        <v>1409</v>
      </c>
      <c r="BF49" s="98" t="s">
        <v>1410</v>
      </c>
      <c r="BG49" s="97" t="s">
        <v>370</v>
      </c>
      <c r="BH49" s="97" t="s">
        <v>200</v>
      </c>
      <c r="BI49" s="97" t="s">
        <v>364</v>
      </c>
      <c r="BJ49" s="97" t="s">
        <v>193</v>
      </c>
      <c r="BK49" s="139">
        <v>2575.0</v>
      </c>
      <c r="BL49" s="139">
        <v>456.0</v>
      </c>
      <c r="BM49" s="139">
        <v>425.0</v>
      </c>
      <c r="BN49" s="139">
        <v>202.0</v>
      </c>
      <c r="BO49" s="139">
        <v>243.0</v>
      </c>
      <c r="BP49" s="139">
        <v>86.0</v>
      </c>
      <c r="BQ49" s="79"/>
      <c r="BR49" s="100">
        <v>15.0</v>
      </c>
      <c r="BS49" s="100">
        <v>35.0</v>
      </c>
      <c r="BT49" s="100">
        <v>35.0</v>
      </c>
      <c r="BU49" s="100">
        <v>15.0</v>
      </c>
      <c r="BV49" s="101" t="s">
        <v>1411</v>
      </c>
      <c r="BW49" s="79"/>
      <c r="BX49" s="102" t="s">
        <v>276</v>
      </c>
      <c r="BY49" s="102" t="s">
        <v>174</v>
      </c>
      <c r="BZ49" s="102" t="s">
        <v>1412</v>
      </c>
      <c r="CA49" s="102" t="s">
        <v>1071</v>
      </c>
      <c r="CB49" s="102" t="s">
        <v>1388</v>
      </c>
      <c r="CC49" s="102" t="s">
        <v>1057</v>
      </c>
      <c r="CD49" s="120" t="s">
        <v>1051</v>
      </c>
      <c r="CE49" s="121" t="s">
        <v>1413</v>
      </c>
      <c r="CF49" s="121" t="s">
        <v>1414</v>
      </c>
      <c r="CG49" s="105" t="s">
        <v>282</v>
      </c>
      <c r="CH49" s="105" t="s">
        <v>211</v>
      </c>
      <c r="CI49" s="106"/>
      <c r="CJ49" s="79"/>
      <c r="CK49" s="107" t="s">
        <v>1415</v>
      </c>
      <c r="CL49" s="108" t="s">
        <v>245</v>
      </c>
      <c r="CM49" s="108" t="s">
        <v>246</v>
      </c>
      <c r="CN49" s="108" t="s">
        <v>247</v>
      </c>
      <c r="CO49" s="108" t="s">
        <v>387</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1416</v>
      </c>
      <c r="DG49" s="108" t="s">
        <v>1417</v>
      </c>
      <c r="DH49" s="108" t="s">
        <v>1418</v>
      </c>
      <c r="DI49" s="108" t="s">
        <v>1419</v>
      </c>
      <c r="DJ49" s="108" t="s">
        <v>1420</v>
      </c>
      <c r="DK49" s="108"/>
      <c r="DL49" s="109" t="s">
        <v>1421</v>
      </c>
      <c r="DM49" s="110" t="s">
        <v>1422</v>
      </c>
      <c r="DN49" s="110">
        <v>4.0</v>
      </c>
      <c r="DO49" s="110" t="s">
        <v>285</v>
      </c>
      <c r="DP49" s="110" t="s">
        <v>255</v>
      </c>
      <c r="DQ49" s="111" t="s">
        <v>1423</v>
      </c>
      <c r="DR49" s="112">
        <v>0.0</v>
      </c>
      <c r="DS49" s="113"/>
    </row>
    <row r="50">
      <c r="A50" s="75" t="s">
        <v>1254</v>
      </c>
      <c r="B50" s="66" t="s">
        <v>180</v>
      </c>
      <c r="C50" s="76" t="s">
        <v>1424</v>
      </c>
      <c r="D50" s="77" t="s">
        <v>1425</v>
      </c>
      <c r="E50" s="78" t="s">
        <v>152</v>
      </c>
      <c r="F50" s="78" t="s">
        <v>152</v>
      </c>
      <c r="G50" s="78" t="s">
        <v>1426</v>
      </c>
      <c r="H50" s="78" t="s">
        <v>1427</v>
      </c>
      <c r="I50" s="78" t="s">
        <v>1428</v>
      </c>
      <c r="J50" s="79"/>
      <c r="K50" s="80"/>
      <c r="L50" s="81"/>
      <c r="M50" s="80"/>
      <c r="N50" s="80"/>
      <c r="O50" s="80"/>
      <c r="P50" s="80"/>
      <c r="Q50" s="116" t="s">
        <v>157</v>
      </c>
      <c r="R50" s="80"/>
      <c r="S50" s="80"/>
      <c r="T50" s="81" t="s">
        <v>435</v>
      </c>
      <c r="U50" s="80"/>
      <c r="V50" s="82"/>
      <c r="W50" s="83"/>
      <c r="X50" s="84" t="s">
        <v>186</v>
      </c>
      <c r="Y50" s="129" t="s">
        <v>1429</v>
      </c>
      <c r="Z50" s="85" t="s">
        <v>187</v>
      </c>
      <c r="AA50" s="86"/>
      <c r="AB50" s="87" t="s">
        <v>1430</v>
      </c>
      <c r="AC50" s="88" t="s">
        <v>226</v>
      </c>
      <c r="AD50" s="89" t="s">
        <v>1431</v>
      </c>
      <c r="AE50" s="117" t="s">
        <v>1432</v>
      </c>
      <c r="AF50" s="88" t="s">
        <v>1433</v>
      </c>
      <c r="AG50" s="88" t="s">
        <v>1300</v>
      </c>
      <c r="AH50" s="88" t="s">
        <v>574</v>
      </c>
      <c r="AI50" s="90">
        <v>3576.0</v>
      </c>
      <c r="AJ50" s="90">
        <v>235.0</v>
      </c>
      <c r="AK50" s="90">
        <v>473.0</v>
      </c>
      <c r="AL50" s="90">
        <v>246.0</v>
      </c>
      <c r="AM50" s="90">
        <v>335.0</v>
      </c>
      <c r="AN50" s="90">
        <v>103.0</v>
      </c>
      <c r="AO50" s="91"/>
      <c r="AP50" s="92" t="s">
        <v>1434</v>
      </c>
      <c r="AQ50" s="93" t="s">
        <v>1435</v>
      </c>
      <c r="AR50" s="94" t="s">
        <v>1436</v>
      </c>
      <c r="AS50" s="93" t="s">
        <v>1111</v>
      </c>
      <c r="AT50" s="93" t="s">
        <v>200</v>
      </c>
      <c r="AU50" s="118" t="s">
        <v>1437</v>
      </c>
      <c r="AV50" s="93" t="s">
        <v>195</v>
      </c>
      <c r="AW50" s="90">
        <v>3306.0</v>
      </c>
      <c r="AX50" s="90">
        <v>282.0</v>
      </c>
      <c r="AY50" s="90">
        <v>446.0</v>
      </c>
      <c r="AZ50" s="90">
        <v>264.0</v>
      </c>
      <c r="BA50" s="90">
        <v>294.0</v>
      </c>
      <c r="BB50" s="90">
        <v>103.0</v>
      </c>
      <c r="BC50" s="95"/>
      <c r="BD50" s="96" t="s">
        <v>479</v>
      </c>
      <c r="BE50" s="97" t="s">
        <v>673</v>
      </c>
      <c r="BF50" s="98"/>
      <c r="BG50" s="97"/>
      <c r="BH50" s="97"/>
      <c r="BI50" s="97"/>
      <c r="BJ50" s="97"/>
      <c r="BK50" s="99"/>
      <c r="BL50" s="99"/>
      <c r="BM50" s="99"/>
      <c r="BN50" s="99"/>
      <c r="BO50" s="99"/>
      <c r="BP50" s="99"/>
      <c r="BQ50" s="79"/>
      <c r="BR50" s="100">
        <v>20.0</v>
      </c>
      <c r="BS50" s="100">
        <v>10.0</v>
      </c>
      <c r="BT50" s="100">
        <v>35.0</v>
      </c>
      <c r="BU50" s="100">
        <v>35.0</v>
      </c>
      <c r="BV50" s="101" t="s">
        <v>1438</v>
      </c>
      <c r="BW50" s="79"/>
      <c r="BX50" s="102" t="s">
        <v>276</v>
      </c>
      <c r="BY50" s="102" t="s">
        <v>1439</v>
      </c>
      <c r="BZ50" s="102" t="s">
        <v>1440</v>
      </c>
      <c r="CA50" s="102" t="s">
        <v>1256</v>
      </c>
      <c r="CB50" s="102" t="s">
        <v>1441</v>
      </c>
      <c r="CC50" s="102" t="s">
        <v>1442</v>
      </c>
      <c r="CD50" s="120" t="s">
        <v>581</v>
      </c>
      <c r="CE50" s="121" t="s">
        <v>1443</v>
      </c>
      <c r="CF50" s="121" t="s">
        <v>1444</v>
      </c>
      <c r="CG50" s="105" t="s">
        <v>210</v>
      </c>
      <c r="CH50" s="105" t="s">
        <v>283</v>
      </c>
      <c r="CI50" s="106"/>
      <c r="CJ50" s="79"/>
      <c r="CK50" s="107" t="s">
        <v>1445</v>
      </c>
      <c r="CL50" s="108" t="s">
        <v>245</v>
      </c>
      <c r="CM50" s="108" t="s">
        <v>1446</v>
      </c>
      <c r="CN50" s="108" t="s">
        <v>186</v>
      </c>
      <c r="CO50" s="108" t="s">
        <v>835</v>
      </c>
      <c r="CP50" s="108"/>
      <c r="CQ50" s="108"/>
      <c r="CR50" s="108">
        <v>25.0</v>
      </c>
      <c r="CS50" s="108">
        <v>101.0</v>
      </c>
      <c r="CT50" s="108">
        <v>185.0</v>
      </c>
      <c r="CU50" s="108">
        <v>269.0</v>
      </c>
      <c r="CV50" s="108">
        <v>353.0</v>
      </c>
      <c r="CW50" s="108">
        <v>437.0</v>
      </c>
      <c r="CX50" s="108" t="s">
        <v>100</v>
      </c>
      <c r="CY50" s="108">
        <v>9.0</v>
      </c>
      <c r="CZ50" s="108">
        <v>27.0</v>
      </c>
      <c r="DA50" s="108">
        <v>47.0</v>
      </c>
      <c r="DB50" s="108">
        <v>67.0</v>
      </c>
      <c r="DC50" s="108">
        <v>87.0</v>
      </c>
      <c r="DD50" s="108">
        <v>107.0</v>
      </c>
      <c r="DE50" s="108" t="s">
        <v>102</v>
      </c>
      <c r="DF50" s="108" t="s">
        <v>1447</v>
      </c>
      <c r="DG50" s="108" t="s">
        <v>1448</v>
      </c>
      <c r="DH50" s="108" t="s">
        <v>1449</v>
      </c>
      <c r="DI50" s="108" t="s">
        <v>1450</v>
      </c>
      <c r="DJ50" s="108" t="s">
        <v>1451</v>
      </c>
      <c r="DK50" s="108"/>
      <c r="DL50" s="109" t="s">
        <v>1452</v>
      </c>
      <c r="DM50" s="110" t="s">
        <v>394</v>
      </c>
      <c r="DN50" s="110" t="s">
        <v>1453</v>
      </c>
      <c r="DO50" s="110" t="s">
        <v>1454</v>
      </c>
      <c r="DP50" s="110" t="s">
        <v>255</v>
      </c>
      <c r="DQ50" s="111" t="s">
        <v>1455</v>
      </c>
      <c r="DR50" s="112">
        <v>0.0</v>
      </c>
      <c r="DS50" s="113"/>
    </row>
    <row r="51">
      <c r="A51" s="75" t="s">
        <v>1456</v>
      </c>
      <c r="B51" s="66" t="s">
        <v>353</v>
      </c>
      <c r="C51" s="76" t="s">
        <v>160</v>
      </c>
      <c r="D51" s="77" t="s">
        <v>1457</v>
      </c>
      <c r="E51" s="78" t="s">
        <v>1458</v>
      </c>
      <c r="F51" s="78" t="s">
        <v>1459</v>
      </c>
      <c r="G51" s="78" t="s">
        <v>1460</v>
      </c>
      <c r="H51" s="78" t="s">
        <v>1461</v>
      </c>
      <c r="I51" s="78" t="s">
        <v>1462</v>
      </c>
      <c r="J51" s="79"/>
      <c r="K51" s="80"/>
      <c r="L51" s="81" t="s">
        <v>435</v>
      </c>
      <c r="M51" s="80"/>
      <c r="N51" s="80"/>
      <c r="O51" s="80"/>
      <c r="P51" s="80"/>
      <c r="Q51" s="82"/>
      <c r="R51" s="80"/>
      <c r="S51" s="80"/>
      <c r="T51" s="80"/>
      <c r="U51" s="80"/>
      <c r="V51" s="82"/>
      <c r="W51" s="83"/>
      <c r="X51" s="84" t="s">
        <v>1463</v>
      </c>
      <c r="Y51" s="85" t="s">
        <v>1464</v>
      </c>
      <c r="Z51" s="85" t="s">
        <v>164</v>
      </c>
      <c r="AA51" s="86"/>
      <c r="AB51" s="87" t="s">
        <v>447</v>
      </c>
      <c r="AC51" s="88" t="s">
        <v>878</v>
      </c>
      <c r="AD51" s="89"/>
      <c r="AE51" s="88"/>
      <c r="AF51" s="88"/>
      <c r="AG51" s="88"/>
      <c r="AH51" s="88"/>
      <c r="AI51" s="90"/>
      <c r="AJ51" s="90"/>
      <c r="AK51" s="90"/>
      <c r="AL51" s="90"/>
      <c r="AM51" s="90"/>
      <c r="AN51" s="90"/>
      <c r="AO51" s="91"/>
      <c r="AP51" s="92" t="s">
        <v>163</v>
      </c>
      <c r="AQ51" s="93" t="s">
        <v>1381</v>
      </c>
      <c r="AR51" s="94" t="s">
        <v>165</v>
      </c>
      <c r="AS51" s="118" t="s">
        <v>1465</v>
      </c>
      <c r="AT51" s="93" t="s">
        <v>167</v>
      </c>
      <c r="AU51" s="93" t="s">
        <v>264</v>
      </c>
      <c r="AV51" s="93" t="s">
        <v>301</v>
      </c>
      <c r="AW51" s="90">
        <v>4565.0</v>
      </c>
      <c r="AX51" s="90">
        <v>441.0</v>
      </c>
      <c r="AY51" s="90">
        <v>207.0</v>
      </c>
      <c r="AZ51" s="90">
        <v>349.0</v>
      </c>
      <c r="BA51" s="90">
        <v>194.0</v>
      </c>
      <c r="BB51" s="90">
        <v>89.0</v>
      </c>
      <c r="BC51" s="95"/>
      <c r="BD51" s="96" t="s">
        <v>1090</v>
      </c>
      <c r="BE51" s="97" t="s">
        <v>481</v>
      </c>
      <c r="BF51" s="98" t="s">
        <v>1092</v>
      </c>
      <c r="BG51" s="119" t="s">
        <v>1466</v>
      </c>
      <c r="BH51" s="97" t="s">
        <v>1467</v>
      </c>
      <c r="BI51" s="97" t="s">
        <v>794</v>
      </c>
      <c r="BJ51" s="97" t="s">
        <v>546</v>
      </c>
      <c r="BK51" s="99"/>
      <c r="BL51" s="99"/>
      <c r="BM51" s="99"/>
      <c r="BN51" s="99"/>
      <c r="BO51" s="99"/>
      <c r="BP51" s="99"/>
      <c r="BQ51" s="79"/>
      <c r="BR51" s="100">
        <v>20.0</v>
      </c>
      <c r="BS51" s="100">
        <v>30.0</v>
      </c>
      <c r="BT51" s="100">
        <v>35.0</v>
      </c>
      <c r="BU51" s="100">
        <v>10.0</v>
      </c>
      <c r="BV51" s="101" t="s">
        <v>1468</v>
      </c>
      <c r="BW51" s="79"/>
      <c r="BX51" s="102" t="s">
        <v>276</v>
      </c>
      <c r="BY51" s="102" t="s">
        <v>1469</v>
      </c>
      <c r="BZ51" s="102" t="s">
        <v>1470</v>
      </c>
      <c r="CA51" s="102" t="s">
        <v>551</v>
      </c>
      <c r="CB51" s="102" t="s">
        <v>1471</v>
      </c>
      <c r="CC51" s="102" t="s">
        <v>935</v>
      </c>
      <c r="CD51" s="120" t="s">
        <v>1472</v>
      </c>
      <c r="CE51" s="121" t="s">
        <v>1473</v>
      </c>
      <c r="CF51" s="121" t="s">
        <v>1474</v>
      </c>
      <c r="CG51" s="105" t="s">
        <v>178</v>
      </c>
      <c r="CH51" s="105" t="s">
        <v>283</v>
      </c>
      <c r="CI51" s="106"/>
      <c r="CJ51" s="79"/>
      <c r="CK51" s="107" t="s">
        <v>1475</v>
      </c>
      <c r="CL51" s="108" t="s">
        <v>461</v>
      </c>
      <c r="CM51" s="108" t="s">
        <v>418</v>
      </c>
      <c r="CN51" s="108" t="s">
        <v>419</v>
      </c>
      <c r="CO51" s="108" t="s">
        <v>247</v>
      </c>
      <c r="CP51" s="108" t="s">
        <v>501</v>
      </c>
      <c r="CQ51" s="108"/>
      <c r="CR51" s="108">
        <v>34.0</v>
      </c>
      <c r="CS51" s="108">
        <v>135.0</v>
      </c>
      <c r="CT51" s="108">
        <v>247.0</v>
      </c>
      <c r="CU51" s="108">
        <v>359.0</v>
      </c>
      <c r="CV51" s="108">
        <v>471.0</v>
      </c>
      <c r="CW51" s="108">
        <v>583.0</v>
      </c>
      <c r="CX51" s="108" t="s">
        <v>100</v>
      </c>
      <c r="CY51" s="108">
        <v>4.0</v>
      </c>
      <c r="CZ51" s="108">
        <v>12.0</v>
      </c>
      <c r="DA51" s="108">
        <v>21.0</v>
      </c>
      <c r="DB51" s="108">
        <v>30.0</v>
      </c>
      <c r="DC51" s="108">
        <v>39.0</v>
      </c>
      <c r="DD51" s="108">
        <v>48.0</v>
      </c>
      <c r="DE51" s="108" t="s">
        <v>104</v>
      </c>
      <c r="DF51" s="108" t="s">
        <v>1476</v>
      </c>
      <c r="DG51" s="108" t="s">
        <v>1477</v>
      </c>
      <c r="DH51" s="108" t="s">
        <v>1478</v>
      </c>
      <c r="DI51" s="108" t="s">
        <v>1479</v>
      </c>
      <c r="DJ51" s="108" t="s">
        <v>1480</v>
      </c>
      <c r="DK51" s="108"/>
      <c r="DL51" s="109" t="s">
        <v>1481</v>
      </c>
      <c r="DM51" s="110" t="s">
        <v>1464</v>
      </c>
      <c r="DN51" s="110">
        <v>3.0</v>
      </c>
      <c r="DO51" s="110" t="s">
        <v>285</v>
      </c>
      <c r="DP51" s="110" t="s">
        <v>255</v>
      </c>
      <c r="DQ51" s="111" t="s">
        <v>1482</v>
      </c>
      <c r="DR51" s="112">
        <v>0.0</v>
      </c>
      <c r="DS51" s="113"/>
    </row>
    <row r="52">
      <c r="A52" s="75" t="s">
        <v>1483</v>
      </c>
      <c r="B52" s="66" t="s">
        <v>180</v>
      </c>
      <c r="C52" s="76" t="s">
        <v>1484</v>
      </c>
      <c r="D52" s="77" t="s">
        <v>1485</v>
      </c>
      <c r="E52" s="78"/>
      <c r="F52" s="78"/>
      <c r="G52" s="78"/>
      <c r="H52" s="78"/>
      <c r="I52" s="78"/>
      <c r="J52" s="79"/>
      <c r="K52" s="80"/>
      <c r="L52" s="81"/>
      <c r="M52" s="80"/>
      <c r="N52" s="80"/>
      <c r="O52" s="80"/>
      <c r="P52" s="80"/>
      <c r="Q52" s="124" t="s">
        <v>157</v>
      </c>
      <c r="R52" s="80"/>
      <c r="S52" s="80"/>
      <c r="T52" s="125" t="s">
        <v>157</v>
      </c>
      <c r="U52" s="125" t="s">
        <v>157</v>
      </c>
      <c r="V52" s="82"/>
      <c r="W52" s="83"/>
      <c r="X52" s="84" t="s">
        <v>1486</v>
      </c>
      <c r="Y52" s="85" t="s">
        <v>1487</v>
      </c>
      <c r="Z52" s="85" t="s">
        <v>1435</v>
      </c>
      <c r="AA52" s="86"/>
      <c r="AB52" s="87" t="s">
        <v>163</v>
      </c>
      <c r="AC52" s="88" t="s">
        <v>448</v>
      </c>
      <c r="AD52" s="89"/>
      <c r="AE52" s="88"/>
      <c r="AF52" s="88"/>
      <c r="AG52" s="88"/>
      <c r="AH52" s="88"/>
      <c r="AI52" s="90"/>
      <c r="AJ52" s="90"/>
      <c r="AK52" s="90"/>
      <c r="AL52" s="90"/>
      <c r="AM52" s="90"/>
      <c r="AN52" s="90"/>
      <c r="AO52" s="91"/>
      <c r="AP52" s="92" t="s">
        <v>1488</v>
      </c>
      <c r="AQ52" s="93" t="s">
        <v>670</v>
      </c>
      <c r="AR52" s="94" t="s">
        <v>1489</v>
      </c>
      <c r="AS52" s="118" t="s">
        <v>825</v>
      </c>
      <c r="AT52" s="93" t="s">
        <v>200</v>
      </c>
      <c r="AU52" s="93" t="s">
        <v>201</v>
      </c>
      <c r="AV52" s="93" t="s">
        <v>202</v>
      </c>
      <c r="AW52" s="90"/>
      <c r="AX52" s="90"/>
      <c r="AY52" s="90"/>
      <c r="AZ52" s="90"/>
      <c r="BA52" s="90"/>
      <c r="BB52" s="90"/>
      <c r="BC52" s="95"/>
      <c r="BD52" s="96" t="s">
        <v>479</v>
      </c>
      <c r="BE52" s="97" t="s">
        <v>187</v>
      </c>
      <c r="BF52" s="98" t="s">
        <v>200</v>
      </c>
      <c r="BG52" s="119" t="s">
        <v>482</v>
      </c>
      <c r="BH52" s="97" t="s">
        <v>486</v>
      </c>
      <c r="BI52" s="97" t="s">
        <v>1490</v>
      </c>
      <c r="BJ52" s="97" t="s">
        <v>193</v>
      </c>
      <c r="BK52" s="99"/>
      <c r="BL52" s="99"/>
      <c r="BM52" s="99"/>
      <c r="BN52" s="99"/>
      <c r="BO52" s="99"/>
      <c r="BP52" s="99"/>
      <c r="BQ52" s="79"/>
      <c r="BR52" s="100">
        <v>15.0</v>
      </c>
      <c r="BS52" s="100">
        <v>35.0</v>
      </c>
      <c r="BT52" s="100">
        <v>15.0</v>
      </c>
      <c r="BU52" s="100">
        <v>35.0</v>
      </c>
      <c r="BV52" s="101" t="s">
        <v>1491</v>
      </c>
      <c r="BW52" s="79"/>
      <c r="BX52" s="102" t="s">
        <v>276</v>
      </c>
      <c r="BY52" s="102" t="s">
        <v>174</v>
      </c>
      <c r="BZ52" s="102" t="s">
        <v>1492</v>
      </c>
      <c r="CA52" s="102" t="s">
        <v>1362</v>
      </c>
      <c r="CB52" s="102" t="s">
        <v>1493</v>
      </c>
      <c r="CC52" s="102" t="s">
        <v>631</v>
      </c>
      <c r="CD52" s="120" t="s">
        <v>1494</v>
      </c>
      <c r="CE52" s="121" t="s">
        <v>1495</v>
      </c>
      <c r="CF52" s="121" t="s">
        <v>1496</v>
      </c>
      <c r="CG52" s="105" t="s">
        <v>210</v>
      </c>
      <c r="CH52" s="105" t="s">
        <v>459</v>
      </c>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1497</v>
      </c>
      <c r="DM52" s="110" t="s">
        <v>688</v>
      </c>
      <c r="DN52" s="110">
        <v>5.0</v>
      </c>
      <c r="DO52" s="110">
        <v>3.0</v>
      </c>
      <c r="DP52" s="110">
        <v>4.0</v>
      </c>
      <c r="DQ52" s="111" t="s">
        <v>1498</v>
      </c>
      <c r="DR52" s="112"/>
      <c r="DS52" s="113"/>
    </row>
    <row r="53">
      <c r="A53" s="75" t="s">
        <v>551</v>
      </c>
      <c r="B53" s="66" t="s">
        <v>288</v>
      </c>
      <c r="C53" s="76" t="s">
        <v>1499</v>
      </c>
      <c r="D53" s="77" t="s">
        <v>1500</v>
      </c>
      <c r="E53" s="78" t="s">
        <v>152</v>
      </c>
      <c r="F53" s="78" t="s">
        <v>1501</v>
      </c>
      <c r="G53" s="78" t="s">
        <v>1502</v>
      </c>
      <c r="H53" s="78" t="s">
        <v>1503</v>
      </c>
      <c r="I53" s="78" t="s">
        <v>1504</v>
      </c>
      <c r="J53" s="79"/>
      <c r="K53" s="80"/>
      <c r="L53" s="81" t="s">
        <v>157</v>
      </c>
      <c r="M53" s="80"/>
      <c r="N53" s="80"/>
      <c r="O53" s="81" t="s">
        <v>157</v>
      </c>
      <c r="P53" s="80"/>
      <c r="Q53" s="82"/>
      <c r="R53" s="80"/>
      <c r="S53" s="80"/>
      <c r="T53" s="80"/>
      <c r="U53" s="80"/>
      <c r="V53" s="82"/>
      <c r="W53" s="83"/>
      <c r="X53" s="84" t="s">
        <v>186</v>
      </c>
      <c r="Y53" s="85" t="s">
        <v>673</v>
      </c>
      <c r="Z53" s="85"/>
      <c r="AA53" s="86"/>
      <c r="AB53" s="87" t="s">
        <v>369</v>
      </c>
      <c r="AC53" s="88" t="s">
        <v>480</v>
      </c>
      <c r="AD53" s="89" t="s">
        <v>371</v>
      </c>
      <c r="AE53" s="88" t="s">
        <v>226</v>
      </c>
      <c r="AF53" s="88" t="s">
        <v>363</v>
      </c>
      <c r="AG53" s="88" t="s">
        <v>1111</v>
      </c>
      <c r="AH53" s="88" t="s">
        <v>167</v>
      </c>
      <c r="AI53" s="90">
        <v>3077.0</v>
      </c>
      <c r="AJ53" s="90">
        <v>282.0</v>
      </c>
      <c r="AK53" s="90">
        <v>460.0</v>
      </c>
      <c r="AL53" s="90">
        <v>236.0</v>
      </c>
      <c r="AM53" s="90">
        <v>347.0</v>
      </c>
      <c r="AN53" s="90">
        <v>79.0</v>
      </c>
      <c r="AO53" s="91"/>
      <c r="AP53" s="92" t="s">
        <v>479</v>
      </c>
      <c r="AQ53" s="93" t="s">
        <v>1505</v>
      </c>
      <c r="AR53" s="94" t="s">
        <v>200</v>
      </c>
      <c r="AS53" s="93" t="s">
        <v>1435</v>
      </c>
      <c r="AT53" s="93" t="s">
        <v>200</v>
      </c>
      <c r="AU53" s="93" t="s">
        <v>1004</v>
      </c>
      <c r="AV53" s="93" t="s">
        <v>374</v>
      </c>
      <c r="AW53" s="90">
        <v>2942.0</v>
      </c>
      <c r="AX53" s="90">
        <v>235.0</v>
      </c>
      <c r="AY53" s="90">
        <v>487.0</v>
      </c>
      <c r="AZ53" s="90">
        <v>219.0</v>
      </c>
      <c r="BA53" s="90">
        <v>347.0</v>
      </c>
      <c r="BB53" s="90">
        <v>79.0</v>
      </c>
      <c r="BC53" s="95"/>
      <c r="BD53" s="96" t="s">
        <v>363</v>
      </c>
      <c r="BE53" s="97" t="s">
        <v>602</v>
      </c>
      <c r="BF53" s="98"/>
      <c r="BG53" s="97"/>
      <c r="BH53" s="97"/>
      <c r="BI53" s="97"/>
      <c r="BJ53" s="97"/>
      <c r="BK53" s="99"/>
      <c r="BL53" s="99"/>
      <c r="BM53" s="99"/>
      <c r="BN53" s="99"/>
      <c r="BO53" s="99"/>
      <c r="BP53" s="99"/>
      <c r="BQ53" s="79"/>
      <c r="BR53" s="100">
        <v>10.0</v>
      </c>
      <c r="BS53" s="100">
        <v>40.0</v>
      </c>
      <c r="BT53" s="100">
        <v>10.0</v>
      </c>
      <c r="BU53" s="100">
        <v>35.0</v>
      </c>
      <c r="BV53" s="101" t="s">
        <v>1506</v>
      </c>
      <c r="BW53" s="79"/>
      <c r="BX53" s="102" t="s">
        <v>204</v>
      </c>
      <c r="BY53" s="102" t="s">
        <v>1507</v>
      </c>
      <c r="BZ53" s="102" t="s">
        <v>1508</v>
      </c>
      <c r="CA53" s="102" t="s">
        <v>1143</v>
      </c>
      <c r="CB53" s="102" t="s">
        <v>1509</v>
      </c>
      <c r="CC53" s="102" t="s">
        <v>176</v>
      </c>
      <c r="CD53" s="120" t="s">
        <v>1510</v>
      </c>
      <c r="CE53" s="121" t="s">
        <v>1511</v>
      </c>
      <c r="CF53" s="121" t="s">
        <v>1512</v>
      </c>
      <c r="CG53" s="105" t="s">
        <v>210</v>
      </c>
      <c r="CH53" s="105" t="s">
        <v>459</v>
      </c>
      <c r="CI53" s="105" t="s">
        <v>1513</v>
      </c>
      <c r="CJ53" s="79"/>
      <c r="CK53" s="107" t="s">
        <v>1514</v>
      </c>
      <c r="CL53" s="108" t="s">
        <v>461</v>
      </c>
      <c r="CM53" s="108" t="s">
        <v>555</v>
      </c>
      <c r="CN53" s="108" t="s">
        <v>186</v>
      </c>
      <c r="CO53" s="108" t="s">
        <v>387</v>
      </c>
      <c r="CP53" s="108"/>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1515</v>
      </c>
      <c r="DG53" s="108" t="s">
        <v>1516</v>
      </c>
      <c r="DH53" s="108" t="s">
        <v>1517</v>
      </c>
      <c r="DI53" s="108" t="s">
        <v>1518</v>
      </c>
      <c r="DJ53" s="108" t="s">
        <v>1519</v>
      </c>
      <c r="DK53" s="108"/>
      <c r="DL53" s="109" t="s">
        <v>1520</v>
      </c>
      <c r="DM53" s="110" t="s">
        <v>493</v>
      </c>
      <c r="DN53" s="110">
        <v>5.0</v>
      </c>
      <c r="DO53" s="110">
        <v>2.0</v>
      </c>
      <c r="DP53" s="110">
        <v>2.0</v>
      </c>
      <c r="DQ53" s="111" t="s">
        <v>1521</v>
      </c>
      <c r="DR53" s="112">
        <v>0.0</v>
      </c>
      <c r="DS53" s="113"/>
    </row>
    <row r="54">
      <c r="A54" s="75" t="s">
        <v>1522</v>
      </c>
      <c r="B54" s="131" t="s">
        <v>180</v>
      </c>
      <c r="C54" s="76" t="s">
        <v>1523</v>
      </c>
      <c r="D54" s="77" t="s">
        <v>1524</v>
      </c>
      <c r="E54" s="78" t="s">
        <v>152</v>
      </c>
      <c r="F54" s="78" t="s">
        <v>152</v>
      </c>
      <c r="G54" s="78" t="s">
        <v>1525</v>
      </c>
      <c r="H54" s="78" t="s">
        <v>1526</v>
      </c>
      <c r="I54" s="78" t="s">
        <v>1527</v>
      </c>
      <c r="J54" s="79"/>
      <c r="K54" s="80"/>
      <c r="L54" s="170" t="s">
        <v>157</v>
      </c>
      <c r="M54" s="81"/>
      <c r="N54" s="80"/>
      <c r="O54" s="170" t="s">
        <v>157</v>
      </c>
      <c r="P54" s="81"/>
      <c r="Q54" s="82"/>
      <c r="R54" s="81"/>
      <c r="S54" s="80"/>
      <c r="T54" s="80"/>
      <c r="U54" s="81"/>
      <c r="V54" s="116"/>
      <c r="W54" s="83"/>
      <c r="X54" s="84" t="s">
        <v>696</v>
      </c>
      <c r="Y54" s="129" t="s">
        <v>506</v>
      </c>
      <c r="Z54" s="85" t="s">
        <v>1528</v>
      </c>
      <c r="AA54" s="86"/>
      <c r="AB54" s="87" t="s">
        <v>879</v>
      </c>
      <c r="AC54" s="88" t="s">
        <v>576</v>
      </c>
      <c r="AD54" s="89" t="s">
        <v>880</v>
      </c>
      <c r="AE54" s="88" t="s">
        <v>698</v>
      </c>
      <c r="AF54" s="88" t="s">
        <v>233</v>
      </c>
      <c r="AG54" s="117" t="s">
        <v>1529</v>
      </c>
      <c r="AH54" s="88" t="s">
        <v>488</v>
      </c>
      <c r="AI54" s="90"/>
      <c r="AJ54" s="90"/>
      <c r="AK54" s="90"/>
      <c r="AL54" s="90"/>
      <c r="AM54" s="90"/>
      <c r="AN54" s="90"/>
      <c r="AO54" s="91"/>
      <c r="AP54" s="92"/>
      <c r="AQ54" s="93"/>
      <c r="AR54" s="94"/>
      <c r="AS54" s="93"/>
      <c r="AT54" s="93"/>
      <c r="AU54" s="93"/>
      <c r="AV54" s="93"/>
      <c r="AW54" s="90"/>
      <c r="AX54" s="90"/>
      <c r="AY54" s="90"/>
      <c r="AZ54" s="90"/>
      <c r="BA54" s="90"/>
      <c r="BB54" s="90"/>
      <c r="BC54" s="95"/>
      <c r="BD54" s="96" t="s">
        <v>447</v>
      </c>
      <c r="BE54" s="119" t="s">
        <v>1094</v>
      </c>
      <c r="BF54" s="98" t="s">
        <v>701</v>
      </c>
      <c r="BG54" s="97" t="s">
        <v>547</v>
      </c>
      <c r="BH54" s="97" t="s">
        <v>269</v>
      </c>
      <c r="BI54" s="97" t="s">
        <v>1530</v>
      </c>
      <c r="BJ54" s="97" t="s">
        <v>274</v>
      </c>
      <c r="BK54" s="99"/>
      <c r="BL54" s="99"/>
      <c r="BM54" s="99"/>
      <c r="BN54" s="99"/>
      <c r="BO54" s="99"/>
      <c r="BP54" s="99"/>
      <c r="BQ54" s="79"/>
      <c r="BR54" s="100">
        <v>40.0</v>
      </c>
      <c r="BS54" s="100">
        <v>35.0</v>
      </c>
      <c r="BT54" s="100">
        <v>15.0</v>
      </c>
      <c r="BU54" s="100">
        <v>10.0</v>
      </c>
      <c r="BV54" s="101" t="s">
        <v>1531</v>
      </c>
      <c r="BW54" s="79"/>
      <c r="BX54" s="102" t="s">
        <v>276</v>
      </c>
      <c r="BY54" s="102" t="s">
        <v>704</v>
      </c>
      <c r="BZ54" s="102" t="s">
        <v>1532</v>
      </c>
      <c r="CA54" s="102" t="s">
        <v>682</v>
      </c>
      <c r="CB54" s="102" t="s">
        <v>1533</v>
      </c>
      <c r="CC54" s="102" t="s">
        <v>856</v>
      </c>
      <c r="CD54" s="123"/>
      <c r="CE54" s="121"/>
      <c r="CF54" s="121"/>
      <c r="CG54" s="105"/>
      <c r="CH54" s="105"/>
      <c r="CI54" s="106"/>
      <c r="CJ54" s="79"/>
      <c r="CK54" s="107" t="s">
        <v>1534</v>
      </c>
      <c r="CL54" s="108" t="s">
        <v>417</v>
      </c>
      <c r="CM54" s="108" t="s">
        <v>418</v>
      </c>
      <c r="CN54" s="108" t="s">
        <v>247</v>
      </c>
      <c r="CO54" s="108"/>
      <c r="CP54" s="108"/>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1535</v>
      </c>
      <c r="DG54" s="108" t="s">
        <v>1536</v>
      </c>
      <c r="DH54" s="108" t="s">
        <v>1537</v>
      </c>
      <c r="DI54" s="108" t="s">
        <v>1538</v>
      </c>
      <c r="DJ54" s="108" t="s">
        <v>1539</v>
      </c>
      <c r="DK54" s="108"/>
      <c r="DL54" s="109" t="s">
        <v>1540</v>
      </c>
      <c r="DM54" s="110" t="s">
        <v>470</v>
      </c>
      <c r="DN54" s="110">
        <v>5.0</v>
      </c>
      <c r="DO54" s="110">
        <v>1.0</v>
      </c>
      <c r="DP54" s="110" t="s">
        <v>255</v>
      </c>
      <c r="DQ54" s="111" t="s">
        <v>1541</v>
      </c>
      <c r="DR54" s="112">
        <v>0.0</v>
      </c>
      <c r="DS54" s="113"/>
    </row>
    <row r="55">
      <c r="A55" s="75" t="s">
        <v>1542</v>
      </c>
      <c r="B55" s="131" t="s">
        <v>180</v>
      </c>
      <c r="C55" s="76" t="s">
        <v>1543</v>
      </c>
      <c r="D55" s="77" t="s">
        <v>1544</v>
      </c>
      <c r="E55" s="78" t="s">
        <v>152</v>
      </c>
      <c r="F55" s="78" t="s">
        <v>152</v>
      </c>
      <c r="G55" s="78" t="s">
        <v>1545</v>
      </c>
      <c r="H55" s="78" t="s">
        <v>1546</v>
      </c>
      <c r="I55" s="78" t="s">
        <v>1547</v>
      </c>
      <c r="J55" s="79"/>
      <c r="K55" s="80"/>
      <c r="L55" s="80"/>
      <c r="M55" s="81" t="s">
        <v>157</v>
      </c>
      <c r="N55" s="80"/>
      <c r="O55" s="81"/>
      <c r="P55" s="81"/>
      <c r="Q55" s="82"/>
      <c r="R55" s="81" t="s">
        <v>157</v>
      </c>
      <c r="S55" s="80"/>
      <c r="T55" s="80"/>
      <c r="U55" s="81"/>
      <c r="V55" s="116" t="s">
        <v>157</v>
      </c>
      <c r="W55" s="83"/>
      <c r="X55" s="84" t="s">
        <v>1548</v>
      </c>
      <c r="Y55" s="129" t="s">
        <v>1549</v>
      </c>
      <c r="Z55" s="85" t="s">
        <v>333</v>
      </c>
      <c r="AA55" s="86"/>
      <c r="AB55" s="87" t="s">
        <v>1550</v>
      </c>
      <c r="AC55" s="88" t="s">
        <v>266</v>
      </c>
      <c r="AD55" s="89" t="s">
        <v>1551</v>
      </c>
      <c r="AE55" s="88" t="s">
        <v>171</v>
      </c>
      <c r="AF55" s="88" t="s">
        <v>337</v>
      </c>
      <c r="AG55" s="117" t="s">
        <v>1552</v>
      </c>
      <c r="AH55" s="88" t="s">
        <v>193</v>
      </c>
      <c r="AI55" s="90"/>
      <c r="AJ55" s="90"/>
      <c r="AK55" s="90"/>
      <c r="AL55" s="90"/>
      <c r="AM55" s="90"/>
      <c r="AN55" s="90"/>
      <c r="AO55" s="91"/>
      <c r="AP55" s="92"/>
      <c r="AQ55" s="93"/>
      <c r="AR55" s="94"/>
      <c r="AS55" s="93"/>
      <c r="AT55" s="93"/>
      <c r="AU55" s="93"/>
      <c r="AV55" s="93"/>
      <c r="AW55" s="90"/>
      <c r="AX55" s="90"/>
      <c r="AY55" s="90"/>
      <c r="AZ55" s="90"/>
      <c r="BA55" s="90"/>
      <c r="BB55" s="90"/>
      <c r="BC55" s="95"/>
      <c r="BD55" s="96" t="s">
        <v>1553</v>
      </c>
      <c r="BE55" s="119" t="s">
        <v>1554</v>
      </c>
      <c r="BF55" s="98" t="s">
        <v>1555</v>
      </c>
      <c r="BG55" s="97" t="s">
        <v>339</v>
      </c>
      <c r="BH55" s="97" t="s">
        <v>1433</v>
      </c>
      <c r="BI55" s="97" t="s">
        <v>1556</v>
      </c>
      <c r="BJ55" s="97" t="s">
        <v>574</v>
      </c>
      <c r="BK55" s="99"/>
      <c r="BL55" s="99"/>
      <c r="BM55" s="99"/>
      <c r="BN55" s="99"/>
      <c r="BO55" s="99"/>
      <c r="BP55" s="99"/>
      <c r="BQ55" s="79"/>
      <c r="BR55" s="100">
        <v>20.0</v>
      </c>
      <c r="BS55" s="100">
        <v>30.0</v>
      </c>
      <c r="BT55" s="100">
        <v>25.0</v>
      </c>
      <c r="BU55" s="100">
        <v>25.0</v>
      </c>
      <c r="BV55" s="101" t="s">
        <v>1557</v>
      </c>
      <c r="BW55" s="79"/>
      <c r="BX55" s="102" t="s">
        <v>276</v>
      </c>
      <c r="BY55" s="102" t="s">
        <v>174</v>
      </c>
      <c r="BZ55" s="102" t="s">
        <v>1558</v>
      </c>
      <c r="CA55" s="102" t="s">
        <v>152</v>
      </c>
      <c r="CB55" s="102" t="s">
        <v>1559</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1560</v>
      </c>
      <c r="DM55" s="110" t="s">
        <v>808</v>
      </c>
      <c r="DN55" s="110">
        <v>5.0</v>
      </c>
      <c r="DO55" s="110">
        <v>2.0</v>
      </c>
      <c r="DP55" s="110" t="s">
        <v>255</v>
      </c>
      <c r="DQ55" s="111" t="s">
        <v>1561</v>
      </c>
      <c r="DR55" s="112">
        <v>0.0</v>
      </c>
      <c r="DS55" s="113"/>
    </row>
    <row r="56">
      <c r="A56" s="75" t="s">
        <v>1562</v>
      </c>
      <c r="B56" s="131" t="s">
        <v>180</v>
      </c>
      <c r="C56" s="76" t="s">
        <v>1563</v>
      </c>
      <c r="D56" s="77" t="s">
        <v>1564</v>
      </c>
      <c r="E56" s="78" t="s">
        <v>152</v>
      </c>
      <c r="F56" s="78" t="s">
        <v>152</v>
      </c>
      <c r="G56" s="78" t="s">
        <v>1565</v>
      </c>
      <c r="H56" s="78" t="s">
        <v>1566</v>
      </c>
      <c r="I56" s="78" t="s">
        <v>1567</v>
      </c>
      <c r="J56" s="79"/>
      <c r="K56" s="80"/>
      <c r="L56" s="80"/>
      <c r="M56" s="81"/>
      <c r="N56" s="80"/>
      <c r="O56" s="81" t="s">
        <v>157</v>
      </c>
      <c r="P56" s="81" t="s">
        <v>157</v>
      </c>
      <c r="Q56" s="82"/>
      <c r="R56" s="81"/>
      <c r="S56" s="80"/>
      <c r="T56" s="80"/>
      <c r="U56" s="81" t="s">
        <v>435</v>
      </c>
      <c r="V56" s="116"/>
      <c r="W56" s="83"/>
      <c r="X56" s="84" t="s">
        <v>696</v>
      </c>
      <c r="Y56" s="129" t="s">
        <v>1094</v>
      </c>
      <c r="Z56" s="85" t="s">
        <v>576</v>
      </c>
      <c r="AA56" s="86"/>
      <c r="AB56" s="87" t="s">
        <v>163</v>
      </c>
      <c r="AC56" s="88" t="s">
        <v>1381</v>
      </c>
      <c r="AD56" s="89" t="s">
        <v>165</v>
      </c>
      <c r="AE56" s="88" t="s">
        <v>763</v>
      </c>
      <c r="AF56" s="88" t="s">
        <v>167</v>
      </c>
      <c r="AG56" s="117" t="s">
        <v>1568</v>
      </c>
      <c r="AH56" s="88" t="s">
        <v>228</v>
      </c>
      <c r="AI56" s="90"/>
      <c r="AJ56" s="90"/>
      <c r="AK56" s="90"/>
      <c r="AL56" s="90"/>
      <c r="AM56" s="90"/>
      <c r="AN56" s="90"/>
      <c r="AO56" s="91"/>
      <c r="AP56" s="92" t="s">
        <v>447</v>
      </c>
      <c r="AQ56" s="93" t="s">
        <v>1569</v>
      </c>
      <c r="AR56" s="94" t="s">
        <v>701</v>
      </c>
      <c r="AS56" s="93" t="s">
        <v>1570</v>
      </c>
      <c r="AT56" s="93" t="s">
        <v>269</v>
      </c>
      <c r="AU56" s="93" t="s">
        <v>1571</v>
      </c>
      <c r="AV56" s="93" t="s">
        <v>368</v>
      </c>
      <c r="AW56" s="90"/>
      <c r="AX56" s="90"/>
      <c r="AY56" s="90"/>
      <c r="AZ56" s="90"/>
      <c r="BA56" s="90"/>
      <c r="BB56" s="90"/>
      <c r="BC56" s="95"/>
      <c r="BD56" s="96" t="s">
        <v>170</v>
      </c>
      <c r="BE56" s="119" t="s">
        <v>1201</v>
      </c>
      <c r="BF56" s="98"/>
      <c r="BG56" s="97"/>
      <c r="BH56" s="97"/>
      <c r="BI56" s="97"/>
      <c r="BJ56" s="97"/>
      <c r="BK56" s="99"/>
      <c r="BL56" s="99"/>
      <c r="BM56" s="99"/>
      <c r="BN56" s="99"/>
      <c r="BO56" s="99"/>
      <c r="BP56" s="99"/>
      <c r="BQ56" s="79"/>
      <c r="BR56" s="100">
        <v>20.0</v>
      </c>
      <c r="BS56" s="100">
        <v>30.0</v>
      </c>
      <c r="BT56" s="100">
        <v>40.0</v>
      </c>
      <c r="BU56" s="100">
        <v>10.0</v>
      </c>
      <c r="BV56" s="101" t="s">
        <v>1572</v>
      </c>
      <c r="BW56" s="79"/>
      <c r="BX56" s="102" t="s">
        <v>204</v>
      </c>
      <c r="BY56" s="102" t="s">
        <v>704</v>
      </c>
      <c r="BZ56" s="102" t="s">
        <v>1573</v>
      </c>
      <c r="CA56" s="102" t="s">
        <v>1574</v>
      </c>
      <c r="CB56" s="102" t="s">
        <v>1575</v>
      </c>
      <c r="CC56" s="102" t="s">
        <v>684</v>
      </c>
      <c r="CD56" s="123"/>
      <c r="CE56" s="121"/>
      <c r="CF56" s="121"/>
      <c r="CG56" s="105" t="s">
        <v>282</v>
      </c>
      <c r="CH56" s="105" t="s">
        <v>211</v>
      </c>
      <c r="CI56" s="106"/>
      <c r="CJ56" s="79"/>
      <c r="CK56" s="107" t="s">
        <v>1576</v>
      </c>
      <c r="CL56" s="108" t="s">
        <v>417</v>
      </c>
      <c r="CM56" s="108" t="s">
        <v>418</v>
      </c>
      <c r="CN56" s="108" t="s">
        <v>420</v>
      </c>
      <c r="CO56" s="108" t="s">
        <v>419</v>
      </c>
      <c r="CP56" s="108" t="s">
        <v>247</v>
      </c>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1577</v>
      </c>
      <c r="DG56" s="108" t="s">
        <v>1578</v>
      </c>
      <c r="DH56" s="108" t="s">
        <v>1579</v>
      </c>
      <c r="DI56" s="108" t="s">
        <v>1580</v>
      </c>
      <c r="DJ56" s="108" t="s">
        <v>1581</v>
      </c>
      <c r="DK56" s="108"/>
      <c r="DL56" s="109" t="s">
        <v>1582</v>
      </c>
      <c r="DM56" s="110" t="s">
        <v>152</v>
      </c>
      <c r="DN56" s="110">
        <v>3.0</v>
      </c>
      <c r="DO56" s="110" t="s">
        <v>285</v>
      </c>
      <c r="DP56" s="110" t="s">
        <v>152</v>
      </c>
      <c r="DQ56" s="111" t="s">
        <v>1583</v>
      </c>
      <c r="DR56" s="112">
        <v>0.0</v>
      </c>
      <c r="DS56" s="113"/>
    </row>
    <row r="57">
      <c r="A57" s="75" t="s">
        <v>1584</v>
      </c>
      <c r="B57" s="131" t="s">
        <v>180</v>
      </c>
      <c r="C57" s="76" t="s">
        <v>1585</v>
      </c>
      <c r="D57" s="77" t="s">
        <v>1586</v>
      </c>
      <c r="E57" s="78" t="s">
        <v>152</v>
      </c>
      <c r="F57" s="78" t="s">
        <v>152</v>
      </c>
      <c r="G57" s="78" t="s">
        <v>1587</v>
      </c>
      <c r="H57" s="78" t="s">
        <v>1588</v>
      </c>
      <c r="I57" s="78" t="s">
        <v>1589</v>
      </c>
      <c r="J57" s="79"/>
      <c r="K57" s="80"/>
      <c r="L57" s="80"/>
      <c r="M57" s="81"/>
      <c r="N57" s="80"/>
      <c r="O57" s="81"/>
      <c r="P57" s="81"/>
      <c r="Q57" s="82"/>
      <c r="R57" s="81" t="s">
        <v>157</v>
      </c>
      <c r="S57" s="81" t="s">
        <v>157</v>
      </c>
      <c r="T57" s="80"/>
      <c r="U57" s="81"/>
      <c r="V57" s="116" t="s">
        <v>157</v>
      </c>
      <c r="W57" s="83"/>
      <c r="X57" s="84" t="s">
        <v>1590</v>
      </c>
      <c r="Y57" s="129" t="s">
        <v>902</v>
      </c>
      <c r="Z57" s="85" t="s">
        <v>1063</v>
      </c>
      <c r="AA57" s="86"/>
      <c r="AB57" s="87" t="s">
        <v>1591</v>
      </c>
      <c r="AC57" s="88" t="s">
        <v>1321</v>
      </c>
      <c r="AD57" s="89" t="s">
        <v>1592</v>
      </c>
      <c r="AE57" s="88" t="s">
        <v>1593</v>
      </c>
      <c r="AF57" s="88" t="s">
        <v>337</v>
      </c>
      <c r="AG57" s="117" t="s">
        <v>1594</v>
      </c>
      <c r="AH57" s="88" t="s">
        <v>342</v>
      </c>
      <c r="AI57" s="90"/>
      <c r="AJ57" s="90"/>
      <c r="AK57" s="90"/>
      <c r="AL57" s="90"/>
      <c r="AM57" s="90"/>
      <c r="AN57" s="90"/>
      <c r="AO57" s="91"/>
      <c r="AP57" s="92"/>
      <c r="AQ57" s="93"/>
      <c r="AR57" s="94"/>
      <c r="AS57" s="93"/>
      <c r="AT57" s="93"/>
      <c r="AU57" s="93"/>
      <c r="AV57" s="93"/>
      <c r="AW57" s="90"/>
      <c r="AX57" s="90"/>
      <c r="AY57" s="90"/>
      <c r="AZ57" s="90"/>
      <c r="BA57" s="90"/>
      <c r="BB57" s="90"/>
      <c r="BC57" s="95"/>
      <c r="BD57" s="96" t="s">
        <v>1595</v>
      </c>
      <c r="BE57" s="119" t="s">
        <v>1596</v>
      </c>
      <c r="BF57" s="98" t="s">
        <v>1597</v>
      </c>
      <c r="BG57" s="97" t="s">
        <v>333</v>
      </c>
      <c r="BH57" s="97" t="s">
        <v>1325</v>
      </c>
      <c r="BI57" s="97" t="s">
        <v>1598</v>
      </c>
      <c r="BJ57" s="97" t="s">
        <v>486</v>
      </c>
      <c r="BK57" s="99"/>
      <c r="BL57" s="99"/>
      <c r="BM57" s="99"/>
      <c r="BN57" s="99"/>
      <c r="BO57" s="99"/>
      <c r="BP57" s="99"/>
      <c r="BQ57" s="79"/>
      <c r="BR57" s="100">
        <v>20.0</v>
      </c>
      <c r="BS57" s="100">
        <v>20.0</v>
      </c>
      <c r="BT57" s="100">
        <v>35.0</v>
      </c>
      <c r="BU57" s="100">
        <v>25.0</v>
      </c>
      <c r="BV57" s="101" t="s">
        <v>1599</v>
      </c>
      <c r="BW57" s="79"/>
      <c r="BX57" s="102" t="s">
        <v>276</v>
      </c>
      <c r="BY57" s="102" t="s">
        <v>174</v>
      </c>
      <c r="BZ57" s="102" t="s">
        <v>1600</v>
      </c>
      <c r="CA57" s="102" t="s">
        <v>152</v>
      </c>
      <c r="CB57" s="102" t="s">
        <v>1601</v>
      </c>
      <c r="CC57" s="102" t="s">
        <v>152</v>
      </c>
      <c r="CD57" s="123"/>
      <c r="CE57" s="121"/>
      <c r="CF57" s="121"/>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1602</v>
      </c>
      <c r="DM57" s="110" t="s">
        <v>470</v>
      </c>
      <c r="DN57" s="110">
        <v>6.0</v>
      </c>
      <c r="DO57" s="110">
        <v>5.0</v>
      </c>
      <c r="DP57" s="110" t="s">
        <v>1370</v>
      </c>
      <c r="DQ57" s="111" t="s">
        <v>1603</v>
      </c>
      <c r="DR57" s="112">
        <v>0.0</v>
      </c>
      <c r="DS57" s="113"/>
    </row>
    <row r="58">
      <c r="A58" s="75" t="s">
        <v>1604</v>
      </c>
      <c r="B58" s="66" t="s">
        <v>180</v>
      </c>
      <c r="C58" s="76" t="s">
        <v>1605</v>
      </c>
      <c r="D58" s="77" t="s">
        <v>1606</v>
      </c>
      <c r="E58" s="78" t="s">
        <v>152</v>
      </c>
      <c r="F58" s="78" t="s">
        <v>152</v>
      </c>
      <c r="G58" s="78" t="s">
        <v>1607</v>
      </c>
      <c r="H58" s="78" t="s">
        <v>1608</v>
      </c>
      <c r="I58" s="78" t="s">
        <v>1609</v>
      </c>
      <c r="J58" s="79"/>
      <c r="K58" s="80"/>
      <c r="L58" s="81" t="s">
        <v>157</v>
      </c>
      <c r="M58" s="80"/>
      <c r="N58" s="80"/>
      <c r="O58" s="81"/>
      <c r="P58" s="81" t="s">
        <v>157</v>
      </c>
      <c r="Q58" s="82"/>
      <c r="R58" s="80"/>
      <c r="S58" s="80"/>
      <c r="T58" s="80"/>
      <c r="U58" s="80"/>
      <c r="V58" s="82"/>
      <c r="W58" s="83"/>
      <c r="X58" s="84" t="s">
        <v>1610</v>
      </c>
      <c r="Y58" s="85" t="s">
        <v>1611</v>
      </c>
      <c r="Z58" s="129" t="s">
        <v>1612</v>
      </c>
      <c r="AA58" s="86"/>
      <c r="AB58" s="87" t="s">
        <v>1276</v>
      </c>
      <c r="AC58" s="88" t="s">
        <v>763</v>
      </c>
      <c r="AD58" s="89" t="s">
        <v>1382</v>
      </c>
      <c r="AE58" s="88" t="s">
        <v>160</v>
      </c>
      <c r="AF58" s="88" t="s">
        <v>228</v>
      </c>
      <c r="AG58" s="88" t="s">
        <v>796</v>
      </c>
      <c r="AH58" s="88" t="s">
        <v>169</v>
      </c>
      <c r="AI58" s="90"/>
      <c r="AJ58" s="90"/>
      <c r="AK58" s="90"/>
      <c r="AL58" s="90"/>
      <c r="AM58" s="90"/>
      <c r="AN58" s="90"/>
      <c r="AO58" s="91"/>
      <c r="AP58" s="92"/>
      <c r="AQ58" s="93"/>
      <c r="AR58" s="94"/>
      <c r="AS58" s="93"/>
      <c r="AT58" s="93"/>
      <c r="AU58" s="93"/>
      <c r="AV58" s="93"/>
      <c r="AW58" s="90"/>
      <c r="AX58" s="90"/>
      <c r="AY58" s="90"/>
      <c r="AZ58" s="90"/>
      <c r="BA58" s="90"/>
      <c r="BB58" s="90"/>
      <c r="BC58" s="95"/>
      <c r="BD58" s="96" t="s">
        <v>303</v>
      </c>
      <c r="BE58" s="97" t="s">
        <v>1613</v>
      </c>
      <c r="BF58" s="98" t="s">
        <v>305</v>
      </c>
      <c r="BG58" s="97" t="s">
        <v>296</v>
      </c>
      <c r="BH58" s="97" t="s">
        <v>307</v>
      </c>
      <c r="BI58" s="119" t="s">
        <v>1614</v>
      </c>
      <c r="BJ58" s="97" t="s">
        <v>1615</v>
      </c>
      <c r="BK58" s="99"/>
      <c r="BL58" s="99"/>
      <c r="BM58" s="99"/>
      <c r="BN58" s="99"/>
      <c r="BO58" s="99"/>
      <c r="BP58" s="99"/>
      <c r="BQ58" s="79"/>
      <c r="BR58" s="100">
        <v>40.0</v>
      </c>
      <c r="BS58" s="100">
        <v>10.0</v>
      </c>
      <c r="BT58" s="100">
        <v>35.0</v>
      </c>
      <c r="BU58" s="100">
        <v>15.0</v>
      </c>
      <c r="BV58" s="101" t="s">
        <v>1616</v>
      </c>
      <c r="BW58" s="79"/>
      <c r="BX58" s="102" t="s">
        <v>204</v>
      </c>
      <c r="BY58" s="102" t="s">
        <v>1617</v>
      </c>
      <c r="BZ58" s="102" t="s">
        <v>1618</v>
      </c>
      <c r="CA58" s="102" t="s">
        <v>1619</v>
      </c>
      <c r="CB58" s="102" t="s">
        <v>1620</v>
      </c>
      <c r="CC58" s="102" t="s">
        <v>1621</v>
      </c>
      <c r="CD58" s="123"/>
      <c r="CE58" s="121"/>
      <c r="CF58" s="121"/>
      <c r="CG58" s="105"/>
      <c r="CH58" s="105"/>
      <c r="CI58" s="106"/>
      <c r="CJ58" s="79"/>
      <c r="CK58" s="107" t="s">
        <v>1622</v>
      </c>
      <c r="CL58" s="108" t="s">
        <v>245</v>
      </c>
      <c r="CM58" s="108" t="s">
        <v>386</v>
      </c>
      <c r="CN58" s="108" t="s">
        <v>419</v>
      </c>
      <c r="CO58" s="108" t="s">
        <v>585</v>
      </c>
      <c r="CP58" s="108"/>
      <c r="CQ58" s="108"/>
      <c r="CR58" s="108">
        <v>34.0</v>
      </c>
      <c r="CS58" s="108">
        <v>135.0</v>
      </c>
      <c r="CT58" s="108">
        <v>247.0</v>
      </c>
      <c r="CU58" s="108">
        <v>359.0</v>
      </c>
      <c r="CV58" s="108">
        <v>471.0</v>
      </c>
      <c r="CW58" s="108">
        <v>583.0</v>
      </c>
      <c r="CX58" s="108" t="s">
        <v>100</v>
      </c>
      <c r="CY58" s="108">
        <v>7.0</v>
      </c>
      <c r="CZ58" s="108">
        <v>21.0</v>
      </c>
      <c r="DA58" s="108">
        <v>37.0</v>
      </c>
      <c r="DB58" s="108">
        <v>53.0</v>
      </c>
      <c r="DC58" s="108">
        <v>69.0</v>
      </c>
      <c r="DD58" s="108">
        <v>85.0</v>
      </c>
      <c r="DE58" s="108" t="s">
        <v>101</v>
      </c>
      <c r="DF58" s="108" t="s">
        <v>1623</v>
      </c>
      <c r="DG58" s="108" t="s">
        <v>1624</v>
      </c>
      <c r="DH58" s="108" t="s">
        <v>1625</v>
      </c>
      <c r="DI58" s="108" t="s">
        <v>1626</v>
      </c>
      <c r="DJ58" s="108" t="s">
        <v>1627</v>
      </c>
      <c r="DK58" s="108"/>
      <c r="DL58" s="109" t="s">
        <v>1628</v>
      </c>
      <c r="DM58" s="110" t="s">
        <v>1629</v>
      </c>
      <c r="DN58" s="110">
        <v>4.0</v>
      </c>
      <c r="DO58" s="110" t="s">
        <v>285</v>
      </c>
      <c r="DP58" s="110" t="s">
        <v>255</v>
      </c>
      <c r="DQ58" s="111" t="s">
        <v>1630</v>
      </c>
      <c r="DR58" s="112">
        <v>0.0</v>
      </c>
      <c r="DS58" s="113"/>
    </row>
    <row r="59">
      <c r="A59" s="75" t="s">
        <v>1631</v>
      </c>
      <c r="B59" s="66" t="s">
        <v>288</v>
      </c>
      <c r="C59" s="76" t="s">
        <v>1632</v>
      </c>
      <c r="D59" s="77" t="s">
        <v>1633</v>
      </c>
      <c r="E59" s="78" t="s">
        <v>152</v>
      </c>
      <c r="F59" s="78" t="s">
        <v>1634</v>
      </c>
      <c r="G59" s="78" t="s">
        <v>1635</v>
      </c>
      <c r="H59" s="78" t="s">
        <v>1636</v>
      </c>
      <c r="I59" s="78" t="s">
        <v>1637</v>
      </c>
      <c r="J59" s="79"/>
      <c r="K59" s="80"/>
      <c r="L59" s="80"/>
      <c r="M59" s="80"/>
      <c r="N59" s="80"/>
      <c r="O59" s="81" t="s">
        <v>157</v>
      </c>
      <c r="P59" s="81" t="s">
        <v>157</v>
      </c>
      <c r="Q59" s="82"/>
      <c r="R59" s="80"/>
      <c r="S59" s="80"/>
      <c r="T59" s="80"/>
      <c r="U59" s="80"/>
      <c r="V59" s="82"/>
      <c r="W59" s="83"/>
      <c r="X59" s="84" t="s">
        <v>186</v>
      </c>
      <c r="Y59" s="85" t="s">
        <v>670</v>
      </c>
      <c r="Z59" s="85" t="s">
        <v>538</v>
      </c>
      <c r="AA59" s="86"/>
      <c r="AB59" s="87" t="s">
        <v>363</v>
      </c>
      <c r="AC59" s="117" t="s">
        <v>1638</v>
      </c>
      <c r="AD59" s="89" t="s">
        <v>365</v>
      </c>
      <c r="AE59" s="88" t="s">
        <v>601</v>
      </c>
      <c r="AF59" s="88" t="s">
        <v>363</v>
      </c>
      <c r="AG59" s="88" t="s">
        <v>604</v>
      </c>
      <c r="AH59" s="88" t="s">
        <v>507</v>
      </c>
      <c r="AI59" s="90">
        <v>3015.0</v>
      </c>
      <c r="AJ59" s="90">
        <v>310.0</v>
      </c>
      <c r="AK59" s="90">
        <v>405.0</v>
      </c>
      <c r="AL59" s="90">
        <v>224.0</v>
      </c>
      <c r="AM59" s="90">
        <v>347.0</v>
      </c>
      <c r="AN59" s="90">
        <v>80.0</v>
      </c>
      <c r="AO59" s="91"/>
      <c r="AP59" s="92" t="s">
        <v>479</v>
      </c>
      <c r="AQ59" s="93" t="s">
        <v>1639</v>
      </c>
      <c r="AR59" s="94" t="s">
        <v>672</v>
      </c>
      <c r="AS59" s="93" t="s">
        <v>366</v>
      </c>
      <c r="AT59" s="93" t="s">
        <v>200</v>
      </c>
      <c r="AU59" s="93" t="s">
        <v>1435</v>
      </c>
      <c r="AV59" s="93" t="s">
        <v>193</v>
      </c>
      <c r="AW59" s="90">
        <v>3015.0</v>
      </c>
      <c r="AX59" s="90">
        <v>257.0</v>
      </c>
      <c r="AY59" s="90">
        <v>464.0</v>
      </c>
      <c r="AZ59" s="90">
        <v>224.0</v>
      </c>
      <c r="BA59" s="90">
        <v>339.0</v>
      </c>
      <c r="BB59" s="90">
        <v>80.0</v>
      </c>
      <c r="BC59" s="95"/>
      <c r="BD59" s="96" t="s">
        <v>170</v>
      </c>
      <c r="BE59" s="97" t="s">
        <v>171</v>
      </c>
      <c r="BF59" s="98"/>
      <c r="BG59" s="97"/>
      <c r="BH59" s="97"/>
      <c r="BI59" s="97"/>
      <c r="BJ59" s="97"/>
      <c r="BK59" s="99"/>
      <c r="BL59" s="99"/>
      <c r="BM59" s="99"/>
      <c r="BN59" s="99"/>
      <c r="BO59" s="99"/>
      <c r="BP59" s="99"/>
      <c r="BQ59" s="79"/>
      <c r="BR59" s="100">
        <v>35.0</v>
      </c>
      <c r="BS59" s="100">
        <v>40.0</v>
      </c>
      <c r="BT59" s="100">
        <v>10.0</v>
      </c>
      <c r="BU59" s="100">
        <v>10.0</v>
      </c>
      <c r="BV59" s="101" t="s">
        <v>1640</v>
      </c>
      <c r="BW59" s="79"/>
      <c r="BX59" s="102" t="s">
        <v>173</v>
      </c>
      <c r="BY59" s="102" t="s">
        <v>174</v>
      </c>
      <c r="BZ59" s="102" t="s">
        <v>1207</v>
      </c>
      <c r="CA59" s="102" t="s">
        <v>1208</v>
      </c>
      <c r="CB59" s="102" t="s">
        <v>1641</v>
      </c>
      <c r="CC59" s="102" t="s">
        <v>756</v>
      </c>
      <c r="CD59" s="120" t="s">
        <v>1642</v>
      </c>
      <c r="CE59" s="121" t="s">
        <v>1643</v>
      </c>
      <c r="CF59" s="121" t="s">
        <v>1644</v>
      </c>
      <c r="CG59" s="105" t="s">
        <v>210</v>
      </c>
      <c r="CH59" s="105" t="s">
        <v>211</v>
      </c>
      <c r="CI59" s="106"/>
      <c r="CJ59" s="79"/>
      <c r="CK59" s="107" t="s">
        <v>1645</v>
      </c>
      <c r="CL59" s="108" t="s">
        <v>461</v>
      </c>
      <c r="CM59" s="108" t="s">
        <v>555</v>
      </c>
      <c r="CN59" s="108" t="s">
        <v>186</v>
      </c>
      <c r="CO59" s="108" t="s">
        <v>387</v>
      </c>
      <c r="CP59" s="108"/>
      <c r="CQ59" s="108"/>
      <c r="CR59" s="108">
        <v>21.0</v>
      </c>
      <c r="CS59" s="108">
        <v>84.0</v>
      </c>
      <c r="CT59" s="108">
        <v>154.0</v>
      </c>
      <c r="CU59" s="108">
        <v>224.0</v>
      </c>
      <c r="CV59" s="108">
        <v>294.0</v>
      </c>
      <c r="CW59" s="108">
        <v>364.0</v>
      </c>
      <c r="CX59" s="108" t="s">
        <v>100</v>
      </c>
      <c r="CY59" s="108">
        <v>6.0</v>
      </c>
      <c r="CZ59" s="108">
        <v>17.0</v>
      </c>
      <c r="DA59" s="108">
        <v>29.0</v>
      </c>
      <c r="DB59" s="108">
        <v>41.0</v>
      </c>
      <c r="DC59" s="108">
        <v>53.0</v>
      </c>
      <c r="DD59" s="108">
        <v>65.0</v>
      </c>
      <c r="DE59" s="108" t="s">
        <v>104</v>
      </c>
      <c r="DF59" s="108" t="s">
        <v>1646</v>
      </c>
      <c r="DG59" s="108" t="s">
        <v>1647</v>
      </c>
      <c r="DH59" s="108" t="s">
        <v>1648</v>
      </c>
      <c r="DI59" s="108" t="s">
        <v>1649</v>
      </c>
      <c r="DJ59" s="108" t="s">
        <v>1650</v>
      </c>
      <c r="DK59" s="108"/>
      <c r="DL59" s="109" t="s">
        <v>1651</v>
      </c>
      <c r="DM59" s="110" t="s">
        <v>394</v>
      </c>
      <c r="DN59" s="110">
        <v>5.0</v>
      </c>
      <c r="DO59" s="110">
        <v>3.0</v>
      </c>
      <c r="DP59" s="110" t="s">
        <v>255</v>
      </c>
      <c r="DQ59" s="111" t="s">
        <v>1652</v>
      </c>
      <c r="DR59" s="112">
        <v>0.0</v>
      </c>
      <c r="DS59" s="113"/>
    </row>
    <row r="60">
      <c r="A60" s="75" t="s">
        <v>1653</v>
      </c>
      <c r="B60" s="66" t="s">
        <v>288</v>
      </c>
      <c r="C60" s="76" t="s">
        <v>1654</v>
      </c>
      <c r="D60" s="77" t="s">
        <v>1655</v>
      </c>
      <c r="E60" s="78" t="s">
        <v>152</v>
      </c>
      <c r="F60" s="78" t="s">
        <v>1656</v>
      </c>
      <c r="G60" s="78" t="s">
        <v>1657</v>
      </c>
      <c r="H60" s="78" t="s">
        <v>1658</v>
      </c>
      <c r="I60" s="78" t="s">
        <v>1659</v>
      </c>
      <c r="J60" s="79"/>
      <c r="K60" s="80"/>
      <c r="L60" s="81"/>
      <c r="M60" s="81"/>
      <c r="N60" s="81" t="s">
        <v>157</v>
      </c>
      <c r="O60" s="81" t="s">
        <v>157</v>
      </c>
      <c r="P60" s="80"/>
      <c r="Q60" s="82"/>
      <c r="R60" s="80"/>
      <c r="S60" s="80"/>
      <c r="T60" s="80"/>
      <c r="U60" s="81"/>
      <c r="V60" s="116" t="s">
        <v>157</v>
      </c>
      <c r="W60" s="83"/>
      <c r="X60" s="84" t="s">
        <v>600</v>
      </c>
      <c r="Y60" s="85" t="s">
        <v>362</v>
      </c>
      <c r="Z60" s="85" t="s">
        <v>300</v>
      </c>
      <c r="AA60" s="86"/>
      <c r="AB60" s="87" t="s">
        <v>1660</v>
      </c>
      <c r="AC60" s="88" t="s">
        <v>1661</v>
      </c>
      <c r="AD60" s="89" t="s">
        <v>1662</v>
      </c>
      <c r="AE60" s="88" t="s">
        <v>366</v>
      </c>
      <c r="AF60" s="88" t="s">
        <v>363</v>
      </c>
      <c r="AG60" s="152" t="s">
        <v>951</v>
      </c>
      <c r="AH60" s="88" t="s">
        <v>200</v>
      </c>
      <c r="AI60" s="90">
        <v>2861.0</v>
      </c>
      <c r="AJ60" s="90">
        <v>285.0</v>
      </c>
      <c r="AK60" s="90">
        <v>406.0</v>
      </c>
      <c r="AL60" s="90">
        <v>229.0</v>
      </c>
      <c r="AM60" s="90">
        <v>352.0</v>
      </c>
      <c r="AN60" s="90">
        <v>83.0</v>
      </c>
      <c r="AO60" s="91"/>
      <c r="AP60" s="92"/>
      <c r="AQ60" s="93"/>
      <c r="AR60" s="94"/>
      <c r="AS60" s="93"/>
      <c r="AT60" s="93"/>
      <c r="AU60" s="93"/>
      <c r="AV60" s="93"/>
      <c r="AW60" s="90"/>
      <c r="AX60" s="90"/>
      <c r="AY60" s="90"/>
      <c r="AZ60" s="90"/>
      <c r="BA60" s="90"/>
      <c r="BB60" s="90"/>
      <c r="BC60" s="95"/>
      <c r="BD60" s="96" t="s">
        <v>1663</v>
      </c>
      <c r="BE60" s="97" t="s">
        <v>482</v>
      </c>
      <c r="BF60" s="98" t="s">
        <v>1664</v>
      </c>
      <c r="BG60" s="97" t="s">
        <v>297</v>
      </c>
      <c r="BH60" s="97" t="s">
        <v>486</v>
      </c>
      <c r="BI60" s="97" t="s">
        <v>1665</v>
      </c>
      <c r="BJ60" s="97" t="s">
        <v>507</v>
      </c>
      <c r="BK60" s="99">
        <v>3294.0</v>
      </c>
      <c r="BL60" s="99">
        <v>262.0</v>
      </c>
      <c r="BM60" s="99">
        <v>439.0</v>
      </c>
      <c r="BN60" s="99">
        <v>256.0</v>
      </c>
      <c r="BO60" s="99">
        <v>294.0</v>
      </c>
      <c r="BP60" s="99">
        <v>109.0</v>
      </c>
      <c r="BQ60" s="79"/>
      <c r="BR60" s="100">
        <v>35.0</v>
      </c>
      <c r="BS60" s="100">
        <v>10.0</v>
      </c>
      <c r="BT60" s="100">
        <v>20.0</v>
      </c>
      <c r="BU60" s="100">
        <v>30.0</v>
      </c>
      <c r="BV60" s="101" t="s">
        <v>1666</v>
      </c>
      <c r="BW60" s="79"/>
      <c r="BX60" s="102" t="s">
        <v>173</v>
      </c>
      <c r="BY60" s="102" t="s">
        <v>174</v>
      </c>
      <c r="BZ60" s="102" t="s">
        <v>1667</v>
      </c>
      <c r="CA60" s="102" t="s">
        <v>152</v>
      </c>
      <c r="CB60" s="102" t="s">
        <v>1668</v>
      </c>
      <c r="CC60" s="102" t="s">
        <v>152</v>
      </c>
      <c r="CD60" s="120" t="s">
        <v>1669</v>
      </c>
      <c r="CE60" s="121" t="s">
        <v>1670</v>
      </c>
      <c r="CF60" s="121" t="s">
        <v>1671</v>
      </c>
      <c r="CG60" s="105" t="s">
        <v>382</v>
      </c>
      <c r="CH60" s="105" t="s">
        <v>459</v>
      </c>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1672</v>
      </c>
      <c r="DM60" s="110" t="s">
        <v>362</v>
      </c>
      <c r="DN60" s="110">
        <v>5.0</v>
      </c>
      <c r="DO60" s="110">
        <v>4.0</v>
      </c>
      <c r="DP60" s="110">
        <v>4.0</v>
      </c>
      <c r="DQ60" s="111" t="s">
        <v>1673</v>
      </c>
      <c r="DR60" s="112">
        <v>0.0</v>
      </c>
      <c r="DS60" s="113"/>
    </row>
    <row r="61">
      <c r="A61" s="75" t="s">
        <v>885</v>
      </c>
      <c r="B61" s="66" t="s">
        <v>180</v>
      </c>
      <c r="C61" s="76" t="s">
        <v>1674</v>
      </c>
      <c r="D61" s="77" t="s">
        <v>1675</v>
      </c>
      <c r="E61" s="78"/>
      <c r="F61" s="78"/>
      <c r="G61" s="78"/>
      <c r="H61" s="78"/>
      <c r="I61" s="78"/>
      <c r="J61" s="79"/>
      <c r="K61" s="80"/>
      <c r="L61" s="81"/>
      <c r="M61" s="81"/>
      <c r="N61" s="81"/>
      <c r="O61" s="81" t="s">
        <v>157</v>
      </c>
      <c r="P61" s="125" t="s">
        <v>157</v>
      </c>
      <c r="Q61" s="82"/>
      <c r="R61" s="80"/>
      <c r="S61" s="125" t="s">
        <v>157</v>
      </c>
      <c r="T61" s="80"/>
      <c r="U61" s="81"/>
      <c r="V61" s="116"/>
      <c r="W61" s="83"/>
      <c r="X61" s="84" t="s">
        <v>1676</v>
      </c>
      <c r="Y61" s="85" t="s">
        <v>1677</v>
      </c>
      <c r="Z61" s="85" t="s">
        <v>671</v>
      </c>
      <c r="AA61" s="86"/>
      <c r="AB61" s="87" t="s">
        <v>1042</v>
      </c>
      <c r="AC61" s="88" t="s">
        <v>160</v>
      </c>
      <c r="AD61" s="89" t="s">
        <v>1678</v>
      </c>
      <c r="AE61" s="88" t="s">
        <v>1679</v>
      </c>
      <c r="AF61" s="88" t="s">
        <v>653</v>
      </c>
      <c r="AG61" s="152" t="s">
        <v>304</v>
      </c>
      <c r="AH61" s="88" t="s">
        <v>301</v>
      </c>
      <c r="AI61" s="90"/>
      <c r="AJ61" s="90"/>
      <c r="AK61" s="90"/>
      <c r="AL61" s="90"/>
      <c r="AM61" s="90"/>
      <c r="AN61" s="90"/>
      <c r="AO61" s="91"/>
      <c r="AP61" s="92"/>
      <c r="AQ61" s="93"/>
      <c r="AR61" s="94"/>
      <c r="AS61" s="93"/>
      <c r="AT61" s="93"/>
      <c r="AU61" s="93"/>
      <c r="AV61" s="93"/>
      <c r="AW61" s="90"/>
      <c r="AX61" s="90"/>
      <c r="AY61" s="90"/>
      <c r="AZ61" s="90"/>
      <c r="BA61" s="90"/>
      <c r="BB61" s="90"/>
      <c r="BC61" s="95"/>
      <c r="BD61" s="96" t="s">
        <v>1680</v>
      </c>
      <c r="BE61" s="97" t="s">
        <v>741</v>
      </c>
      <c r="BF61" s="98" t="s">
        <v>1681</v>
      </c>
      <c r="BG61" s="97" t="s">
        <v>538</v>
      </c>
      <c r="BH61" s="97" t="s">
        <v>540</v>
      </c>
      <c r="BI61" s="97" t="s">
        <v>1204</v>
      </c>
      <c r="BJ61" s="97" t="s">
        <v>368</v>
      </c>
      <c r="BK61" s="99"/>
      <c r="BL61" s="99"/>
      <c r="BM61" s="99"/>
      <c r="BN61" s="99"/>
      <c r="BO61" s="99"/>
      <c r="BP61" s="99"/>
      <c r="BQ61" s="79"/>
      <c r="BR61" s="100">
        <v>30.0</v>
      </c>
      <c r="BS61" s="100">
        <v>40.0</v>
      </c>
      <c r="BT61" s="100">
        <v>20.0</v>
      </c>
      <c r="BU61" s="100">
        <v>25.0</v>
      </c>
      <c r="BV61" s="101" t="s">
        <v>1682</v>
      </c>
      <c r="BW61" s="79"/>
      <c r="BX61" s="102" t="s">
        <v>204</v>
      </c>
      <c r="BY61" s="102" t="s">
        <v>1683</v>
      </c>
      <c r="BZ61" s="102" t="s">
        <v>1684</v>
      </c>
      <c r="CA61" s="102" t="s">
        <v>1562</v>
      </c>
      <c r="CB61" s="102" t="s">
        <v>1685</v>
      </c>
      <c r="CC61" s="102" t="s">
        <v>684</v>
      </c>
      <c r="CD61" s="120" t="s">
        <v>581</v>
      </c>
      <c r="CE61" s="121" t="s">
        <v>1686</v>
      </c>
      <c r="CF61" s="121" t="s">
        <v>1687</v>
      </c>
      <c r="CG61" s="105"/>
      <c r="CH61" s="105"/>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1688</v>
      </c>
      <c r="DM61" s="110" t="s">
        <v>493</v>
      </c>
      <c r="DN61" s="110">
        <v>5.0</v>
      </c>
      <c r="DO61" s="110">
        <v>2.0</v>
      </c>
      <c r="DP61" s="110" t="s">
        <v>255</v>
      </c>
      <c r="DQ61" s="111" t="s">
        <v>1689</v>
      </c>
      <c r="DR61" s="112"/>
      <c r="DS61" s="113"/>
    </row>
    <row r="62">
      <c r="A62" s="75" t="s">
        <v>1690</v>
      </c>
      <c r="B62" s="66" t="s">
        <v>288</v>
      </c>
      <c r="C62" s="76" t="s">
        <v>1691</v>
      </c>
      <c r="D62" s="77" t="s">
        <v>1692</v>
      </c>
      <c r="E62" s="78"/>
      <c r="F62" s="78"/>
      <c r="G62" s="78"/>
      <c r="H62" s="78"/>
      <c r="I62" s="78"/>
      <c r="J62" s="79"/>
      <c r="K62" s="80"/>
      <c r="L62" s="81"/>
      <c r="M62" s="81"/>
      <c r="N62" s="81"/>
      <c r="O62" s="81"/>
      <c r="P62" s="125" t="s">
        <v>157</v>
      </c>
      <c r="Q62" s="82"/>
      <c r="R62" s="80"/>
      <c r="S62" s="80"/>
      <c r="T62" s="80"/>
      <c r="U62" s="81"/>
      <c r="V62" s="116" t="s">
        <v>157</v>
      </c>
      <c r="W62" s="83"/>
      <c r="X62" s="84" t="s">
        <v>329</v>
      </c>
      <c r="Y62" s="85" t="s">
        <v>1693</v>
      </c>
      <c r="Z62" s="85" t="s">
        <v>1091</v>
      </c>
      <c r="AA62" s="86"/>
      <c r="AB62" s="87" t="s">
        <v>1694</v>
      </c>
      <c r="AC62" s="88" t="s">
        <v>547</v>
      </c>
      <c r="AD62" s="89" t="s">
        <v>1695</v>
      </c>
      <c r="AE62" s="88" t="s">
        <v>603</v>
      </c>
      <c r="AF62" s="88" t="s">
        <v>507</v>
      </c>
      <c r="AG62" s="152" t="s">
        <v>1696</v>
      </c>
      <c r="AH62" s="88" t="s">
        <v>193</v>
      </c>
      <c r="AI62" s="90"/>
      <c r="AJ62" s="90"/>
      <c r="AK62" s="90"/>
      <c r="AL62" s="90"/>
      <c r="AM62" s="90"/>
      <c r="AN62" s="90"/>
      <c r="AO62" s="91"/>
      <c r="AP62" s="92"/>
      <c r="AQ62" s="93"/>
      <c r="AR62" s="94"/>
      <c r="AS62" s="93"/>
      <c r="AT62" s="93"/>
      <c r="AU62" s="93"/>
      <c r="AV62" s="93"/>
      <c r="AW62" s="90"/>
      <c r="AX62" s="90"/>
      <c r="AY62" s="90"/>
      <c r="AZ62" s="90"/>
      <c r="BA62" s="90"/>
      <c r="BB62" s="90"/>
      <c r="BC62" s="95"/>
      <c r="BD62" s="96" t="s">
        <v>1697</v>
      </c>
      <c r="BE62" s="97" t="s">
        <v>576</v>
      </c>
      <c r="BF62" s="98" t="s">
        <v>1698</v>
      </c>
      <c r="BG62" s="97" t="s">
        <v>442</v>
      </c>
      <c r="BH62" s="97" t="s">
        <v>269</v>
      </c>
      <c r="BI62" s="97" t="s">
        <v>1381</v>
      </c>
      <c r="BJ62" s="97" t="s">
        <v>445</v>
      </c>
      <c r="BK62" s="99"/>
      <c r="BL62" s="99"/>
      <c r="BM62" s="99"/>
      <c r="BN62" s="99"/>
      <c r="BO62" s="99"/>
      <c r="BP62" s="99"/>
      <c r="BQ62" s="79"/>
      <c r="BR62" s="100">
        <v>40.0</v>
      </c>
      <c r="BS62" s="100">
        <v>15.0</v>
      </c>
      <c r="BT62" s="100">
        <v>30.0</v>
      </c>
      <c r="BU62" s="100">
        <v>10.0</v>
      </c>
      <c r="BV62" s="101" t="s">
        <v>1699</v>
      </c>
      <c r="BW62" s="79"/>
      <c r="BX62" s="102" t="s">
        <v>173</v>
      </c>
      <c r="BY62" s="102" t="s">
        <v>174</v>
      </c>
      <c r="BZ62" s="102" t="s">
        <v>1700</v>
      </c>
      <c r="CA62" s="102" t="s">
        <v>152</v>
      </c>
      <c r="CB62" s="102" t="s">
        <v>1701</v>
      </c>
      <c r="CC62" s="102" t="s">
        <v>152</v>
      </c>
      <c r="CD62" s="120" t="s">
        <v>1072</v>
      </c>
      <c r="CE62" s="121" t="s">
        <v>1702</v>
      </c>
      <c r="CF62" s="121" t="s">
        <v>1703</v>
      </c>
      <c r="CG62" s="105"/>
      <c r="CH62" s="105"/>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1704</v>
      </c>
      <c r="DM62" s="110" t="s">
        <v>254</v>
      </c>
      <c r="DN62" s="110">
        <v>3.0</v>
      </c>
      <c r="DO62" s="110">
        <v>4.0</v>
      </c>
      <c r="DP62" s="110">
        <v>3.0</v>
      </c>
      <c r="DQ62" s="111" t="s">
        <v>1705</v>
      </c>
      <c r="DR62" s="112"/>
      <c r="DS62" s="113"/>
    </row>
    <row r="63">
      <c r="A63" s="75" t="s">
        <v>1115</v>
      </c>
      <c r="B63" s="66" t="s">
        <v>149</v>
      </c>
      <c r="C63" s="76" t="s">
        <v>1706</v>
      </c>
      <c r="D63" s="77" t="s">
        <v>1707</v>
      </c>
      <c r="E63" s="78" t="s">
        <v>152</v>
      </c>
      <c r="F63" s="78" t="s">
        <v>1708</v>
      </c>
      <c r="G63" s="78" t="s">
        <v>1709</v>
      </c>
      <c r="H63" s="78" t="s">
        <v>1710</v>
      </c>
      <c r="I63" s="78" t="s">
        <v>1711</v>
      </c>
      <c r="J63" s="79"/>
      <c r="K63" s="80"/>
      <c r="L63" s="81" t="s">
        <v>157</v>
      </c>
      <c r="M63" s="81" t="s">
        <v>157</v>
      </c>
      <c r="N63" s="80"/>
      <c r="O63" s="80"/>
      <c r="P63" s="80"/>
      <c r="Q63" s="82"/>
      <c r="R63" s="80"/>
      <c r="S63" s="80"/>
      <c r="T63" s="81" t="s">
        <v>157</v>
      </c>
      <c r="U63" s="80"/>
      <c r="V63" s="82"/>
      <c r="W63" s="83"/>
      <c r="X63" s="84" t="s">
        <v>186</v>
      </c>
      <c r="Y63" s="85" t="s">
        <v>542</v>
      </c>
      <c r="Z63" s="85" t="s">
        <v>1505</v>
      </c>
      <c r="AA63" s="86"/>
      <c r="AB63" s="87" t="s">
        <v>363</v>
      </c>
      <c r="AC63" s="88" t="s">
        <v>300</v>
      </c>
      <c r="AD63" s="89"/>
      <c r="AE63" s="88"/>
      <c r="AF63" s="88"/>
      <c r="AG63" s="88"/>
      <c r="AH63" s="88"/>
      <c r="AI63" s="90"/>
      <c r="AJ63" s="90"/>
      <c r="AK63" s="90"/>
      <c r="AL63" s="90"/>
      <c r="AM63" s="90"/>
      <c r="AN63" s="90"/>
      <c r="AO63" s="91"/>
      <c r="AP63" s="92" t="s">
        <v>479</v>
      </c>
      <c r="AQ63" s="93" t="s">
        <v>372</v>
      </c>
      <c r="AR63" s="94" t="s">
        <v>200</v>
      </c>
      <c r="AS63" s="93" t="s">
        <v>199</v>
      </c>
      <c r="AT63" s="93" t="s">
        <v>200</v>
      </c>
      <c r="AU63" s="93" t="s">
        <v>1004</v>
      </c>
      <c r="AV63" s="93" t="s">
        <v>374</v>
      </c>
      <c r="AW63" s="90">
        <v>2333.0</v>
      </c>
      <c r="AX63" s="90">
        <v>212.0</v>
      </c>
      <c r="AY63" s="90">
        <v>418.0</v>
      </c>
      <c r="AZ63" s="90">
        <v>166.0</v>
      </c>
      <c r="BA63" s="90">
        <v>273.0</v>
      </c>
      <c r="BB63" s="90">
        <v>73.0</v>
      </c>
      <c r="BC63" s="95"/>
      <c r="BD63" s="96" t="s">
        <v>375</v>
      </c>
      <c r="BE63" s="97" t="s">
        <v>366</v>
      </c>
      <c r="BF63" s="98"/>
      <c r="BG63" s="97"/>
      <c r="BH63" s="97"/>
      <c r="BI63" s="97"/>
      <c r="BJ63" s="97"/>
      <c r="BK63" s="99"/>
      <c r="BL63" s="99"/>
      <c r="BM63" s="99"/>
      <c r="BN63" s="99"/>
      <c r="BO63" s="99"/>
      <c r="BP63" s="99"/>
      <c r="BQ63" s="79"/>
      <c r="BR63" s="100">
        <v>15.0</v>
      </c>
      <c r="BS63" s="100">
        <v>15.0</v>
      </c>
      <c r="BT63" s="100">
        <v>30.0</v>
      </c>
      <c r="BU63" s="100">
        <v>30.0</v>
      </c>
      <c r="BV63" s="101" t="s">
        <v>1712</v>
      </c>
      <c r="BW63" s="79"/>
      <c r="BX63" s="102" t="s">
        <v>204</v>
      </c>
      <c r="BY63" s="102" t="s">
        <v>174</v>
      </c>
      <c r="BZ63" s="102" t="s">
        <v>1713</v>
      </c>
      <c r="CA63" s="102" t="s">
        <v>1714</v>
      </c>
      <c r="CB63" s="102" t="s">
        <v>552</v>
      </c>
      <c r="CC63" s="102" t="s">
        <v>553</v>
      </c>
      <c r="CD63" s="120" t="s">
        <v>1715</v>
      </c>
      <c r="CE63" s="121" t="s">
        <v>1716</v>
      </c>
      <c r="CF63" s="121" t="s">
        <v>1717</v>
      </c>
      <c r="CG63" s="105" t="s">
        <v>210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c r="DM63" s="110"/>
      <c r="DN63" s="110"/>
      <c r="DO63" s="110"/>
      <c r="DP63" s="110"/>
      <c r="DQ63" s="111"/>
      <c r="DR63" s="112">
        <v>0.0</v>
      </c>
      <c r="DS63" s="113"/>
    </row>
    <row r="64">
      <c r="A64" s="75" t="s">
        <v>1718</v>
      </c>
      <c r="B64" s="66" t="s">
        <v>180</v>
      </c>
      <c r="C64" s="76" t="s">
        <v>1719</v>
      </c>
      <c r="D64" s="77" t="s">
        <v>1720</v>
      </c>
      <c r="E64" s="78" t="s">
        <v>152</v>
      </c>
      <c r="F64" s="78" t="s">
        <v>152</v>
      </c>
      <c r="G64" s="78" t="s">
        <v>1721</v>
      </c>
      <c r="H64" s="78" t="s">
        <v>1722</v>
      </c>
      <c r="I64" s="78" t="s">
        <v>1723</v>
      </c>
      <c r="J64" s="79"/>
      <c r="K64" s="80"/>
      <c r="L64" s="81"/>
      <c r="M64" s="81"/>
      <c r="N64" s="81" t="s">
        <v>157</v>
      </c>
      <c r="O64" s="80"/>
      <c r="P64" s="80"/>
      <c r="Q64" s="82"/>
      <c r="R64" s="81" t="s">
        <v>157</v>
      </c>
      <c r="S64" s="80"/>
      <c r="T64" s="81"/>
      <c r="U64" s="81"/>
      <c r="V64" s="116" t="s">
        <v>435</v>
      </c>
      <c r="W64" s="83"/>
      <c r="X64" s="84" t="s">
        <v>337</v>
      </c>
      <c r="Y64" s="129" t="s">
        <v>1724</v>
      </c>
      <c r="Z64" s="85" t="s">
        <v>1725</v>
      </c>
      <c r="AA64" s="86"/>
      <c r="AB64" s="87" t="s">
        <v>1726</v>
      </c>
      <c r="AC64" s="88" t="s">
        <v>1727</v>
      </c>
      <c r="AD64" s="89" t="s">
        <v>1728</v>
      </c>
      <c r="AE64" s="117" t="s">
        <v>1729</v>
      </c>
      <c r="AF64" s="88" t="s">
        <v>337</v>
      </c>
      <c r="AG64" s="117" t="s">
        <v>1730</v>
      </c>
      <c r="AH64" s="88" t="s">
        <v>274</v>
      </c>
      <c r="AI64" s="90">
        <v>3550.0</v>
      </c>
      <c r="AJ64" s="90">
        <v>523.0</v>
      </c>
      <c r="AK64" s="90">
        <v>218.0</v>
      </c>
      <c r="AL64" s="90">
        <v>273.0</v>
      </c>
      <c r="AM64" s="90">
        <v>258.0</v>
      </c>
      <c r="AN64" s="90">
        <v>228.0</v>
      </c>
      <c r="AO64" s="91"/>
      <c r="AP64" s="92"/>
      <c r="AQ64" s="93"/>
      <c r="AR64" s="94"/>
      <c r="AS64" s="93"/>
      <c r="AT64" s="93"/>
      <c r="AU64" s="93"/>
      <c r="AV64" s="93"/>
      <c r="AW64" s="90"/>
      <c r="AX64" s="90"/>
      <c r="AY64" s="90"/>
      <c r="AZ64" s="90"/>
      <c r="BA64" s="90"/>
      <c r="BB64" s="90"/>
      <c r="BC64" s="95"/>
      <c r="BD64" s="96" t="s">
        <v>1322</v>
      </c>
      <c r="BE64" s="119" t="s">
        <v>1731</v>
      </c>
      <c r="BF64" s="98" t="s">
        <v>1732</v>
      </c>
      <c r="BG64" s="97" t="s">
        <v>333</v>
      </c>
      <c r="BH64" s="97" t="s">
        <v>1325</v>
      </c>
      <c r="BI64" s="119" t="s">
        <v>1733</v>
      </c>
      <c r="BJ64" s="97" t="s">
        <v>193</v>
      </c>
      <c r="BK64" s="139">
        <v>3550.0</v>
      </c>
      <c r="BL64" s="139">
        <v>497.0</v>
      </c>
      <c r="BM64" s="139">
        <v>218.0</v>
      </c>
      <c r="BN64" s="139">
        <v>262.0</v>
      </c>
      <c r="BO64" s="139">
        <v>240.0</v>
      </c>
      <c r="BP64" s="139">
        <v>331.0</v>
      </c>
      <c r="BQ64" s="79"/>
      <c r="BR64" s="100">
        <v>20.0</v>
      </c>
      <c r="BS64" s="100">
        <v>40.0</v>
      </c>
      <c r="BT64" s="100">
        <v>10.0</v>
      </c>
      <c r="BU64" s="100">
        <v>30.0</v>
      </c>
      <c r="BV64" s="101" t="s">
        <v>1734</v>
      </c>
      <c r="BW64" s="79"/>
      <c r="BX64" s="102" t="s">
        <v>204</v>
      </c>
      <c r="BY64" s="102" t="s">
        <v>174</v>
      </c>
      <c r="BZ64" s="102" t="s">
        <v>1735</v>
      </c>
      <c r="CA64" s="102" t="s">
        <v>152</v>
      </c>
      <c r="CB64" s="102" t="s">
        <v>1736</v>
      </c>
      <c r="CC64" s="102" t="s">
        <v>152</v>
      </c>
      <c r="CD64" s="120" t="s">
        <v>1030</v>
      </c>
      <c r="CE64" s="121" t="s">
        <v>1737</v>
      </c>
      <c r="CF64" s="121" t="s">
        <v>1738</v>
      </c>
      <c r="CG64" s="105" t="s">
        <v>520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1739</v>
      </c>
      <c r="DM64" s="110" t="s">
        <v>470</v>
      </c>
      <c r="DN64" s="110">
        <v>5.0</v>
      </c>
      <c r="DO64" s="110">
        <v>5.0</v>
      </c>
      <c r="DP64" s="110" t="s">
        <v>592</v>
      </c>
      <c r="DQ64" s="111" t="s">
        <v>1740</v>
      </c>
      <c r="DR64" s="112">
        <v>0.0</v>
      </c>
      <c r="DS64" s="113"/>
    </row>
    <row r="65">
      <c r="A65" s="75" t="s">
        <v>1741</v>
      </c>
      <c r="B65" s="66" t="s">
        <v>180</v>
      </c>
      <c r="C65" s="76" t="s">
        <v>1742</v>
      </c>
      <c r="D65" s="77" t="s">
        <v>1743</v>
      </c>
      <c r="E65" s="78" t="s">
        <v>152</v>
      </c>
      <c r="F65" s="78" t="s">
        <v>152</v>
      </c>
      <c r="G65" s="78" t="s">
        <v>1744</v>
      </c>
      <c r="H65" s="78" t="s">
        <v>1745</v>
      </c>
      <c r="I65" s="78" t="s">
        <v>1746</v>
      </c>
      <c r="J65" s="79"/>
      <c r="K65" s="80"/>
      <c r="L65" s="81"/>
      <c r="M65" s="81" t="s">
        <v>435</v>
      </c>
      <c r="N65" s="80"/>
      <c r="O65" s="80"/>
      <c r="P65" s="80"/>
      <c r="Q65" s="82"/>
      <c r="R65" s="81" t="s">
        <v>157</v>
      </c>
      <c r="S65" s="80"/>
      <c r="T65" s="81" t="s">
        <v>157</v>
      </c>
      <c r="U65" s="80"/>
      <c r="V65" s="82"/>
      <c r="W65" s="83"/>
      <c r="X65" s="84" t="s">
        <v>1747</v>
      </c>
      <c r="Y65" s="129" t="s">
        <v>1748</v>
      </c>
      <c r="Z65" s="85" t="s">
        <v>1177</v>
      </c>
      <c r="AA65" s="86"/>
      <c r="AB65" s="87" t="s">
        <v>1749</v>
      </c>
      <c r="AC65" s="88" t="s">
        <v>306</v>
      </c>
      <c r="AD65" s="89" t="s">
        <v>1750</v>
      </c>
      <c r="AE65" s="117" t="s">
        <v>1751</v>
      </c>
      <c r="AF65" s="88" t="s">
        <v>233</v>
      </c>
      <c r="AG65" s="117" t="s">
        <v>1752</v>
      </c>
      <c r="AH65" s="88" t="s">
        <v>202</v>
      </c>
      <c r="AI65" s="90">
        <v>5406.0</v>
      </c>
      <c r="AJ65" s="90">
        <v>477.0</v>
      </c>
      <c r="AK65" s="90">
        <v>278.0</v>
      </c>
      <c r="AL65" s="90">
        <v>284.0</v>
      </c>
      <c r="AM65" s="90">
        <v>312.0</v>
      </c>
      <c r="AN65" s="90">
        <v>101.0</v>
      </c>
      <c r="AO65" s="91"/>
      <c r="AP65" s="92" t="s">
        <v>1753</v>
      </c>
      <c r="AQ65" s="93" t="s">
        <v>1611</v>
      </c>
      <c r="AR65" s="94" t="s">
        <v>1754</v>
      </c>
      <c r="AS65" s="93" t="s">
        <v>481</v>
      </c>
      <c r="AT65" s="93" t="s">
        <v>574</v>
      </c>
      <c r="AU65" s="118" t="s">
        <v>1755</v>
      </c>
      <c r="AV65" s="93" t="s">
        <v>195</v>
      </c>
      <c r="AW65" s="90">
        <v>5075.0</v>
      </c>
      <c r="AX65" s="90">
        <v>391.0</v>
      </c>
      <c r="AY65" s="90">
        <v>253.0</v>
      </c>
      <c r="AZ65" s="90">
        <v>307.0</v>
      </c>
      <c r="BA65" s="90">
        <v>274.0</v>
      </c>
      <c r="BB65" s="90">
        <v>114.0</v>
      </c>
      <c r="BC65" s="95"/>
      <c r="BD65" s="96" t="s">
        <v>1756</v>
      </c>
      <c r="BE65" s="97" t="s">
        <v>272</v>
      </c>
      <c r="BF65" s="98" t="s">
        <v>1757</v>
      </c>
      <c r="BG65" s="119" t="s">
        <v>1758</v>
      </c>
      <c r="BH65" s="97" t="s">
        <v>235</v>
      </c>
      <c r="BI65" s="97" t="s">
        <v>951</v>
      </c>
      <c r="BJ65" s="97" t="s">
        <v>228</v>
      </c>
      <c r="BK65" s="99">
        <v>5075.0</v>
      </c>
      <c r="BL65" s="99">
        <v>391.0</v>
      </c>
      <c r="BM65" s="99">
        <v>334.0</v>
      </c>
      <c r="BN65" s="99">
        <v>273.0</v>
      </c>
      <c r="BO65" s="99">
        <v>355.0</v>
      </c>
      <c r="BP65" s="99">
        <v>114.0</v>
      </c>
      <c r="BQ65" s="79"/>
      <c r="BR65" s="100">
        <v>40.0</v>
      </c>
      <c r="BS65" s="100">
        <v>15.0</v>
      </c>
      <c r="BT65" s="100">
        <v>35.0</v>
      </c>
      <c r="BU65" s="100">
        <v>10.0</v>
      </c>
      <c r="BV65" s="101" t="s">
        <v>1759</v>
      </c>
      <c r="BW65" s="79"/>
      <c r="BX65" s="102" t="s">
        <v>204</v>
      </c>
      <c r="BY65" s="102" t="s">
        <v>1760</v>
      </c>
      <c r="BZ65" s="102" t="s">
        <v>1761</v>
      </c>
      <c r="CA65" s="102" t="s">
        <v>238</v>
      </c>
      <c r="CB65" s="102" t="s">
        <v>1762</v>
      </c>
      <c r="CC65" s="102" t="s">
        <v>1763</v>
      </c>
      <c r="CD65" s="120" t="s">
        <v>1764</v>
      </c>
      <c r="CE65" s="121" t="s">
        <v>1765</v>
      </c>
      <c r="CF65" s="121" t="s">
        <v>1766</v>
      </c>
      <c r="CG65" s="105" t="s">
        <v>458</v>
      </c>
      <c r="CH65" s="105" t="s">
        <v>459</v>
      </c>
      <c r="CI65" s="106"/>
      <c r="CJ65" s="79"/>
      <c r="CK65" s="107" t="s">
        <v>1767</v>
      </c>
      <c r="CL65" s="108" t="s">
        <v>461</v>
      </c>
      <c r="CM65" s="108" t="s">
        <v>418</v>
      </c>
      <c r="CN65" s="108" t="s">
        <v>247</v>
      </c>
      <c r="CO65" s="108" t="s">
        <v>387</v>
      </c>
      <c r="CP65" s="108" t="s">
        <v>585</v>
      </c>
      <c r="CQ65" s="108" t="s">
        <v>1768</v>
      </c>
      <c r="CR65" s="108">
        <v>34.0</v>
      </c>
      <c r="CS65" s="108">
        <v>135.0</v>
      </c>
      <c r="CT65" s="108">
        <v>247.0</v>
      </c>
      <c r="CU65" s="108">
        <v>359.0</v>
      </c>
      <c r="CV65" s="108">
        <v>471.0</v>
      </c>
      <c r="CW65" s="108">
        <v>583.0</v>
      </c>
      <c r="CX65" s="108" t="s">
        <v>100</v>
      </c>
      <c r="CY65" s="108">
        <v>4.0</v>
      </c>
      <c r="CZ65" s="108">
        <v>12.0</v>
      </c>
      <c r="DA65" s="108">
        <v>21.0</v>
      </c>
      <c r="DB65" s="108">
        <v>30.0</v>
      </c>
      <c r="DC65" s="108">
        <v>39.0</v>
      </c>
      <c r="DD65" s="108">
        <v>48.0</v>
      </c>
      <c r="DE65" s="108" t="s">
        <v>104</v>
      </c>
      <c r="DF65" s="108" t="s">
        <v>1769</v>
      </c>
      <c r="DG65" s="108" t="s">
        <v>1770</v>
      </c>
      <c r="DH65" s="108" t="s">
        <v>1771</v>
      </c>
      <c r="DI65" s="108" t="s">
        <v>1772</v>
      </c>
      <c r="DJ65" s="108" t="s">
        <v>1773</v>
      </c>
      <c r="DK65" s="108"/>
      <c r="DL65" s="109" t="s">
        <v>1774</v>
      </c>
      <c r="DM65" s="110" t="s">
        <v>470</v>
      </c>
      <c r="DN65" s="110">
        <v>8.0</v>
      </c>
      <c r="DO65" s="110" t="s">
        <v>285</v>
      </c>
      <c r="DP65" s="110" t="s">
        <v>255</v>
      </c>
      <c r="DQ65" s="111" t="s">
        <v>1775</v>
      </c>
      <c r="DR65" s="112">
        <v>0.0</v>
      </c>
      <c r="DS65" s="113"/>
    </row>
    <row r="66">
      <c r="A66" s="75" t="s">
        <v>1776</v>
      </c>
      <c r="B66" s="66" t="s">
        <v>180</v>
      </c>
      <c r="C66" s="76" t="s">
        <v>1777</v>
      </c>
      <c r="D66" s="77" t="s">
        <v>1778</v>
      </c>
      <c r="E66" s="78"/>
      <c r="F66" s="78"/>
      <c r="G66" s="78"/>
      <c r="H66" s="78"/>
      <c r="I66" s="78"/>
      <c r="J66" s="79"/>
      <c r="K66" s="80"/>
      <c r="L66" s="81"/>
      <c r="M66" s="81"/>
      <c r="N66" s="81" t="s">
        <v>157</v>
      </c>
      <c r="O66" s="80"/>
      <c r="P66" s="81" t="s">
        <v>157</v>
      </c>
      <c r="Q66" s="124"/>
      <c r="R66" s="81"/>
      <c r="S66" s="80"/>
      <c r="T66" s="81" t="s">
        <v>157</v>
      </c>
      <c r="U66" s="80"/>
      <c r="V66" s="124"/>
      <c r="W66" s="83"/>
      <c r="X66" s="84" t="s">
        <v>1779</v>
      </c>
      <c r="Y66" s="129" t="s">
        <v>1780</v>
      </c>
      <c r="Z66" s="85" t="s">
        <v>1781</v>
      </c>
      <c r="AA66" s="86"/>
      <c r="AB66" s="87" t="s">
        <v>1782</v>
      </c>
      <c r="AC66" s="88" t="s">
        <v>673</v>
      </c>
      <c r="AD66" s="89" t="s">
        <v>1783</v>
      </c>
      <c r="AE66" s="117" t="s">
        <v>1784</v>
      </c>
      <c r="AF66" s="88" t="s">
        <v>486</v>
      </c>
      <c r="AG66" s="117" t="s">
        <v>201</v>
      </c>
      <c r="AH66" s="88" t="s">
        <v>440</v>
      </c>
      <c r="AI66" s="90"/>
      <c r="AJ66" s="90"/>
      <c r="AK66" s="90"/>
      <c r="AL66" s="90"/>
      <c r="AM66" s="90"/>
      <c r="AN66" s="90"/>
      <c r="AO66" s="91"/>
      <c r="AP66" s="92"/>
      <c r="AQ66" s="93"/>
      <c r="AR66" s="94"/>
      <c r="AS66" s="93"/>
      <c r="AT66" s="93"/>
      <c r="AU66" s="118"/>
      <c r="AV66" s="93"/>
      <c r="AW66" s="90"/>
      <c r="AX66" s="90"/>
      <c r="AY66" s="90"/>
      <c r="AZ66" s="90"/>
      <c r="BA66" s="90"/>
      <c r="BB66" s="90"/>
      <c r="BC66" s="95"/>
      <c r="BD66" s="96" t="s">
        <v>1785</v>
      </c>
      <c r="BE66" s="97" t="s">
        <v>480</v>
      </c>
      <c r="BF66" s="98" t="s">
        <v>1786</v>
      </c>
      <c r="BG66" s="119" t="s">
        <v>304</v>
      </c>
      <c r="BH66" s="97" t="s">
        <v>363</v>
      </c>
      <c r="BI66" s="97" t="s">
        <v>1787</v>
      </c>
      <c r="BJ66" s="97" t="s">
        <v>342</v>
      </c>
      <c r="BK66" s="99"/>
      <c r="BL66" s="99"/>
      <c r="BM66" s="99"/>
      <c r="BN66" s="99"/>
      <c r="BO66" s="99"/>
      <c r="BP66" s="99"/>
      <c r="BQ66" s="79"/>
      <c r="BR66" s="100">
        <v>20.0</v>
      </c>
      <c r="BS66" s="100">
        <v>40.0</v>
      </c>
      <c r="BT66" s="100">
        <v>15.0</v>
      </c>
      <c r="BU66" s="100">
        <v>25.0</v>
      </c>
      <c r="BV66" s="101" t="s">
        <v>1788</v>
      </c>
      <c r="BW66" s="79"/>
      <c r="BX66" s="102" t="s">
        <v>276</v>
      </c>
      <c r="BY66" s="102" t="s">
        <v>174</v>
      </c>
      <c r="BZ66" s="102" t="s">
        <v>1789</v>
      </c>
      <c r="CA66" s="102" t="s">
        <v>733</v>
      </c>
      <c r="CB66" s="102" t="s">
        <v>1790</v>
      </c>
      <c r="CC66" s="102" t="s">
        <v>1791</v>
      </c>
      <c r="CD66" s="120" t="s">
        <v>1792</v>
      </c>
      <c r="CE66" s="121" t="s">
        <v>1793</v>
      </c>
      <c r="CF66" s="121" t="s">
        <v>1794</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1795</v>
      </c>
      <c r="DM66" s="110" t="s">
        <v>688</v>
      </c>
      <c r="DN66" s="110">
        <v>4.0</v>
      </c>
      <c r="DO66" s="110">
        <v>2.0</v>
      </c>
      <c r="DP66" s="110" t="s">
        <v>255</v>
      </c>
      <c r="DQ66" s="111" t="s">
        <v>1796</v>
      </c>
      <c r="DR66" s="112"/>
      <c r="DS66" s="113"/>
    </row>
    <row r="67">
      <c r="A67" s="75" t="s">
        <v>1797</v>
      </c>
      <c r="B67" s="66" t="s">
        <v>180</v>
      </c>
      <c r="C67" s="76" t="s">
        <v>1798</v>
      </c>
      <c r="D67" s="77" t="s">
        <v>1799</v>
      </c>
      <c r="E67" s="78" t="s">
        <v>152</v>
      </c>
      <c r="F67" s="78" t="s">
        <v>152</v>
      </c>
      <c r="G67" s="78"/>
      <c r="H67" s="78"/>
      <c r="I67" s="78"/>
      <c r="J67" s="79"/>
      <c r="K67" s="80"/>
      <c r="L67" s="81"/>
      <c r="M67" s="81"/>
      <c r="N67" s="80"/>
      <c r="O67" s="80"/>
      <c r="P67" s="80"/>
      <c r="Q67" s="124" t="s">
        <v>157</v>
      </c>
      <c r="R67" s="81"/>
      <c r="S67" s="80"/>
      <c r="T67" s="81" t="s">
        <v>157</v>
      </c>
      <c r="U67" s="80"/>
      <c r="V67" s="124" t="s">
        <v>157</v>
      </c>
      <c r="W67" s="83"/>
      <c r="X67" s="84" t="s">
        <v>1800</v>
      </c>
      <c r="Y67" s="129" t="s">
        <v>480</v>
      </c>
      <c r="Z67" s="85" t="s">
        <v>333</v>
      </c>
      <c r="AA67" s="86"/>
      <c r="AB67" s="87" t="s">
        <v>1801</v>
      </c>
      <c r="AC67" s="88" t="s">
        <v>1802</v>
      </c>
      <c r="AD67" s="89" t="s">
        <v>1803</v>
      </c>
      <c r="AE67" s="117" t="s">
        <v>1804</v>
      </c>
      <c r="AF67" s="88" t="s">
        <v>1325</v>
      </c>
      <c r="AG67" s="117" t="s">
        <v>1805</v>
      </c>
      <c r="AH67" s="88" t="s">
        <v>193</v>
      </c>
      <c r="AI67" s="90"/>
      <c r="AJ67" s="90"/>
      <c r="AK67" s="90"/>
      <c r="AL67" s="90"/>
      <c r="AM67" s="90"/>
      <c r="AN67" s="90"/>
      <c r="AO67" s="91"/>
      <c r="AP67" s="92"/>
      <c r="AQ67" s="93"/>
      <c r="AR67" s="94"/>
      <c r="AS67" s="93"/>
      <c r="AT67" s="93"/>
      <c r="AU67" s="118"/>
      <c r="AV67" s="93"/>
      <c r="AW67" s="90"/>
      <c r="AX67" s="90"/>
      <c r="AY67" s="90"/>
      <c r="AZ67" s="90"/>
      <c r="BA67" s="90"/>
      <c r="BB67" s="90"/>
      <c r="BC67" s="95"/>
      <c r="BD67" s="96" t="s">
        <v>1806</v>
      </c>
      <c r="BE67" s="97" t="s">
        <v>738</v>
      </c>
      <c r="BF67" s="98" t="s">
        <v>1807</v>
      </c>
      <c r="BG67" s="119" t="s">
        <v>1041</v>
      </c>
      <c r="BH67" s="97" t="s">
        <v>363</v>
      </c>
      <c r="BI67" s="97" t="s">
        <v>928</v>
      </c>
      <c r="BJ67" s="97" t="s">
        <v>653</v>
      </c>
      <c r="BK67" s="99"/>
      <c r="BL67" s="99"/>
      <c r="BM67" s="99"/>
      <c r="BN67" s="99"/>
      <c r="BO67" s="99"/>
      <c r="BP67" s="99"/>
      <c r="BQ67" s="79"/>
      <c r="BR67" s="100">
        <v>15.0</v>
      </c>
      <c r="BS67" s="100">
        <v>35.0</v>
      </c>
      <c r="BT67" s="100">
        <v>15.0</v>
      </c>
      <c r="BU67" s="100">
        <v>35.0</v>
      </c>
      <c r="BV67" s="101" t="s">
        <v>1808</v>
      </c>
      <c r="BW67" s="79"/>
      <c r="BX67" s="102" t="s">
        <v>276</v>
      </c>
      <c r="BY67" s="102" t="s">
        <v>174</v>
      </c>
      <c r="BZ67" s="102" t="s">
        <v>1809</v>
      </c>
      <c r="CA67" s="102" t="s">
        <v>152</v>
      </c>
      <c r="CB67" s="102" t="s">
        <v>1810</v>
      </c>
      <c r="CC67" s="102" t="s">
        <v>152</v>
      </c>
      <c r="CD67" s="123"/>
      <c r="CE67" s="121" t="s">
        <v>1811</v>
      </c>
      <c r="CF67" s="121" t="s">
        <v>1812</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1813</v>
      </c>
      <c r="DM67" s="110" t="s">
        <v>493</v>
      </c>
      <c r="DN67" s="110">
        <v>3.0</v>
      </c>
      <c r="DO67" s="110">
        <v>3.0</v>
      </c>
      <c r="DP67" s="110" t="s">
        <v>255</v>
      </c>
      <c r="DQ67" s="111" t="s">
        <v>1814</v>
      </c>
      <c r="DR67" s="112">
        <v>0.0</v>
      </c>
      <c r="DS67" s="113"/>
    </row>
    <row r="68">
      <c r="A68" s="75" t="s">
        <v>1815</v>
      </c>
      <c r="B68" s="66" t="s">
        <v>288</v>
      </c>
      <c r="C68" s="76" t="s">
        <v>1816</v>
      </c>
      <c r="D68" s="77" t="s">
        <v>1817</v>
      </c>
      <c r="E68" s="171" t="s">
        <v>152</v>
      </c>
      <c r="F68" s="78" t="s">
        <v>1818</v>
      </c>
      <c r="G68" s="78" t="s">
        <v>1819</v>
      </c>
      <c r="H68" s="78" t="s">
        <v>1820</v>
      </c>
      <c r="I68" s="78" t="s">
        <v>1821</v>
      </c>
      <c r="J68" s="79"/>
      <c r="K68" s="80"/>
      <c r="L68" s="81" t="s">
        <v>157</v>
      </c>
      <c r="M68" s="80"/>
      <c r="N68" s="80"/>
      <c r="O68" s="80"/>
      <c r="P68" s="80"/>
      <c r="Q68" s="82"/>
      <c r="R68" s="81" t="s">
        <v>157</v>
      </c>
      <c r="S68" s="80"/>
      <c r="T68" s="80"/>
      <c r="U68" s="81"/>
      <c r="V68" s="116" t="s">
        <v>157</v>
      </c>
      <c r="W68" s="83"/>
      <c r="X68" s="84" t="s">
        <v>1822</v>
      </c>
      <c r="Y68" s="85" t="s">
        <v>1464</v>
      </c>
      <c r="Z68" s="85" t="s">
        <v>1823</v>
      </c>
      <c r="AA68" s="86"/>
      <c r="AB68" s="87" t="s">
        <v>1824</v>
      </c>
      <c r="AC68" s="88" t="s">
        <v>712</v>
      </c>
      <c r="AD68" s="89" t="s">
        <v>1825</v>
      </c>
      <c r="AE68" s="88" t="s">
        <v>343</v>
      </c>
      <c r="AF68" s="88" t="s">
        <v>301</v>
      </c>
      <c r="AG68" s="117" t="s">
        <v>1826</v>
      </c>
      <c r="AH68" s="88" t="s">
        <v>169</v>
      </c>
      <c r="AI68" s="90"/>
      <c r="AJ68" s="90"/>
      <c r="AK68" s="90"/>
      <c r="AL68" s="90"/>
      <c r="AM68" s="90"/>
      <c r="AN68" s="90"/>
      <c r="AO68" s="91"/>
      <c r="AP68" s="92"/>
      <c r="AQ68" s="93"/>
      <c r="AR68" s="94"/>
      <c r="AS68" s="93"/>
      <c r="AT68" s="93"/>
      <c r="AU68" s="93"/>
      <c r="AV68" s="93"/>
      <c r="AW68" s="90"/>
      <c r="AX68" s="90"/>
      <c r="AY68" s="90"/>
      <c r="AZ68" s="90"/>
      <c r="BA68" s="90"/>
      <c r="BB68" s="90"/>
      <c r="BC68" s="95"/>
      <c r="BD68" s="96" t="s">
        <v>1827</v>
      </c>
      <c r="BE68" s="119" t="s">
        <v>1828</v>
      </c>
      <c r="BF68" s="98" t="s">
        <v>1829</v>
      </c>
      <c r="BG68" s="97" t="s">
        <v>448</v>
      </c>
      <c r="BH68" s="97" t="s">
        <v>440</v>
      </c>
      <c r="BI68" s="97" t="s">
        <v>763</v>
      </c>
      <c r="BJ68" s="97" t="s">
        <v>274</v>
      </c>
      <c r="BK68" s="99"/>
      <c r="BL68" s="99"/>
      <c r="BM68" s="99"/>
      <c r="BN68" s="99"/>
      <c r="BO68" s="99"/>
      <c r="BP68" s="99"/>
      <c r="BQ68" s="79"/>
      <c r="BR68" s="100">
        <v>40.0</v>
      </c>
      <c r="BS68" s="100">
        <v>10.0</v>
      </c>
      <c r="BT68" s="100">
        <v>35.0</v>
      </c>
      <c r="BU68" s="100">
        <v>10.0</v>
      </c>
      <c r="BV68" s="101" t="s">
        <v>1830</v>
      </c>
      <c r="BW68" s="79"/>
      <c r="BX68" s="102" t="s">
        <v>276</v>
      </c>
      <c r="BY68" s="102" t="s">
        <v>174</v>
      </c>
      <c r="BZ68" s="102" t="s">
        <v>1831</v>
      </c>
      <c r="CA68" s="102" t="s">
        <v>152</v>
      </c>
      <c r="CB68" s="102" t="s">
        <v>1832</v>
      </c>
      <c r="CC68" s="102" t="s">
        <v>152</v>
      </c>
      <c r="CD68" s="103"/>
      <c r="CE68" s="104"/>
      <c r="CF68" s="104"/>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1833</v>
      </c>
      <c r="DM68" s="110" t="s">
        <v>394</v>
      </c>
      <c r="DN68" s="110" t="s">
        <v>152</v>
      </c>
      <c r="DO68" s="110" t="s">
        <v>285</v>
      </c>
      <c r="DP68" s="110" t="s">
        <v>255</v>
      </c>
      <c r="DQ68" s="111" t="s">
        <v>1834</v>
      </c>
      <c r="DR68" s="112">
        <v>0.0</v>
      </c>
      <c r="DS68" s="113"/>
    </row>
    <row r="69">
      <c r="A69" s="75" t="s">
        <v>906</v>
      </c>
      <c r="B69" s="66" t="s">
        <v>149</v>
      </c>
      <c r="C69" s="76" t="s">
        <v>1835</v>
      </c>
      <c r="D69" s="77" t="s">
        <v>1836</v>
      </c>
      <c r="E69" s="78" t="s">
        <v>152</v>
      </c>
      <c r="F69" s="78" t="s">
        <v>1837</v>
      </c>
      <c r="G69" s="78" t="s">
        <v>1838</v>
      </c>
      <c r="H69" s="78" t="s">
        <v>1839</v>
      </c>
      <c r="I69" s="78" t="s">
        <v>1840</v>
      </c>
      <c r="J69" s="79"/>
      <c r="K69" s="80"/>
      <c r="L69" s="81" t="s">
        <v>157</v>
      </c>
      <c r="M69" s="80"/>
      <c r="N69" s="80"/>
      <c r="O69" s="80"/>
      <c r="P69" s="80"/>
      <c r="Q69" s="82"/>
      <c r="R69" s="80"/>
      <c r="S69" s="80"/>
      <c r="T69" s="80"/>
      <c r="U69" s="80"/>
      <c r="V69" s="82"/>
      <c r="W69" s="83"/>
      <c r="X69" s="84" t="s">
        <v>436</v>
      </c>
      <c r="Y69" s="85" t="s">
        <v>1841</v>
      </c>
      <c r="Z69" s="85" t="s">
        <v>1842</v>
      </c>
      <c r="AA69" s="86"/>
      <c r="AB69" s="87" t="s">
        <v>303</v>
      </c>
      <c r="AC69" s="88" t="s">
        <v>1023</v>
      </c>
      <c r="AD69" s="89"/>
      <c r="AE69" s="88"/>
      <c r="AF69" s="88"/>
      <c r="AG69" s="88"/>
      <c r="AH69" s="88"/>
      <c r="AI69" s="90"/>
      <c r="AJ69" s="90"/>
      <c r="AK69" s="90"/>
      <c r="AL69" s="90"/>
      <c r="AM69" s="90"/>
      <c r="AN69" s="90"/>
      <c r="AO69" s="91"/>
      <c r="AP69" s="92" t="s">
        <v>441</v>
      </c>
      <c r="AQ69" s="93" t="s">
        <v>570</v>
      </c>
      <c r="AR69" s="94" t="s">
        <v>443</v>
      </c>
      <c r="AS69" s="93" t="s">
        <v>448</v>
      </c>
      <c r="AT69" s="93" t="s">
        <v>445</v>
      </c>
      <c r="AU69" s="93" t="s">
        <v>620</v>
      </c>
      <c r="AV69" s="93" t="s">
        <v>167</v>
      </c>
      <c r="AW69" s="90">
        <v>2797.0</v>
      </c>
      <c r="AX69" s="90">
        <v>431.0</v>
      </c>
      <c r="AY69" s="90">
        <v>202.0</v>
      </c>
      <c r="AZ69" s="90">
        <v>205.0</v>
      </c>
      <c r="BA69" s="90">
        <v>230.0</v>
      </c>
      <c r="BB69" s="90">
        <v>145.0</v>
      </c>
      <c r="BC69" s="95"/>
      <c r="BD69" s="96" t="s">
        <v>447</v>
      </c>
      <c r="BE69" s="97" t="s">
        <v>1176</v>
      </c>
      <c r="BF69" s="98"/>
      <c r="BG69" s="97"/>
      <c r="BH69" s="97"/>
      <c r="BI69" s="97"/>
      <c r="BJ69" s="97"/>
      <c r="BK69" s="99"/>
      <c r="BL69" s="99"/>
      <c r="BM69" s="99"/>
      <c r="BN69" s="99"/>
      <c r="BO69" s="99"/>
      <c r="BP69" s="99"/>
      <c r="BQ69" s="79"/>
      <c r="BR69" s="100">
        <v>35.0</v>
      </c>
      <c r="BS69" s="100">
        <v>10.0</v>
      </c>
      <c r="BT69" s="100">
        <v>35.0</v>
      </c>
      <c r="BU69" s="100">
        <v>10.0</v>
      </c>
      <c r="BV69" s="101" t="s">
        <v>1843</v>
      </c>
      <c r="BW69" s="79"/>
      <c r="BX69" s="102" t="s">
        <v>173</v>
      </c>
      <c r="BY69" s="102" t="s">
        <v>450</v>
      </c>
      <c r="BZ69" s="102" t="s">
        <v>175</v>
      </c>
      <c r="CA69" s="102" t="s">
        <v>176</v>
      </c>
      <c r="CB69" s="102" t="s">
        <v>177</v>
      </c>
      <c r="CC69" s="102" t="s">
        <v>176</v>
      </c>
      <c r="CD69" s="103"/>
      <c r="CE69" s="104"/>
      <c r="CF69" s="104"/>
      <c r="CG69" s="105" t="s">
        <v>458</v>
      </c>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c r="DM69" s="110"/>
      <c r="DN69" s="110"/>
      <c r="DO69" s="110"/>
      <c r="DP69" s="110"/>
      <c r="DQ69" s="111"/>
      <c r="DR69" s="112">
        <v>0.0</v>
      </c>
      <c r="DS69" s="113"/>
    </row>
    <row r="70" ht="224.25" customHeight="1">
      <c r="A70" s="75" t="s">
        <v>1844</v>
      </c>
      <c r="B70" s="66" t="s">
        <v>180</v>
      </c>
      <c r="C70" s="76" t="s">
        <v>1845</v>
      </c>
      <c r="D70" s="77" t="s">
        <v>1846</v>
      </c>
      <c r="E70" s="78" t="s">
        <v>152</v>
      </c>
      <c r="F70" s="78" t="s">
        <v>152</v>
      </c>
      <c r="G70" s="78"/>
      <c r="H70" s="78"/>
      <c r="I70" s="78"/>
      <c r="J70" s="79"/>
      <c r="K70" s="80"/>
      <c r="L70" s="81"/>
      <c r="M70" s="80"/>
      <c r="N70" s="80"/>
      <c r="O70" s="80"/>
      <c r="P70" s="80"/>
      <c r="Q70" s="116" t="s">
        <v>157</v>
      </c>
      <c r="R70" s="80"/>
      <c r="S70" s="80"/>
      <c r="T70" s="80"/>
      <c r="U70" s="81" t="s">
        <v>157</v>
      </c>
      <c r="V70" s="82"/>
      <c r="W70" s="83"/>
      <c r="X70" s="84" t="s">
        <v>186</v>
      </c>
      <c r="Y70" s="85" t="s">
        <v>187</v>
      </c>
      <c r="Z70" s="172" t="s">
        <v>1847</v>
      </c>
      <c r="AA70" s="86"/>
      <c r="AB70" s="173" t="s">
        <v>163</v>
      </c>
      <c r="AC70" s="88" t="s">
        <v>166</v>
      </c>
      <c r="AD70" s="89"/>
      <c r="AE70" s="88"/>
      <c r="AF70" s="88"/>
      <c r="AG70" s="88"/>
      <c r="AH70" s="88"/>
      <c r="AI70" s="90"/>
      <c r="AJ70" s="90"/>
      <c r="AK70" s="90"/>
      <c r="AL70" s="90"/>
      <c r="AM70" s="90"/>
      <c r="AN70" s="90"/>
      <c r="AO70" s="91"/>
      <c r="AP70" s="92" t="s">
        <v>479</v>
      </c>
      <c r="AQ70" s="93" t="s">
        <v>671</v>
      </c>
      <c r="AR70" s="94" t="s">
        <v>200</v>
      </c>
      <c r="AS70" s="93" t="s">
        <v>1435</v>
      </c>
      <c r="AT70" s="93" t="s">
        <v>486</v>
      </c>
      <c r="AU70" s="93" t="s">
        <v>1848</v>
      </c>
      <c r="AV70" s="93" t="s">
        <v>193</v>
      </c>
      <c r="AW70" s="90"/>
      <c r="AX70" s="90"/>
      <c r="AY70" s="90"/>
      <c r="AZ70" s="90"/>
      <c r="BA70" s="90"/>
      <c r="BB70" s="174"/>
      <c r="BC70" s="95"/>
      <c r="BD70" s="175" t="s">
        <v>1849</v>
      </c>
      <c r="BE70" s="97" t="s">
        <v>818</v>
      </c>
      <c r="BF70" s="98" t="s">
        <v>1850</v>
      </c>
      <c r="BG70" s="97" t="s">
        <v>820</v>
      </c>
      <c r="BH70" s="97" t="s">
        <v>200</v>
      </c>
      <c r="BI70" s="97" t="s">
        <v>1851</v>
      </c>
      <c r="BJ70" s="97" t="s">
        <v>202</v>
      </c>
      <c r="BK70" s="99"/>
      <c r="BL70" s="99"/>
      <c r="BM70" s="99"/>
      <c r="BN70" s="99"/>
      <c r="BO70" s="99"/>
      <c r="BP70" s="99"/>
      <c r="BQ70" s="79"/>
      <c r="BR70" s="100">
        <v>25.0</v>
      </c>
      <c r="BS70" s="100">
        <v>35.0</v>
      </c>
      <c r="BT70" s="100">
        <v>20.0</v>
      </c>
      <c r="BU70" s="100">
        <v>20.0</v>
      </c>
      <c r="BV70" s="101" t="s">
        <v>1852</v>
      </c>
      <c r="BW70" s="79"/>
      <c r="BX70" s="102" t="s">
        <v>173</v>
      </c>
      <c r="BY70" s="102" t="s">
        <v>1853</v>
      </c>
      <c r="BZ70" s="102" t="s">
        <v>1854</v>
      </c>
      <c r="CA70" s="102" t="s">
        <v>1362</v>
      </c>
      <c r="CB70" s="102" t="s">
        <v>1855</v>
      </c>
      <c r="CC70" s="102" t="s">
        <v>1856</v>
      </c>
      <c r="CD70" s="103"/>
      <c r="CE70" s="121" t="s">
        <v>1857</v>
      </c>
      <c r="CF70" s="121" t="s">
        <v>1858</v>
      </c>
      <c r="CG70" s="105"/>
      <c r="CH70" s="105"/>
      <c r="CI70" s="106"/>
      <c r="CJ70" s="79"/>
      <c r="CK70" s="107" t="s">
        <v>1859</v>
      </c>
      <c r="CL70" s="108" t="s">
        <v>461</v>
      </c>
      <c r="CM70" s="108" t="s">
        <v>555</v>
      </c>
      <c r="CN70" s="108" t="s">
        <v>186</v>
      </c>
      <c r="CO70" s="108" t="s">
        <v>387</v>
      </c>
      <c r="CP70" s="108"/>
      <c r="CQ70" s="108"/>
      <c r="CR70" s="108">
        <v>21.0</v>
      </c>
      <c r="CS70" s="108">
        <v>84.0</v>
      </c>
      <c r="CT70" s="108">
        <v>154.0</v>
      </c>
      <c r="CU70" s="108">
        <v>224.0</v>
      </c>
      <c r="CV70" s="108">
        <v>294.0</v>
      </c>
      <c r="CW70" s="108">
        <v>364.0</v>
      </c>
      <c r="CX70" s="108" t="s">
        <v>100</v>
      </c>
      <c r="CY70" s="108">
        <v>6.0</v>
      </c>
      <c r="CZ70" s="108">
        <v>17.0</v>
      </c>
      <c r="DA70" s="108">
        <v>29.0</v>
      </c>
      <c r="DB70" s="108">
        <v>41.0</v>
      </c>
      <c r="DC70" s="108">
        <v>53.0</v>
      </c>
      <c r="DD70" s="108">
        <v>65.0</v>
      </c>
      <c r="DE70" s="108" t="s">
        <v>104</v>
      </c>
      <c r="DF70" s="108" t="s">
        <v>1860</v>
      </c>
      <c r="DG70" s="108" t="s">
        <v>1861</v>
      </c>
      <c r="DH70" s="108" t="s">
        <v>1862</v>
      </c>
      <c r="DI70" s="108" t="s">
        <v>1863</v>
      </c>
      <c r="DJ70" s="108" t="s">
        <v>1864</v>
      </c>
      <c r="DK70" s="108"/>
      <c r="DL70" s="109" t="s">
        <v>1865</v>
      </c>
      <c r="DM70" s="110" t="s">
        <v>493</v>
      </c>
      <c r="DN70" s="110">
        <v>5.0</v>
      </c>
      <c r="DO70" s="110" t="s">
        <v>285</v>
      </c>
      <c r="DP70" s="110">
        <v>5.0</v>
      </c>
      <c r="DQ70" s="111" t="s">
        <v>1866</v>
      </c>
      <c r="DR70" s="112"/>
      <c r="DS70" s="113"/>
    </row>
    <row r="71">
      <c r="A71" s="75" t="s">
        <v>1867</v>
      </c>
      <c r="B71" s="66" t="s">
        <v>180</v>
      </c>
      <c r="C71" s="76" t="s">
        <v>1868</v>
      </c>
      <c r="D71" s="176" t="s">
        <v>1869</v>
      </c>
      <c r="E71" s="78"/>
      <c r="F71" s="78"/>
      <c r="G71" s="78"/>
      <c r="H71" s="78"/>
      <c r="I71" s="78"/>
      <c r="J71" s="79"/>
      <c r="K71" s="80"/>
      <c r="L71" s="80"/>
      <c r="M71" s="81" t="s">
        <v>157</v>
      </c>
      <c r="N71" s="81"/>
      <c r="O71" s="80"/>
      <c r="P71" s="80"/>
      <c r="Q71" s="116" t="s">
        <v>157</v>
      </c>
      <c r="R71" s="80"/>
      <c r="S71" s="81"/>
      <c r="T71" s="81" t="s">
        <v>157</v>
      </c>
      <c r="U71" s="81"/>
      <c r="V71" s="116"/>
      <c r="W71" s="83"/>
      <c r="X71" s="84" t="s">
        <v>1870</v>
      </c>
      <c r="Y71" s="129" t="s">
        <v>1871</v>
      </c>
      <c r="Z71" s="172" t="s">
        <v>171</v>
      </c>
      <c r="AA71" s="86"/>
      <c r="AB71" s="173" t="s">
        <v>1872</v>
      </c>
      <c r="AC71" s="117" t="s">
        <v>818</v>
      </c>
      <c r="AD71" s="89" t="s">
        <v>1873</v>
      </c>
      <c r="AE71" s="117" t="s">
        <v>1874</v>
      </c>
      <c r="AF71" s="117" t="s">
        <v>301</v>
      </c>
      <c r="AG71" s="117" t="s">
        <v>201</v>
      </c>
      <c r="AH71" s="117" t="s">
        <v>653</v>
      </c>
      <c r="AI71" s="97"/>
      <c r="AJ71" s="97"/>
      <c r="AK71" s="97"/>
      <c r="AL71" s="97"/>
      <c r="AM71" s="97"/>
      <c r="AN71" s="97"/>
      <c r="AO71" s="91"/>
      <c r="AP71" s="92"/>
      <c r="AQ71" s="93"/>
      <c r="AR71" s="94"/>
      <c r="AS71" s="93"/>
      <c r="AT71" s="93"/>
      <c r="AU71" s="118"/>
      <c r="AV71" s="93"/>
      <c r="AW71" s="90"/>
      <c r="AX71" s="90"/>
      <c r="AY71" s="90"/>
      <c r="AZ71" s="90"/>
      <c r="BA71" s="90"/>
      <c r="BB71" s="174"/>
      <c r="BC71" s="95"/>
      <c r="BD71" s="175" t="s">
        <v>1875</v>
      </c>
      <c r="BE71" s="97" t="s">
        <v>929</v>
      </c>
      <c r="BF71" s="98" t="s">
        <v>1876</v>
      </c>
      <c r="BG71" s="97" t="s">
        <v>602</v>
      </c>
      <c r="BH71" s="97" t="s">
        <v>540</v>
      </c>
      <c r="BI71" s="97" t="s">
        <v>1877</v>
      </c>
      <c r="BJ71" s="97" t="s">
        <v>445</v>
      </c>
      <c r="BK71" s="99"/>
      <c r="BL71" s="99"/>
      <c r="BM71" s="99"/>
      <c r="BN71" s="99"/>
      <c r="BO71" s="99"/>
      <c r="BP71" s="99"/>
      <c r="BQ71" s="79"/>
      <c r="BR71" s="100">
        <v>30.0</v>
      </c>
      <c r="BS71" s="100">
        <v>20.0</v>
      </c>
      <c r="BT71" s="100">
        <v>30.0</v>
      </c>
      <c r="BU71" s="100">
        <v>20.0</v>
      </c>
      <c r="BV71" s="101" t="s">
        <v>1878</v>
      </c>
      <c r="BW71" s="79"/>
      <c r="BX71" s="102" t="s">
        <v>204</v>
      </c>
      <c r="BY71" s="102" t="s">
        <v>174</v>
      </c>
      <c r="BZ71" s="102" t="s">
        <v>1879</v>
      </c>
      <c r="CA71" s="102" t="s">
        <v>682</v>
      </c>
      <c r="CB71" s="102" t="s">
        <v>1880</v>
      </c>
      <c r="CC71" s="102" t="s">
        <v>1303</v>
      </c>
      <c r="CD71" s="123"/>
      <c r="CE71" s="121" t="s">
        <v>1881</v>
      </c>
      <c r="CF71" s="121" t="s">
        <v>1882</v>
      </c>
      <c r="CG71" s="105"/>
      <c r="CH71" s="105"/>
      <c r="CI71" s="106"/>
      <c r="CJ71" s="79"/>
      <c r="CK71" s="107" t="s">
        <v>1883</v>
      </c>
      <c r="CL71" s="108" t="s">
        <v>417</v>
      </c>
      <c r="CM71" s="108" t="s">
        <v>555</v>
      </c>
      <c r="CN71" s="108" t="s">
        <v>420</v>
      </c>
      <c r="CO71" s="108" t="s">
        <v>387</v>
      </c>
      <c r="CP71" s="108"/>
      <c r="CQ71" s="108"/>
      <c r="CR71" s="108">
        <v>34.0</v>
      </c>
      <c r="CS71" s="108">
        <v>135.0</v>
      </c>
      <c r="CT71" s="108">
        <v>247.0</v>
      </c>
      <c r="CU71" s="108">
        <v>359.0</v>
      </c>
      <c r="CV71" s="108">
        <v>471.0</v>
      </c>
      <c r="CW71" s="108">
        <v>583.0</v>
      </c>
      <c r="CX71" s="108" t="s">
        <v>100</v>
      </c>
      <c r="CY71" s="108">
        <v>5.0</v>
      </c>
      <c r="CZ71" s="108">
        <v>14.0</v>
      </c>
      <c r="DA71" s="108">
        <v>24.0</v>
      </c>
      <c r="DB71" s="108">
        <v>34.0</v>
      </c>
      <c r="DC71" s="108">
        <v>44.0</v>
      </c>
      <c r="DD71" s="108">
        <v>54.0</v>
      </c>
      <c r="DE71" s="108" t="s">
        <v>103</v>
      </c>
      <c r="DF71" s="108" t="s">
        <v>1884</v>
      </c>
      <c r="DG71" s="108" t="s">
        <v>1885</v>
      </c>
      <c r="DH71" s="108" t="s">
        <v>1886</v>
      </c>
      <c r="DI71" s="108" t="s">
        <v>1887</v>
      </c>
      <c r="DJ71" s="108" t="s">
        <v>1888</v>
      </c>
      <c r="DK71" s="108"/>
      <c r="DL71" s="109" t="s">
        <v>1889</v>
      </c>
      <c r="DM71" s="110" t="s">
        <v>688</v>
      </c>
      <c r="DN71" s="110">
        <v>5.0</v>
      </c>
      <c r="DO71" s="110">
        <v>4.0</v>
      </c>
      <c r="DP71" s="110">
        <v>3.0</v>
      </c>
      <c r="DQ71" s="111" t="s">
        <v>1890</v>
      </c>
      <c r="DR71" s="112">
        <v>0.0</v>
      </c>
      <c r="DS71" s="113"/>
    </row>
    <row r="72">
      <c r="A72" s="75" t="s">
        <v>1069</v>
      </c>
      <c r="B72" s="66" t="s">
        <v>288</v>
      </c>
      <c r="C72" s="76" t="s">
        <v>1891</v>
      </c>
      <c r="D72" s="77" t="s">
        <v>1892</v>
      </c>
      <c r="E72" s="78" t="s">
        <v>152</v>
      </c>
      <c r="F72" s="78" t="s">
        <v>1893</v>
      </c>
      <c r="G72" s="78" t="s">
        <v>1894</v>
      </c>
      <c r="H72" s="78" t="s">
        <v>1895</v>
      </c>
      <c r="I72" s="78" t="s">
        <v>1896</v>
      </c>
      <c r="J72" s="79"/>
      <c r="K72" s="80"/>
      <c r="L72" s="80"/>
      <c r="M72" s="81" t="s">
        <v>157</v>
      </c>
      <c r="N72" s="80"/>
      <c r="O72" s="80"/>
      <c r="P72" s="80"/>
      <c r="Q72" s="82"/>
      <c r="R72" s="81" t="s">
        <v>157</v>
      </c>
      <c r="S72" s="81"/>
      <c r="T72" s="81"/>
      <c r="U72" s="81"/>
      <c r="V72" s="116"/>
      <c r="W72" s="83"/>
      <c r="X72" s="84" t="s">
        <v>295</v>
      </c>
      <c r="Y72" s="85" t="s">
        <v>1897</v>
      </c>
      <c r="Z72" s="85" t="s">
        <v>1231</v>
      </c>
      <c r="AA72" s="86"/>
      <c r="AB72" s="87" t="s">
        <v>1322</v>
      </c>
      <c r="AC72" s="88" t="s">
        <v>1063</v>
      </c>
      <c r="AD72" s="89" t="s">
        <v>1732</v>
      </c>
      <c r="AE72" s="88" t="s">
        <v>1596</v>
      </c>
      <c r="AF72" s="88" t="s">
        <v>337</v>
      </c>
      <c r="AG72" s="88" t="s">
        <v>1823</v>
      </c>
      <c r="AH72" s="88" t="s">
        <v>193</v>
      </c>
      <c r="AI72" s="90">
        <v>3502.0</v>
      </c>
      <c r="AJ72" s="90">
        <v>486.0</v>
      </c>
      <c r="AK72" s="90">
        <v>222.0</v>
      </c>
      <c r="AL72" s="90">
        <v>248.0</v>
      </c>
      <c r="AM72" s="90">
        <v>226.0</v>
      </c>
      <c r="AN72" s="90">
        <v>286.0</v>
      </c>
      <c r="AO72" s="91"/>
      <c r="AP72" s="92" t="s">
        <v>170</v>
      </c>
      <c r="AQ72" s="93" t="s">
        <v>407</v>
      </c>
      <c r="AR72" s="94" t="s">
        <v>1898</v>
      </c>
      <c r="AS72" s="118" t="s">
        <v>1899</v>
      </c>
      <c r="AT72" s="93" t="s">
        <v>301</v>
      </c>
      <c r="AU72" s="93" t="s">
        <v>1900</v>
      </c>
      <c r="AV72" s="93" t="s">
        <v>167</v>
      </c>
      <c r="AW72" s="90">
        <v>3758.0</v>
      </c>
      <c r="AX72" s="90">
        <v>538.0</v>
      </c>
      <c r="AY72" s="90">
        <v>222.0</v>
      </c>
      <c r="AZ72" s="90">
        <v>258.0</v>
      </c>
      <c r="BA72" s="90">
        <v>242.0</v>
      </c>
      <c r="BB72" s="90">
        <v>246.0</v>
      </c>
      <c r="BC72" s="95"/>
      <c r="BD72" s="96" t="s">
        <v>509</v>
      </c>
      <c r="BE72" s="97" t="s">
        <v>1091</v>
      </c>
      <c r="BF72" s="98"/>
      <c r="BG72" s="97"/>
      <c r="BH72" s="97"/>
      <c r="BI72" s="97"/>
      <c r="BJ72" s="97"/>
      <c r="BK72" s="99"/>
      <c r="BL72" s="99"/>
      <c r="BM72" s="99"/>
      <c r="BN72" s="99"/>
      <c r="BO72" s="99"/>
      <c r="BP72" s="99"/>
      <c r="BQ72" s="79"/>
      <c r="BR72" s="100">
        <v>35.0</v>
      </c>
      <c r="BS72" s="100">
        <v>40.0</v>
      </c>
      <c r="BT72" s="100">
        <v>10.0</v>
      </c>
      <c r="BU72" s="100">
        <v>10.0</v>
      </c>
      <c r="BV72" s="101" t="s">
        <v>1901</v>
      </c>
      <c r="BW72" s="79"/>
      <c r="BX72" s="102" t="s">
        <v>204</v>
      </c>
      <c r="BY72" s="102" t="s">
        <v>174</v>
      </c>
      <c r="BZ72" s="102" t="s">
        <v>1902</v>
      </c>
      <c r="CA72" s="102" t="s">
        <v>1903</v>
      </c>
      <c r="CB72" s="102" t="s">
        <v>1388</v>
      </c>
      <c r="CC72" s="102" t="s">
        <v>1057</v>
      </c>
      <c r="CD72" s="120" t="s">
        <v>632</v>
      </c>
      <c r="CE72" s="121" t="s">
        <v>1904</v>
      </c>
      <c r="CF72" s="121" t="s">
        <v>1905</v>
      </c>
      <c r="CG72" s="105" t="s">
        <v>178</v>
      </c>
      <c r="CH72" s="105" t="s">
        <v>211</v>
      </c>
      <c r="CI72" s="106"/>
      <c r="CJ72" s="79"/>
      <c r="CK72" s="107" t="s">
        <v>1906</v>
      </c>
      <c r="CL72" s="108" t="s">
        <v>461</v>
      </c>
      <c r="CM72" s="108" t="s">
        <v>462</v>
      </c>
      <c r="CN72" s="108" t="s">
        <v>420</v>
      </c>
      <c r="CO72" s="108" t="s">
        <v>501</v>
      </c>
      <c r="CP72" s="108" t="s">
        <v>863</v>
      </c>
      <c r="CQ72" s="108"/>
      <c r="CR72" s="108">
        <v>25.0</v>
      </c>
      <c r="CS72" s="108">
        <v>101.0</v>
      </c>
      <c r="CT72" s="108">
        <v>185.0</v>
      </c>
      <c r="CU72" s="108">
        <v>269.0</v>
      </c>
      <c r="CV72" s="108">
        <v>353.0</v>
      </c>
      <c r="CW72" s="108">
        <v>437.0</v>
      </c>
      <c r="CX72" s="108" t="s">
        <v>100</v>
      </c>
      <c r="CY72" s="108">
        <v>5.0</v>
      </c>
      <c r="CZ72" s="108">
        <v>15.0</v>
      </c>
      <c r="DA72" s="108">
        <v>26.0</v>
      </c>
      <c r="DB72" s="108">
        <v>37.0</v>
      </c>
      <c r="DC72" s="108">
        <v>48.0</v>
      </c>
      <c r="DD72" s="108">
        <v>59.0</v>
      </c>
      <c r="DE72" s="108" t="s">
        <v>104</v>
      </c>
      <c r="DF72" s="108" t="s">
        <v>1907</v>
      </c>
      <c r="DG72" s="108" t="s">
        <v>1908</v>
      </c>
      <c r="DH72" s="108" t="s">
        <v>1909</v>
      </c>
      <c r="DI72" s="108" t="s">
        <v>1910</v>
      </c>
      <c r="DJ72" s="108" t="s">
        <v>1911</v>
      </c>
      <c r="DK72" s="108"/>
      <c r="DL72" s="109" t="s">
        <v>1912</v>
      </c>
      <c r="DM72" s="110" t="s">
        <v>427</v>
      </c>
      <c r="DN72" s="110">
        <v>3.0</v>
      </c>
      <c r="DO72" s="110">
        <v>2.0</v>
      </c>
      <c r="DP72" s="110" t="s">
        <v>255</v>
      </c>
      <c r="DQ72" s="111" t="s">
        <v>1913</v>
      </c>
      <c r="DR72" s="112">
        <v>0.0</v>
      </c>
      <c r="DS72" s="113"/>
    </row>
    <row r="73">
      <c r="A73" s="75" t="s">
        <v>1914</v>
      </c>
      <c r="B73" s="66" t="s">
        <v>288</v>
      </c>
      <c r="C73" s="76" t="s">
        <v>1915</v>
      </c>
      <c r="D73" s="77" t="s">
        <v>1916</v>
      </c>
      <c r="E73" s="78" t="s">
        <v>152</v>
      </c>
      <c r="F73" s="78" t="s">
        <v>1917</v>
      </c>
      <c r="G73" s="78" t="s">
        <v>1918</v>
      </c>
      <c r="H73" s="78" t="s">
        <v>1919</v>
      </c>
      <c r="I73" s="78" t="s">
        <v>1920</v>
      </c>
      <c r="J73" s="79"/>
      <c r="K73" s="80"/>
      <c r="L73" s="80"/>
      <c r="M73" s="81"/>
      <c r="N73" s="81" t="s">
        <v>157</v>
      </c>
      <c r="O73" s="80"/>
      <c r="P73" s="80"/>
      <c r="Q73" s="82"/>
      <c r="R73" s="81"/>
      <c r="S73" s="81" t="s">
        <v>157</v>
      </c>
      <c r="T73" s="81"/>
      <c r="U73" s="81"/>
      <c r="V73" s="116" t="s">
        <v>157</v>
      </c>
      <c r="W73" s="83"/>
      <c r="X73" s="84" t="s">
        <v>925</v>
      </c>
      <c r="Y73" s="85" t="s">
        <v>362</v>
      </c>
      <c r="Z73" s="85" t="s">
        <v>1406</v>
      </c>
      <c r="AA73" s="86"/>
      <c r="AB73" s="87" t="s">
        <v>926</v>
      </c>
      <c r="AC73" s="88" t="s">
        <v>741</v>
      </c>
      <c r="AD73" s="89" t="s">
        <v>927</v>
      </c>
      <c r="AE73" s="88" t="s">
        <v>738</v>
      </c>
      <c r="AF73" s="88" t="s">
        <v>540</v>
      </c>
      <c r="AG73" s="117" t="s">
        <v>1921</v>
      </c>
      <c r="AH73" s="88" t="s">
        <v>167</v>
      </c>
      <c r="AI73" s="90">
        <v>3711.0</v>
      </c>
      <c r="AJ73" s="90">
        <v>278.0</v>
      </c>
      <c r="AK73" s="90">
        <v>482.0</v>
      </c>
      <c r="AL73" s="90">
        <v>284.0</v>
      </c>
      <c r="AM73" s="90">
        <v>303.0</v>
      </c>
      <c r="AN73" s="90">
        <v>100.0</v>
      </c>
      <c r="AO73" s="91"/>
      <c r="AP73" s="92"/>
      <c r="AQ73" s="93"/>
      <c r="AR73" s="94"/>
      <c r="AS73" s="93"/>
      <c r="AT73" s="93"/>
      <c r="AU73" s="93"/>
      <c r="AV73" s="93"/>
      <c r="AW73" s="90"/>
      <c r="AX73" s="90"/>
      <c r="AY73" s="90"/>
      <c r="AZ73" s="90"/>
      <c r="BA73" s="90"/>
      <c r="BB73" s="90"/>
      <c r="BC73" s="95"/>
      <c r="BD73" s="96" t="s">
        <v>1922</v>
      </c>
      <c r="BE73" s="97" t="s">
        <v>366</v>
      </c>
      <c r="BF73" s="98" t="s">
        <v>1923</v>
      </c>
      <c r="BG73" s="97" t="s">
        <v>1639</v>
      </c>
      <c r="BH73" s="97" t="s">
        <v>301</v>
      </c>
      <c r="BI73" s="119" t="s">
        <v>1924</v>
      </c>
      <c r="BJ73" s="97" t="s">
        <v>307</v>
      </c>
      <c r="BK73" s="139">
        <v>3449.0</v>
      </c>
      <c r="BL73" s="139">
        <v>278.0</v>
      </c>
      <c r="BM73" s="139">
        <v>506.0</v>
      </c>
      <c r="BN73" s="139">
        <v>276.0</v>
      </c>
      <c r="BO73" s="139">
        <v>281.0</v>
      </c>
      <c r="BP73" s="139">
        <v>149.0</v>
      </c>
      <c r="BQ73" s="79"/>
      <c r="BR73" s="100">
        <v>10.0</v>
      </c>
      <c r="BS73" s="100">
        <v>25.0</v>
      </c>
      <c r="BT73" s="100">
        <v>35.0</v>
      </c>
      <c r="BU73" s="100">
        <v>25.0</v>
      </c>
      <c r="BV73" s="101" t="s">
        <v>1925</v>
      </c>
      <c r="BW73" s="79"/>
      <c r="BX73" s="102" t="s">
        <v>276</v>
      </c>
      <c r="BY73" s="102" t="s">
        <v>174</v>
      </c>
      <c r="BZ73" s="102" t="s">
        <v>932</v>
      </c>
      <c r="CA73" s="102" t="s">
        <v>152</v>
      </c>
      <c r="CB73" s="102" t="s">
        <v>1926</v>
      </c>
      <c r="CC73" s="102" t="s">
        <v>152</v>
      </c>
      <c r="CD73" s="120" t="s">
        <v>1927</v>
      </c>
      <c r="CE73" s="121" t="s">
        <v>1928</v>
      </c>
      <c r="CF73" s="121" t="s">
        <v>1929</v>
      </c>
      <c r="CG73" s="105" t="s">
        <v>382</v>
      </c>
      <c r="CH73" s="105" t="s">
        <v>211</v>
      </c>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1930</v>
      </c>
      <c r="DM73" s="110" t="s">
        <v>1931</v>
      </c>
      <c r="DN73" s="110">
        <v>5.0</v>
      </c>
      <c r="DO73" s="110" t="s">
        <v>285</v>
      </c>
      <c r="DP73" s="110">
        <v>5.0</v>
      </c>
      <c r="DQ73" s="111" t="s">
        <v>1932</v>
      </c>
      <c r="DR73" s="112">
        <v>0.0</v>
      </c>
      <c r="DS73" s="113"/>
    </row>
    <row r="74">
      <c r="A74" s="140" t="s">
        <v>1619</v>
      </c>
      <c r="B74" s="141" t="s">
        <v>180</v>
      </c>
      <c r="C74" s="142" t="s">
        <v>1933</v>
      </c>
      <c r="D74" s="143" t="s">
        <v>1934</v>
      </c>
      <c r="E74" s="144" t="s">
        <v>152</v>
      </c>
      <c r="F74" s="144" t="s">
        <v>152</v>
      </c>
      <c r="G74" s="144" t="s">
        <v>1935</v>
      </c>
      <c r="H74" s="144" t="s">
        <v>1936</v>
      </c>
      <c r="I74" s="144" t="s">
        <v>1937</v>
      </c>
      <c r="J74" s="79"/>
      <c r="K74" s="145"/>
      <c r="L74" s="146"/>
      <c r="M74" s="145"/>
      <c r="N74" s="146"/>
      <c r="O74" s="145"/>
      <c r="P74" s="146" t="s">
        <v>157</v>
      </c>
      <c r="Q74" s="177"/>
      <c r="R74" s="146"/>
      <c r="S74" s="146" t="s">
        <v>157</v>
      </c>
      <c r="T74" s="146"/>
      <c r="U74" s="146"/>
      <c r="V74" s="148"/>
      <c r="W74" s="83"/>
      <c r="X74" s="128" t="s">
        <v>1938</v>
      </c>
      <c r="Y74" s="149" t="s">
        <v>1871</v>
      </c>
      <c r="Z74" s="150" t="s">
        <v>1939</v>
      </c>
      <c r="AA74" s="86"/>
      <c r="AB74" s="151" t="s">
        <v>1940</v>
      </c>
      <c r="AC74" s="152" t="s">
        <v>1111</v>
      </c>
      <c r="AD74" s="153" t="s">
        <v>1941</v>
      </c>
      <c r="AE74" s="152" t="s">
        <v>300</v>
      </c>
      <c r="AF74" s="152" t="s">
        <v>1942</v>
      </c>
      <c r="AG74" s="154" t="s">
        <v>1943</v>
      </c>
      <c r="AH74" s="152" t="s">
        <v>621</v>
      </c>
      <c r="AI74" s="155"/>
      <c r="AJ74" s="155"/>
      <c r="AK74" s="155"/>
      <c r="AL74" s="155"/>
      <c r="AM74" s="155"/>
      <c r="AN74" s="155"/>
      <c r="AO74" s="91"/>
      <c r="AP74" s="156"/>
      <c r="AQ74" s="157"/>
      <c r="AR74" s="158"/>
      <c r="AS74" s="157"/>
      <c r="AT74" s="157"/>
      <c r="AU74" s="157"/>
      <c r="AV74" s="157"/>
      <c r="AW74" s="159"/>
      <c r="AX74" s="159"/>
      <c r="AY74" s="159"/>
      <c r="AZ74" s="159"/>
      <c r="BA74" s="159"/>
      <c r="BB74" s="159"/>
      <c r="BC74" s="95"/>
      <c r="BD74" s="160" t="s">
        <v>1384</v>
      </c>
      <c r="BE74" s="155" t="s">
        <v>187</v>
      </c>
      <c r="BF74" s="161" t="s">
        <v>1944</v>
      </c>
      <c r="BG74" s="155" t="s">
        <v>745</v>
      </c>
      <c r="BH74" s="155" t="s">
        <v>486</v>
      </c>
      <c r="BI74" s="162" t="s">
        <v>1945</v>
      </c>
      <c r="BJ74" s="155" t="s">
        <v>1467</v>
      </c>
      <c r="BK74" s="163"/>
      <c r="BL74" s="163"/>
      <c r="BM74" s="163"/>
      <c r="BN74" s="163"/>
      <c r="BO74" s="163"/>
      <c r="BP74" s="163"/>
      <c r="BQ74" s="79"/>
      <c r="BR74" s="164">
        <v>20.0</v>
      </c>
      <c r="BS74" s="164">
        <v>35.0</v>
      </c>
      <c r="BT74" s="164">
        <v>20.0</v>
      </c>
      <c r="BU74" s="164">
        <v>25.0</v>
      </c>
      <c r="BV74" s="101" t="s">
        <v>1946</v>
      </c>
      <c r="BW74" s="79"/>
      <c r="BX74" s="102" t="s">
        <v>173</v>
      </c>
      <c r="BY74" s="165" t="s">
        <v>1947</v>
      </c>
      <c r="BZ74" s="165" t="s">
        <v>1948</v>
      </c>
      <c r="CA74" s="165" t="s">
        <v>1949</v>
      </c>
      <c r="CB74" s="165" t="s">
        <v>1950</v>
      </c>
      <c r="CC74" s="165" t="s">
        <v>1951</v>
      </c>
      <c r="CD74" s="178" t="s">
        <v>1952</v>
      </c>
      <c r="CE74" s="167" t="s">
        <v>1953</v>
      </c>
      <c r="CF74" s="167" t="s">
        <v>1954</v>
      </c>
      <c r="CG74" s="168" t="s">
        <v>210</v>
      </c>
      <c r="CH74" s="168"/>
      <c r="CI74" s="169"/>
      <c r="CJ74" s="79"/>
      <c r="CK74" s="107" t="s">
        <v>1955</v>
      </c>
      <c r="CL74" s="108" t="s">
        <v>245</v>
      </c>
      <c r="CM74" s="108" t="s">
        <v>1446</v>
      </c>
      <c r="CN74" s="108" t="s">
        <v>247</v>
      </c>
      <c r="CO74" s="108" t="s">
        <v>186</v>
      </c>
      <c r="CP74" s="108"/>
      <c r="CQ74" s="108"/>
      <c r="CR74" s="108">
        <v>25.0</v>
      </c>
      <c r="CS74" s="108">
        <v>101.0</v>
      </c>
      <c r="CT74" s="108">
        <v>185.0</v>
      </c>
      <c r="CU74" s="108">
        <v>269.0</v>
      </c>
      <c r="CV74" s="108">
        <v>353.0</v>
      </c>
      <c r="CW74" s="108">
        <v>437.0</v>
      </c>
      <c r="CX74" s="108" t="s">
        <v>100</v>
      </c>
      <c r="CY74" s="108">
        <v>9.0</v>
      </c>
      <c r="CZ74" s="108">
        <v>27.0</v>
      </c>
      <c r="DA74" s="108">
        <v>47.0</v>
      </c>
      <c r="DB74" s="108">
        <v>67.0</v>
      </c>
      <c r="DC74" s="108">
        <v>87.0</v>
      </c>
      <c r="DD74" s="108">
        <v>107.0</v>
      </c>
      <c r="DE74" s="108" t="s">
        <v>102</v>
      </c>
      <c r="DF74" s="108" t="s">
        <v>1956</v>
      </c>
      <c r="DG74" s="108" t="s">
        <v>1957</v>
      </c>
      <c r="DH74" s="108" t="s">
        <v>1958</v>
      </c>
      <c r="DI74" s="108" t="s">
        <v>1959</v>
      </c>
      <c r="DJ74" s="108" t="s">
        <v>1960</v>
      </c>
      <c r="DK74" s="108"/>
      <c r="DL74" s="109" t="s">
        <v>1961</v>
      </c>
      <c r="DM74" s="110" t="s">
        <v>493</v>
      </c>
      <c r="DN74" s="110">
        <v>5.0</v>
      </c>
      <c r="DO74" s="110">
        <v>5.0</v>
      </c>
      <c r="DP74" s="110" t="s">
        <v>1370</v>
      </c>
      <c r="DQ74" s="111" t="s">
        <v>1962</v>
      </c>
      <c r="DR74" s="112">
        <v>0.0</v>
      </c>
      <c r="DS74" s="113"/>
    </row>
    <row r="75">
      <c r="A75" s="75" t="s">
        <v>1963</v>
      </c>
      <c r="B75" s="131" t="s">
        <v>180</v>
      </c>
      <c r="C75" s="76" t="s">
        <v>1964</v>
      </c>
      <c r="D75" s="77" t="s">
        <v>1965</v>
      </c>
      <c r="E75" s="78" t="s">
        <v>152</v>
      </c>
      <c r="F75" s="78" t="s">
        <v>152</v>
      </c>
      <c r="G75" s="78" t="s">
        <v>1966</v>
      </c>
      <c r="H75" s="78" t="s">
        <v>1967</v>
      </c>
      <c r="I75" s="78" t="s">
        <v>1968</v>
      </c>
      <c r="J75" s="79"/>
      <c r="K75" s="80"/>
      <c r="L75" s="80"/>
      <c r="M75" s="80"/>
      <c r="N75" s="80"/>
      <c r="O75" s="81"/>
      <c r="P75" s="81" t="s">
        <v>157</v>
      </c>
      <c r="Q75" s="82"/>
      <c r="R75" s="81"/>
      <c r="S75" s="81" t="s">
        <v>157</v>
      </c>
      <c r="T75" s="81"/>
      <c r="U75" s="81"/>
      <c r="V75" s="116" t="s">
        <v>157</v>
      </c>
      <c r="W75" s="83"/>
      <c r="X75" s="84" t="s">
        <v>1969</v>
      </c>
      <c r="Y75" s="85" t="s">
        <v>542</v>
      </c>
      <c r="Z75" s="129" t="s">
        <v>1970</v>
      </c>
      <c r="AA75" s="86"/>
      <c r="AB75" s="87" t="s">
        <v>1971</v>
      </c>
      <c r="AC75" s="117" t="s">
        <v>1972</v>
      </c>
      <c r="AD75" s="89" t="s">
        <v>1973</v>
      </c>
      <c r="AE75" s="88" t="s">
        <v>297</v>
      </c>
      <c r="AF75" s="88" t="s">
        <v>337</v>
      </c>
      <c r="AG75" s="88" t="s">
        <v>1105</v>
      </c>
      <c r="AH75" s="88" t="s">
        <v>202</v>
      </c>
      <c r="AI75" s="90"/>
      <c r="AJ75" s="90"/>
      <c r="AK75" s="90"/>
      <c r="AL75" s="90"/>
      <c r="AM75" s="90"/>
      <c r="AN75" s="90"/>
      <c r="AO75" s="91"/>
      <c r="AP75" s="92"/>
      <c r="AQ75" s="93"/>
      <c r="AR75" s="94"/>
      <c r="AS75" s="93"/>
      <c r="AT75" s="93"/>
      <c r="AU75" s="93"/>
      <c r="AV75" s="93"/>
      <c r="AW75" s="90"/>
      <c r="AX75" s="90"/>
      <c r="AY75" s="90"/>
      <c r="AZ75" s="90"/>
      <c r="BA75" s="90"/>
      <c r="BB75" s="90"/>
      <c r="BC75" s="95"/>
      <c r="BD75" s="96" t="s">
        <v>1974</v>
      </c>
      <c r="BE75" s="97" t="s">
        <v>226</v>
      </c>
      <c r="BF75" s="98" t="s">
        <v>1975</v>
      </c>
      <c r="BG75" s="97" t="s">
        <v>512</v>
      </c>
      <c r="BH75" s="97" t="s">
        <v>200</v>
      </c>
      <c r="BI75" s="119" t="s">
        <v>1976</v>
      </c>
      <c r="BJ75" s="97" t="s">
        <v>374</v>
      </c>
      <c r="BK75" s="99"/>
      <c r="BL75" s="99"/>
      <c r="BM75" s="99"/>
      <c r="BN75" s="99"/>
      <c r="BO75" s="99"/>
      <c r="BP75" s="99"/>
      <c r="BQ75" s="79"/>
      <c r="BR75" s="100">
        <v>20.0</v>
      </c>
      <c r="BS75" s="100">
        <v>35.0</v>
      </c>
      <c r="BT75" s="100">
        <v>15.0</v>
      </c>
      <c r="BU75" s="100">
        <v>30.0</v>
      </c>
      <c r="BV75" s="101" t="s">
        <v>1977</v>
      </c>
      <c r="BW75" s="79"/>
      <c r="BX75" s="102" t="s">
        <v>173</v>
      </c>
      <c r="BY75" s="102" t="s">
        <v>174</v>
      </c>
      <c r="BZ75" s="102" t="s">
        <v>1978</v>
      </c>
      <c r="CA75" s="102" t="s">
        <v>152</v>
      </c>
      <c r="CB75" s="102" t="s">
        <v>1979</v>
      </c>
      <c r="CC75" s="102" t="s">
        <v>152</v>
      </c>
      <c r="CD75" s="103"/>
      <c r="CE75" s="104"/>
      <c r="CF75" s="104"/>
      <c r="CG75" s="105"/>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t="s">
        <v>1980</v>
      </c>
      <c r="DM75" s="110" t="s">
        <v>493</v>
      </c>
      <c r="DN75" s="110">
        <v>5.0</v>
      </c>
      <c r="DO75" s="110" t="s">
        <v>285</v>
      </c>
      <c r="DP75" s="110">
        <v>4.0</v>
      </c>
      <c r="DQ75" s="111" t="s">
        <v>1981</v>
      </c>
      <c r="DR75" s="112">
        <v>0.0</v>
      </c>
      <c r="DS75" s="113"/>
    </row>
    <row r="76">
      <c r="A76" s="75" t="s">
        <v>1982</v>
      </c>
      <c r="B76" s="66" t="s">
        <v>149</v>
      </c>
      <c r="C76" s="76" t="s">
        <v>1983</v>
      </c>
      <c r="D76" s="77" t="s">
        <v>1984</v>
      </c>
      <c r="E76" s="78" t="s">
        <v>152</v>
      </c>
      <c r="F76" s="78" t="s">
        <v>1985</v>
      </c>
      <c r="G76" s="78" t="s">
        <v>1986</v>
      </c>
      <c r="H76" s="78" t="s">
        <v>1987</v>
      </c>
      <c r="I76" s="78" t="s">
        <v>1988</v>
      </c>
      <c r="J76" s="79"/>
      <c r="K76" s="80"/>
      <c r="L76" s="80"/>
      <c r="M76" s="80"/>
      <c r="N76" s="80"/>
      <c r="O76" s="81" t="s">
        <v>157</v>
      </c>
      <c r="P76" s="80"/>
      <c r="Q76" s="82"/>
      <c r="R76" s="81" t="s">
        <v>157</v>
      </c>
      <c r="S76" s="81"/>
      <c r="T76" s="81"/>
      <c r="U76" s="81"/>
      <c r="V76" s="116"/>
      <c r="W76" s="83"/>
      <c r="X76" s="84" t="s">
        <v>696</v>
      </c>
      <c r="Y76" s="85" t="s">
        <v>698</v>
      </c>
      <c r="Z76" s="85" t="s">
        <v>878</v>
      </c>
      <c r="AA76" s="86"/>
      <c r="AB76" s="87" t="s">
        <v>879</v>
      </c>
      <c r="AC76" s="88" t="s">
        <v>700</v>
      </c>
      <c r="AD76" s="89"/>
      <c r="AE76" s="88"/>
      <c r="AF76" s="88"/>
      <c r="AG76" s="88"/>
      <c r="AH76" s="88"/>
      <c r="AI76" s="90"/>
      <c r="AJ76" s="90"/>
      <c r="AK76" s="90"/>
      <c r="AL76" s="90"/>
      <c r="AM76" s="90"/>
      <c r="AN76" s="90"/>
      <c r="AO76" s="91"/>
      <c r="AP76" s="92" t="s">
        <v>447</v>
      </c>
      <c r="AQ76" s="93" t="s">
        <v>331</v>
      </c>
      <c r="AR76" s="94" t="s">
        <v>1175</v>
      </c>
      <c r="AS76" s="93" t="s">
        <v>481</v>
      </c>
      <c r="AT76" s="93" t="s">
        <v>269</v>
      </c>
      <c r="AU76" s="93" t="s">
        <v>881</v>
      </c>
      <c r="AV76" s="93" t="s">
        <v>445</v>
      </c>
      <c r="AW76" s="90">
        <v>2893.0</v>
      </c>
      <c r="AX76" s="90">
        <v>421.0</v>
      </c>
      <c r="AY76" s="90">
        <v>180.0</v>
      </c>
      <c r="AZ76" s="90">
        <v>202.0</v>
      </c>
      <c r="BA76" s="90">
        <v>178.0</v>
      </c>
      <c r="BB76" s="90">
        <v>104.0</v>
      </c>
      <c r="BC76" s="95"/>
      <c r="BD76" s="96" t="s">
        <v>1090</v>
      </c>
      <c r="BE76" s="97" t="s">
        <v>310</v>
      </c>
      <c r="BF76" s="98"/>
      <c r="BG76" s="97"/>
      <c r="BH76" s="97"/>
      <c r="BI76" s="97"/>
      <c r="BJ76" s="97"/>
      <c r="BK76" s="99"/>
      <c r="BL76" s="99"/>
      <c r="BM76" s="99"/>
      <c r="BN76" s="99"/>
      <c r="BO76" s="99"/>
      <c r="BP76" s="99"/>
      <c r="BQ76" s="79"/>
      <c r="BR76" s="100">
        <v>10.0</v>
      </c>
      <c r="BS76" s="100">
        <v>35.0</v>
      </c>
      <c r="BT76" s="100">
        <v>35.0</v>
      </c>
      <c r="BU76" s="100">
        <v>10.0</v>
      </c>
      <c r="BV76" s="101" t="s">
        <v>1989</v>
      </c>
      <c r="BW76" s="79"/>
      <c r="BX76" s="102" t="s">
        <v>276</v>
      </c>
      <c r="BY76" s="102" t="s">
        <v>174</v>
      </c>
      <c r="BZ76" s="102" t="s">
        <v>1470</v>
      </c>
      <c r="CA76" s="102" t="s">
        <v>551</v>
      </c>
      <c r="CB76" s="102" t="s">
        <v>1990</v>
      </c>
      <c r="CC76" s="102" t="s">
        <v>769</v>
      </c>
      <c r="CD76" s="120" t="s">
        <v>1991</v>
      </c>
      <c r="CE76" s="104"/>
      <c r="CF76" s="104"/>
      <c r="CG76" s="105" t="s">
        <v>282</v>
      </c>
      <c r="CH76" s="105"/>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c r="DM76" s="110"/>
      <c r="DN76" s="110"/>
      <c r="DO76" s="110"/>
      <c r="DP76" s="110"/>
      <c r="DQ76" s="111"/>
      <c r="DR76" s="112">
        <v>0.0</v>
      </c>
      <c r="DS76" s="113"/>
    </row>
    <row r="77">
      <c r="A77" s="75" t="s">
        <v>1442</v>
      </c>
      <c r="B77" s="66" t="s">
        <v>180</v>
      </c>
      <c r="C77" s="76" t="s">
        <v>1992</v>
      </c>
      <c r="D77" s="77" t="s">
        <v>1993</v>
      </c>
      <c r="E77" s="78" t="s">
        <v>152</v>
      </c>
      <c r="F77" s="78" t="s">
        <v>152</v>
      </c>
      <c r="G77" s="78" t="s">
        <v>1994</v>
      </c>
      <c r="H77" s="78" t="s">
        <v>1995</v>
      </c>
      <c r="I77" s="78" t="s">
        <v>1996</v>
      </c>
      <c r="J77" s="79"/>
      <c r="K77" s="81" t="s">
        <v>157</v>
      </c>
      <c r="L77" s="80"/>
      <c r="M77" s="80"/>
      <c r="N77" s="81"/>
      <c r="O77" s="80"/>
      <c r="P77" s="80"/>
      <c r="Q77" s="116"/>
      <c r="R77" s="81"/>
      <c r="S77" s="81" t="s">
        <v>157</v>
      </c>
      <c r="T77" s="81" t="s">
        <v>157</v>
      </c>
      <c r="U77" s="81"/>
      <c r="V77" s="116"/>
      <c r="W77" s="83"/>
      <c r="X77" s="84" t="s">
        <v>186</v>
      </c>
      <c r="Y77" s="85" t="s">
        <v>542</v>
      </c>
      <c r="Z77" s="85" t="s">
        <v>372</v>
      </c>
      <c r="AA77" s="86"/>
      <c r="AB77" s="87" t="s">
        <v>479</v>
      </c>
      <c r="AC77" s="88" t="s">
        <v>670</v>
      </c>
      <c r="AD77" s="89" t="s">
        <v>200</v>
      </c>
      <c r="AE77" s="88" t="s">
        <v>300</v>
      </c>
      <c r="AF77" s="88" t="s">
        <v>200</v>
      </c>
      <c r="AG77" s="88" t="s">
        <v>1435</v>
      </c>
      <c r="AH77" s="88" t="s">
        <v>193</v>
      </c>
      <c r="AI77" s="90">
        <v>2958.0</v>
      </c>
      <c r="AJ77" s="90">
        <v>233.0</v>
      </c>
      <c r="AK77" s="90">
        <v>509.0</v>
      </c>
      <c r="AL77" s="90">
        <v>207.0</v>
      </c>
      <c r="AM77" s="90">
        <v>389.0</v>
      </c>
      <c r="AN77" s="90">
        <v>102.0</v>
      </c>
      <c r="AO77" s="91"/>
      <c r="AP77" s="92" t="s">
        <v>1997</v>
      </c>
      <c r="AQ77" s="118" t="s">
        <v>1998</v>
      </c>
      <c r="AR77" s="94" t="s">
        <v>1999</v>
      </c>
      <c r="AS77" s="93" t="s">
        <v>545</v>
      </c>
      <c r="AT77" s="93" t="s">
        <v>363</v>
      </c>
      <c r="AU77" s="118" t="s">
        <v>2000</v>
      </c>
      <c r="AV77" s="93" t="s">
        <v>374</v>
      </c>
      <c r="AW77" s="90">
        <v>2958.0</v>
      </c>
      <c r="AX77" s="90">
        <v>280.0</v>
      </c>
      <c r="AY77" s="90">
        <v>509.0</v>
      </c>
      <c r="AZ77" s="90">
        <v>207.0</v>
      </c>
      <c r="BA77" s="90">
        <v>368.0</v>
      </c>
      <c r="BB77" s="90">
        <v>102.0</v>
      </c>
      <c r="BC77" s="95"/>
      <c r="BD77" s="96" t="s">
        <v>369</v>
      </c>
      <c r="BE77" s="97" t="s">
        <v>2001</v>
      </c>
      <c r="BF77" s="98"/>
      <c r="BG77" s="97"/>
      <c r="BH77" s="97"/>
      <c r="BI77" s="97"/>
      <c r="BJ77" s="97"/>
      <c r="BK77" s="99"/>
      <c r="BL77" s="99"/>
      <c r="BM77" s="99"/>
      <c r="BN77" s="99"/>
      <c r="BO77" s="99"/>
      <c r="BP77" s="99"/>
      <c r="BQ77" s="79"/>
      <c r="BR77" s="100">
        <v>25.0</v>
      </c>
      <c r="BS77" s="100">
        <v>15.0</v>
      </c>
      <c r="BT77" s="100">
        <v>20.0</v>
      </c>
      <c r="BU77" s="100">
        <v>40.0</v>
      </c>
      <c r="BV77" s="101" t="s">
        <v>2002</v>
      </c>
      <c r="BW77" s="79"/>
      <c r="BX77" s="102" t="s">
        <v>204</v>
      </c>
      <c r="BY77" s="102" t="s">
        <v>2003</v>
      </c>
      <c r="BZ77" s="102" t="s">
        <v>2004</v>
      </c>
      <c r="CA77" s="102" t="s">
        <v>2005</v>
      </c>
      <c r="CB77" s="102" t="s">
        <v>976</v>
      </c>
      <c r="CC77" s="102" t="s">
        <v>313</v>
      </c>
      <c r="CD77" s="120" t="s">
        <v>2006</v>
      </c>
      <c r="CE77" s="121" t="s">
        <v>2007</v>
      </c>
      <c r="CF77" s="121" t="s">
        <v>2008</v>
      </c>
      <c r="CG77" s="105" t="s">
        <v>210</v>
      </c>
      <c r="CH77" s="105" t="s">
        <v>459</v>
      </c>
      <c r="CI77" s="105"/>
      <c r="CJ77" s="79"/>
      <c r="CK77" s="107" t="s">
        <v>2009</v>
      </c>
      <c r="CL77" s="108" t="s">
        <v>317</v>
      </c>
      <c r="CM77" s="108"/>
      <c r="CN77" s="108" t="s">
        <v>318</v>
      </c>
      <c r="CO77" s="108"/>
      <c r="CP77" s="108"/>
      <c r="CQ77" s="108"/>
      <c r="CR77" s="108">
        <v>6.0</v>
      </c>
      <c r="CS77" s="108">
        <v>19.0</v>
      </c>
      <c r="CT77" s="108">
        <v>33.0</v>
      </c>
      <c r="CU77" s="108">
        <v>47.0</v>
      </c>
      <c r="CV77" s="108">
        <v>61.0</v>
      </c>
      <c r="CW77" s="108">
        <v>75.0</v>
      </c>
      <c r="CX77" s="108" t="s">
        <v>102</v>
      </c>
      <c r="CY77" s="108">
        <v>4.0</v>
      </c>
      <c r="CZ77" s="108">
        <v>11.0</v>
      </c>
      <c r="DA77" s="108">
        <v>19.0</v>
      </c>
      <c r="DB77" s="108">
        <v>27.0</v>
      </c>
      <c r="DC77" s="108">
        <v>35.0</v>
      </c>
      <c r="DD77" s="108">
        <v>43.0</v>
      </c>
      <c r="DE77" s="108" t="s">
        <v>104</v>
      </c>
      <c r="DF77" s="108" t="s">
        <v>2010</v>
      </c>
      <c r="DG77" s="108" t="s">
        <v>2011</v>
      </c>
      <c r="DH77" s="108" t="s">
        <v>2012</v>
      </c>
      <c r="DI77" s="108" t="s">
        <v>2013</v>
      </c>
      <c r="DJ77" s="108" t="s">
        <v>2014</v>
      </c>
      <c r="DK77" s="108"/>
      <c r="DL77" s="109" t="s">
        <v>2015</v>
      </c>
      <c r="DM77" s="110" t="s">
        <v>1055</v>
      </c>
      <c r="DN77" s="110">
        <v>3.0</v>
      </c>
      <c r="DO77" s="110" t="s">
        <v>285</v>
      </c>
      <c r="DP77" s="110">
        <v>5.0</v>
      </c>
      <c r="DQ77" s="111" t="s">
        <v>2016</v>
      </c>
      <c r="DR77" s="112">
        <v>0.0</v>
      </c>
      <c r="DS77" s="113"/>
    </row>
    <row r="78">
      <c r="A78" s="75" t="s">
        <v>2017</v>
      </c>
      <c r="B78" s="66" t="s">
        <v>180</v>
      </c>
      <c r="C78" s="76" t="s">
        <v>2018</v>
      </c>
      <c r="D78" s="77" t="s">
        <v>2019</v>
      </c>
      <c r="E78" s="78" t="s">
        <v>152</v>
      </c>
      <c r="F78" s="78" t="s">
        <v>152</v>
      </c>
      <c r="G78" s="78" t="s">
        <v>2020</v>
      </c>
      <c r="H78" s="78" t="s">
        <v>2021</v>
      </c>
      <c r="I78" s="78" t="s">
        <v>2022</v>
      </c>
      <c r="J78" s="79"/>
      <c r="K78" s="80"/>
      <c r="L78" s="80"/>
      <c r="M78" s="80"/>
      <c r="N78" s="81" t="s">
        <v>157</v>
      </c>
      <c r="O78" s="80"/>
      <c r="P78" s="80"/>
      <c r="Q78" s="116" t="s">
        <v>157</v>
      </c>
      <c r="R78" s="81"/>
      <c r="S78" s="81"/>
      <c r="T78" s="81"/>
      <c r="U78" s="81"/>
      <c r="V78" s="116"/>
      <c r="W78" s="83"/>
      <c r="X78" s="84" t="s">
        <v>186</v>
      </c>
      <c r="Y78" s="85" t="s">
        <v>194</v>
      </c>
      <c r="Z78" s="85" t="s">
        <v>670</v>
      </c>
      <c r="AA78" s="86"/>
      <c r="AB78" s="87" t="s">
        <v>369</v>
      </c>
      <c r="AC78" s="88" t="s">
        <v>187</v>
      </c>
      <c r="AD78" s="89" t="s">
        <v>371</v>
      </c>
      <c r="AE78" s="88" t="s">
        <v>480</v>
      </c>
      <c r="AF78" s="88" t="s">
        <v>363</v>
      </c>
      <c r="AG78" s="88" t="s">
        <v>1787</v>
      </c>
      <c r="AH78" s="88" t="s">
        <v>228</v>
      </c>
      <c r="AI78" s="90">
        <v>3255.0</v>
      </c>
      <c r="AJ78" s="90">
        <v>287.0</v>
      </c>
      <c r="AK78" s="90">
        <v>483.0</v>
      </c>
      <c r="AL78" s="90">
        <v>244.0</v>
      </c>
      <c r="AM78" s="90">
        <v>373.0</v>
      </c>
      <c r="AN78" s="90">
        <v>94.0</v>
      </c>
      <c r="AO78" s="91"/>
      <c r="AP78" s="92" t="s">
        <v>479</v>
      </c>
      <c r="AQ78" s="93" t="s">
        <v>1639</v>
      </c>
      <c r="AR78" s="94" t="s">
        <v>2023</v>
      </c>
      <c r="AS78" s="93" t="s">
        <v>1329</v>
      </c>
      <c r="AT78" s="93" t="s">
        <v>200</v>
      </c>
      <c r="AU78" s="93" t="s">
        <v>201</v>
      </c>
      <c r="AV78" s="93" t="s">
        <v>193</v>
      </c>
      <c r="AW78" s="90">
        <v>3105.0</v>
      </c>
      <c r="AX78" s="90">
        <v>239.0</v>
      </c>
      <c r="AY78" s="90">
        <v>511.0</v>
      </c>
      <c r="AZ78" s="90">
        <v>226.0</v>
      </c>
      <c r="BA78" s="90">
        <v>373.0</v>
      </c>
      <c r="BB78" s="90">
        <v>94.0</v>
      </c>
      <c r="BC78" s="95"/>
      <c r="BD78" s="96" t="s">
        <v>605</v>
      </c>
      <c r="BE78" s="97" t="s">
        <v>825</v>
      </c>
      <c r="BF78" s="98"/>
      <c r="BG78" s="97"/>
      <c r="BH78" s="97"/>
      <c r="BI78" s="97"/>
      <c r="BJ78" s="97"/>
      <c r="BK78" s="99"/>
      <c r="BL78" s="99"/>
      <c r="BM78" s="99"/>
      <c r="BN78" s="99"/>
      <c r="BO78" s="99"/>
      <c r="BP78" s="99"/>
      <c r="BQ78" s="79"/>
      <c r="BR78" s="100">
        <v>10.0</v>
      </c>
      <c r="BS78" s="100">
        <v>40.0</v>
      </c>
      <c r="BT78" s="100">
        <v>10.0</v>
      </c>
      <c r="BU78" s="100">
        <v>40.0</v>
      </c>
      <c r="BV78" s="101" t="s">
        <v>2024</v>
      </c>
      <c r="BW78" s="79"/>
      <c r="BX78" s="102" t="s">
        <v>276</v>
      </c>
      <c r="BY78" s="102" t="s">
        <v>174</v>
      </c>
      <c r="BZ78" s="102" t="s">
        <v>768</v>
      </c>
      <c r="CA78" s="102" t="s">
        <v>769</v>
      </c>
      <c r="CB78" s="102" t="s">
        <v>2025</v>
      </c>
      <c r="CC78" s="102" t="s">
        <v>1143</v>
      </c>
      <c r="CD78" s="120" t="s">
        <v>2026</v>
      </c>
      <c r="CE78" s="121" t="s">
        <v>2027</v>
      </c>
      <c r="CF78" s="121" t="s">
        <v>2028</v>
      </c>
      <c r="CG78" s="105" t="s">
        <v>210</v>
      </c>
      <c r="CH78" s="105" t="s">
        <v>383</v>
      </c>
      <c r="CI78" s="105" t="s">
        <v>2029</v>
      </c>
      <c r="CJ78" s="79"/>
      <c r="CK78" s="107" t="s">
        <v>2030</v>
      </c>
      <c r="CL78" s="108" t="s">
        <v>417</v>
      </c>
      <c r="CM78" s="108" t="s">
        <v>555</v>
      </c>
      <c r="CN78" s="108" t="s">
        <v>186</v>
      </c>
      <c r="CO78" s="108" t="s">
        <v>387</v>
      </c>
      <c r="CP78" s="108"/>
      <c r="CQ78" s="108"/>
      <c r="CR78" s="108">
        <v>34.0</v>
      </c>
      <c r="CS78" s="108">
        <v>135.0</v>
      </c>
      <c r="CT78" s="108">
        <v>247.0</v>
      </c>
      <c r="CU78" s="108">
        <v>359.0</v>
      </c>
      <c r="CV78" s="108">
        <v>471.0</v>
      </c>
      <c r="CW78" s="108">
        <v>583.0</v>
      </c>
      <c r="CX78" s="108" t="s">
        <v>100</v>
      </c>
      <c r="CY78" s="108">
        <v>5.0</v>
      </c>
      <c r="CZ78" s="108">
        <v>14.0</v>
      </c>
      <c r="DA78" s="108">
        <v>24.0</v>
      </c>
      <c r="DB78" s="108">
        <v>34.0</v>
      </c>
      <c r="DC78" s="108">
        <v>44.0</v>
      </c>
      <c r="DD78" s="108">
        <v>54.0</v>
      </c>
      <c r="DE78" s="108" t="s">
        <v>103</v>
      </c>
      <c r="DF78" s="108" t="s">
        <v>2031</v>
      </c>
      <c r="DG78" s="108" t="s">
        <v>2032</v>
      </c>
      <c r="DH78" s="108" t="s">
        <v>2033</v>
      </c>
      <c r="DI78" s="108" t="s">
        <v>2034</v>
      </c>
      <c r="DJ78" s="108" t="s">
        <v>2035</v>
      </c>
      <c r="DK78" s="108"/>
      <c r="DL78" s="109" t="s">
        <v>2036</v>
      </c>
      <c r="DM78" s="110" t="s">
        <v>493</v>
      </c>
      <c r="DN78" s="110">
        <v>3.0</v>
      </c>
      <c r="DO78" s="110">
        <v>2.0</v>
      </c>
      <c r="DP78" s="110" t="s">
        <v>255</v>
      </c>
      <c r="DQ78" s="111" t="s">
        <v>2037</v>
      </c>
      <c r="DR78" s="112">
        <v>0.0</v>
      </c>
      <c r="DS78" s="113"/>
    </row>
    <row r="79">
      <c r="A79" s="75" t="s">
        <v>800</v>
      </c>
      <c r="B79" s="66" t="s">
        <v>288</v>
      </c>
      <c r="C79" s="76" t="s">
        <v>2038</v>
      </c>
      <c r="D79" s="77" t="s">
        <v>2039</v>
      </c>
      <c r="E79" s="78" t="s">
        <v>152</v>
      </c>
      <c r="F79" s="78" t="s">
        <v>1985</v>
      </c>
      <c r="G79" s="78" t="s">
        <v>1986</v>
      </c>
      <c r="H79" s="78" t="s">
        <v>1987</v>
      </c>
      <c r="I79" s="78" t="s">
        <v>1988</v>
      </c>
      <c r="J79" s="79"/>
      <c r="K79" s="81"/>
      <c r="L79" s="81" t="s">
        <v>157</v>
      </c>
      <c r="M79" s="80"/>
      <c r="N79" s="80"/>
      <c r="O79" s="81" t="s">
        <v>435</v>
      </c>
      <c r="P79" s="81" t="s">
        <v>157</v>
      </c>
      <c r="Q79" s="82"/>
      <c r="R79" s="80"/>
      <c r="S79" s="80"/>
      <c r="T79" s="80"/>
      <c r="U79" s="80"/>
      <c r="V79" s="82"/>
      <c r="W79" s="83"/>
      <c r="X79" s="84" t="s">
        <v>436</v>
      </c>
      <c r="Y79" s="85" t="s">
        <v>620</v>
      </c>
      <c r="Z79" s="85" t="s">
        <v>570</v>
      </c>
      <c r="AA79" s="86"/>
      <c r="AB79" s="87" t="s">
        <v>447</v>
      </c>
      <c r="AC79" s="88" t="s">
        <v>576</v>
      </c>
      <c r="AD79" s="89" t="s">
        <v>701</v>
      </c>
      <c r="AE79" s="88" t="s">
        <v>575</v>
      </c>
      <c r="AF79" s="88" t="s">
        <v>169</v>
      </c>
      <c r="AG79" s="88" t="s">
        <v>1176</v>
      </c>
      <c r="AH79" s="88" t="s">
        <v>440</v>
      </c>
      <c r="AI79" s="90">
        <v>3895.0</v>
      </c>
      <c r="AJ79" s="90">
        <v>481.0</v>
      </c>
      <c r="AK79" s="90">
        <v>229.0</v>
      </c>
      <c r="AL79" s="90">
        <v>251.0</v>
      </c>
      <c r="AM79" s="90">
        <v>261.0</v>
      </c>
      <c r="AN79" s="90">
        <v>130.0</v>
      </c>
      <c r="AO79" s="91"/>
      <c r="AP79" s="92" t="s">
        <v>441</v>
      </c>
      <c r="AQ79" s="93" t="s">
        <v>1842</v>
      </c>
      <c r="AR79" s="94" t="s">
        <v>443</v>
      </c>
      <c r="AS79" s="118" t="s">
        <v>2040</v>
      </c>
      <c r="AT79" s="93" t="s">
        <v>445</v>
      </c>
      <c r="AU79" s="93" t="s">
        <v>1177</v>
      </c>
      <c r="AV79" s="93" t="s">
        <v>269</v>
      </c>
      <c r="AW79" s="90">
        <v>3629.0</v>
      </c>
      <c r="AX79" s="90">
        <v>507.0</v>
      </c>
      <c r="AY79" s="90">
        <v>229.0</v>
      </c>
      <c r="AZ79" s="90">
        <v>251.0</v>
      </c>
      <c r="BA79" s="90">
        <v>292.0</v>
      </c>
      <c r="BB79" s="90">
        <v>169.0</v>
      </c>
      <c r="BC79" s="95"/>
      <c r="BD79" s="96" t="s">
        <v>170</v>
      </c>
      <c r="BE79" s="97" t="s">
        <v>306</v>
      </c>
      <c r="BF79" s="98"/>
      <c r="BG79" s="97"/>
      <c r="BH79" s="97"/>
      <c r="BI79" s="97"/>
      <c r="BJ79" s="97"/>
      <c r="BK79" s="99"/>
      <c r="BL79" s="99"/>
      <c r="BM79" s="99"/>
      <c r="BN79" s="99"/>
      <c r="BO79" s="99"/>
      <c r="BP79" s="99"/>
      <c r="BQ79" s="79"/>
      <c r="BR79" s="100">
        <v>35.0</v>
      </c>
      <c r="BS79" s="100">
        <v>15.0</v>
      </c>
      <c r="BT79" s="100">
        <v>35.0</v>
      </c>
      <c r="BU79" s="100">
        <v>10.0</v>
      </c>
      <c r="BV79" s="101" t="s">
        <v>2041</v>
      </c>
      <c r="BW79" s="79"/>
      <c r="BX79" s="102" t="s">
        <v>204</v>
      </c>
      <c r="BY79" s="102" t="s">
        <v>174</v>
      </c>
      <c r="BZ79" s="102" t="s">
        <v>2042</v>
      </c>
      <c r="CA79" s="102" t="s">
        <v>2043</v>
      </c>
      <c r="CB79" s="102" t="s">
        <v>2044</v>
      </c>
      <c r="CC79" s="102" t="s">
        <v>176</v>
      </c>
      <c r="CD79" s="120" t="s">
        <v>1792</v>
      </c>
      <c r="CE79" s="121" t="s">
        <v>2045</v>
      </c>
      <c r="CF79" s="121" t="s">
        <v>2046</v>
      </c>
      <c r="CG79" s="105" t="s">
        <v>458</v>
      </c>
      <c r="CH79" s="105" t="s">
        <v>383</v>
      </c>
      <c r="CI79" s="105"/>
      <c r="CJ79" s="79"/>
      <c r="CK79" s="107" t="s">
        <v>2047</v>
      </c>
      <c r="CL79" s="108" t="s">
        <v>461</v>
      </c>
      <c r="CM79" s="108" t="s">
        <v>418</v>
      </c>
      <c r="CN79" s="108" t="s">
        <v>420</v>
      </c>
      <c r="CO79" s="108" t="s">
        <v>247</v>
      </c>
      <c r="CP79" s="108" t="s">
        <v>463</v>
      </c>
      <c r="CQ79" s="108"/>
      <c r="CR79" s="108">
        <v>34.0</v>
      </c>
      <c r="CS79" s="108">
        <v>135.0</v>
      </c>
      <c r="CT79" s="108">
        <v>247.0</v>
      </c>
      <c r="CU79" s="108">
        <v>359.0</v>
      </c>
      <c r="CV79" s="108">
        <v>471.0</v>
      </c>
      <c r="CW79" s="108">
        <v>583.0</v>
      </c>
      <c r="CX79" s="108" t="s">
        <v>100</v>
      </c>
      <c r="CY79" s="108">
        <v>4.0</v>
      </c>
      <c r="CZ79" s="108">
        <v>12.0</v>
      </c>
      <c r="DA79" s="108">
        <v>21.0</v>
      </c>
      <c r="DB79" s="108">
        <v>30.0</v>
      </c>
      <c r="DC79" s="108">
        <v>39.0</v>
      </c>
      <c r="DD79" s="108">
        <v>48.0</v>
      </c>
      <c r="DE79" s="108" t="s">
        <v>104</v>
      </c>
      <c r="DF79" s="108" t="s">
        <v>2048</v>
      </c>
      <c r="DG79" s="108" t="s">
        <v>2049</v>
      </c>
      <c r="DH79" s="108" t="s">
        <v>2050</v>
      </c>
      <c r="DI79" s="108" t="s">
        <v>2051</v>
      </c>
      <c r="DJ79" s="108" t="s">
        <v>2052</v>
      </c>
      <c r="DK79" s="108"/>
      <c r="DL79" s="109" t="s">
        <v>2053</v>
      </c>
      <c r="DM79" s="110" t="s">
        <v>808</v>
      </c>
      <c r="DN79" s="110">
        <v>3.0</v>
      </c>
      <c r="DO79" s="110">
        <v>1.0</v>
      </c>
      <c r="DP79" s="110" t="s">
        <v>255</v>
      </c>
      <c r="DQ79" s="111" t="s">
        <v>2054</v>
      </c>
      <c r="DR79" s="112">
        <v>0.0</v>
      </c>
      <c r="DS79" s="113"/>
    </row>
    <row r="80">
      <c r="A80" s="75" t="s">
        <v>1951</v>
      </c>
      <c r="B80" s="66" t="s">
        <v>180</v>
      </c>
      <c r="C80" s="76" t="s">
        <v>2055</v>
      </c>
      <c r="D80" s="77" t="s">
        <v>2056</v>
      </c>
      <c r="E80" s="78" t="s">
        <v>152</v>
      </c>
      <c r="F80" s="78" t="s">
        <v>152</v>
      </c>
      <c r="G80" s="78" t="s">
        <v>2057</v>
      </c>
      <c r="H80" s="78" t="s">
        <v>2058</v>
      </c>
      <c r="I80" s="78" t="s">
        <v>2059</v>
      </c>
      <c r="J80" s="79"/>
      <c r="K80" s="81" t="s">
        <v>157</v>
      </c>
      <c r="L80" s="80"/>
      <c r="M80" s="80"/>
      <c r="N80" s="80"/>
      <c r="O80" s="81"/>
      <c r="P80" s="81"/>
      <c r="Q80" s="82"/>
      <c r="R80" s="80"/>
      <c r="S80" s="81" t="s">
        <v>435</v>
      </c>
      <c r="T80" s="81"/>
      <c r="U80" s="81"/>
      <c r="V80" s="116"/>
      <c r="W80" s="83"/>
      <c r="X80" s="84" t="s">
        <v>696</v>
      </c>
      <c r="Y80" s="85" t="s">
        <v>1094</v>
      </c>
      <c r="Z80" s="85" t="s">
        <v>850</v>
      </c>
      <c r="AA80" s="86"/>
      <c r="AB80" s="87" t="s">
        <v>163</v>
      </c>
      <c r="AC80" s="88" t="s">
        <v>1381</v>
      </c>
      <c r="AD80" s="89" t="s">
        <v>165</v>
      </c>
      <c r="AE80" s="88" t="s">
        <v>794</v>
      </c>
      <c r="AF80" s="88" t="s">
        <v>440</v>
      </c>
      <c r="AG80" s="117" t="s">
        <v>1225</v>
      </c>
      <c r="AH80" s="88" t="s">
        <v>274</v>
      </c>
      <c r="AI80" s="90">
        <v>5322.0</v>
      </c>
      <c r="AJ80" s="90">
        <v>463.0</v>
      </c>
      <c r="AK80" s="90">
        <v>225.0</v>
      </c>
      <c r="AL80" s="90">
        <v>324.0</v>
      </c>
      <c r="AM80" s="90">
        <v>175.0</v>
      </c>
      <c r="AN80" s="90">
        <v>101.0</v>
      </c>
      <c r="AO80" s="91"/>
      <c r="AP80" s="92" t="s">
        <v>447</v>
      </c>
      <c r="AQ80" s="93" t="s">
        <v>791</v>
      </c>
      <c r="AR80" s="94" t="s">
        <v>701</v>
      </c>
      <c r="AS80" s="118" t="s">
        <v>2060</v>
      </c>
      <c r="AT80" s="93" t="s">
        <v>269</v>
      </c>
      <c r="AU80" s="118" t="s">
        <v>2061</v>
      </c>
      <c r="AV80" s="93" t="s">
        <v>368</v>
      </c>
      <c r="AW80" s="90">
        <v>4733.0</v>
      </c>
      <c r="AX80" s="90">
        <v>517.0</v>
      </c>
      <c r="AY80" s="90">
        <v>225.0</v>
      </c>
      <c r="AZ80" s="90">
        <v>275.0</v>
      </c>
      <c r="BA80" s="90">
        <v>244.0</v>
      </c>
      <c r="BB80" s="90">
        <v>130.0</v>
      </c>
      <c r="BC80" s="95"/>
      <c r="BD80" s="96" t="s">
        <v>170</v>
      </c>
      <c r="BE80" s="97" t="s">
        <v>1020</v>
      </c>
      <c r="BF80" s="98"/>
      <c r="BG80" s="97"/>
      <c r="BH80" s="97"/>
      <c r="BI80" s="97"/>
      <c r="BJ80" s="97"/>
      <c r="BK80" s="99"/>
      <c r="BL80" s="99"/>
      <c r="BM80" s="99"/>
      <c r="BN80" s="99"/>
      <c r="BO80" s="99"/>
      <c r="BP80" s="99"/>
      <c r="BQ80" s="79"/>
      <c r="BR80" s="100">
        <v>20.0</v>
      </c>
      <c r="BS80" s="100">
        <v>35.0</v>
      </c>
      <c r="BT80" s="100">
        <v>35.0</v>
      </c>
      <c r="BU80" s="100">
        <v>10.0</v>
      </c>
      <c r="BV80" s="101" t="s">
        <v>2062</v>
      </c>
      <c r="BW80" s="79"/>
      <c r="BX80" s="102" t="s">
        <v>204</v>
      </c>
      <c r="BY80" s="102" t="s">
        <v>704</v>
      </c>
      <c r="BZ80" s="102" t="s">
        <v>276</v>
      </c>
      <c r="CA80" s="102" t="s">
        <v>152</v>
      </c>
      <c r="CB80" s="102" t="s">
        <v>2004</v>
      </c>
      <c r="CC80" s="102" t="s">
        <v>2005</v>
      </c>
      <c r="CD80" s="120" t="s">
        <v>2063</v>
      </c>
      <c r="CE80" s="121" t="s">
        <v>2064</v>
      </c>
      <c r="CF80" s="121" t="s">
        <v>2065</v>
      </c>
      <c r="CG80" s="105" t="s">
        <v>520</v>
      </c>
      <c r="CH80" s="105" t="s">
        <v>283</v>
      </c>
      <c r="CI80" s="105"/>
      <c r="CJ80" s="79"/>
      <c r="CK80" s="107" t="s">
        <v>2066</v>
      </c>
      <c r="CL80" s="108" t="s">
        <v>245</v>
      </c>
      <c r="CM80" s="108" t="s">
        <v>800</v>
      </c>
      <c r="CN80" s="108" t="s">
        <v>419</v>
      </c>
      <c r="CO80" s="108" t="s">
        <v>420</v>
      </c>
      <c r="CP80" s="108" t="s">
        <v>247</v>
      </c>
      <c r="CQ80" s="108"/>
      <c r="CR80" s="108">
        <v>34.0</v>
      </c>
      <c r="CS80" s="108">
        <v>135.0</v>
      </c>
      <c r="CT80" s="108">
        <v>247.0</v>
      </c>
      <c r="CU80" s="108">
        <v>359.0</v>
      </c>
      <c r="CV80" s="108">
        <v>471.0</v>
      </c>
      <c r="CW80" s="108">
        <v>583.0</v>
      </c>
      <c r="CX80" s="108" t="s">
        <v>100</v>
      </c>
      <c r="CY80" s="108">
        <v>7.0</v>
      </c>
      <c r="CZ80" s="108">
        <v>21.0</v>
      </c>
      <c r="DA80" s="108">
        <v>37.0</v>
      </c>
      <c r="DB80" s="108">
        <v>53.0</v>
      </c>
      <c r="DC80" s="108">
        <v>69.0</v>
      </c>
      <c r="DD80" s="108">
        <v>85.0</v>
      </c>
      <c r="DE80" s="108" t="s">
        <v>101</v>
      </c>
      <c r="DF80" s="108" t="s">
        <v>2067</v>
      </c>
      <c r="DG80" s="108" t="s">
        <v>2068</v>
      </c>
      <c r="DH80" s="108" t="s">
        <v>2069</v>
      </c>
      <c r="DI80" s="108" t="s">
        <v>2070</v>
      </c>
      <c r="DJ80" s="108" t="s">
        <v>2071</v>
      </c>
      <c r="DK80" s="108"/>
      <c r="DL80" s="109" t="s">
        <v>2072</v>
      </c>
      <c r="DM80" s="110" t="s">
        <v>1629</v>
      </c>
      <c r="DN80" s="110">
        <v>3.0</v>
      </c>
      <c r="DO80" s="110" t="s">
        <v>285</v>
      </c>
      <c r="DP80" s="110" t="s">
        <v>255</v>
      </c>
      <c r="DQ80" s="111" t="s">
        <v>2073</v>
      </c>
      <c r="DR80" s="112">
        <v>0.0</v>
      </c>
      <c r="DS80" s="113"/>
    </row>
    <row r="81">
      <c r="A81" s="75" t="s">
        <v>1949</v>
      </c>
      <c r="B81" s="66" t="s">
        <v>180</v>
      </c>
      <c r="C81" s="76" t="s">
        <v>2074</v>
      </c>
      <c r="D81" s="77" t="s">
        <v>2075</v>
      </c>
      <c r="E81" s="78" t="s">
        <v>152</v>
      </c>
      <c r="F81" s="78" t="s">
        <v>152</v>
      </c>
      <c r="G81" s="78" t="s">
        <v>2076</v>
      </c>
      <c r="H81" s="78" t="s">
        <v>2077</v>
      </c>
      <c r="I81" s="78" t="s">
        <v>2078</v>
      </c>
      <c r="J81" s="79"/>
      <c r="K81" s="81"/>
      <c r="L81" s="80"/>
      <c r="M81" s="80"/>
      <c r="N81" s="80"/>
      <c r="O81" s="81"/>
      <c r="P81" s="81" t="s">
        <v>435</v>
      </c>
      <c r="Q81" s="82"/>
      <c r="R81" s="80"/>
      <c r="S81" s="81" t="s">
        <v>157</v>
      </c>
      <c r="T81" s="81"/>
      <c r="U81" s="81"/>
      <c r="V81" s="116"/>
      <c r="W81" s="83"/>
      <c r="X81" s="84" t="s">
        <v>696</v>
      </c>
      <c r="Y81" s="85" t="s">
        <v>234</v>
      </c>
      <c r="Z81" s="85" t="s">
        <v>698</v>
      </c>
      <c r="AA81" s="86"/>
      <c r="AB81" s="87" t="s">
        <v>170</v>
      </c>
      <c r="AC81" s="88" t="s">
        <v>407</v>
      </c>
      <c r="AD81" s="89" t="s">
        <v>1898</v>
      </c>
      <c r="AE81" s="88" t="s">
        <v>1897</v>
      </c>
      <c r="AF81" s="88" t="s">
        <v>274</v>
      </c>
      <c r="AG81" s="117" t="s">
        <v>2079</v>
      </c>
      <c r="AH81" s="88" t="s">
        <v>440</v>
      </c>
      <c r="AI81" s="90">
        <v>4376.0</v>
      </c>
      <c r="AJ81" s="90">
        <v>533.0</v>
      </c>
      <c r="AK81" s="90">
        <v>247.0</v>
      </c>
      <c r="AL81" s="90">
        <v>286.0</v>
      </c>
      <c r="AM81" s="90">
        <v>256.0</v>
      </c>
      <c r="AN81" s="90">
        <v>247.0</v>
      </c>
      <c r="AO81" s="91"/>
      <c r="AP81" s="92" t="s">
        <v>447</v>
      </c>
      <c r="AQ81" s="93" t="s">
        <v>448</v>
      </c>
      <c r="AR81" s="94" t="s">
        <v>1175</v>
      </c>
      <c r="AS81" s="118" t="s">
        <v>2080</v>
      </c>
      <c r="AT81" s="93" t="s">
        <v>269</v>
      </c>
      <c r="AU81" s="93" t="s">
        <v>1530</v>
      </c>
      <c r="AV81" s="93" t="s">
        <v>445</v>
      </c>
      <c r="AW81" s="90">
        <v>4376.0</v>
      </c>
      <c r="AX81" s="90">
        <v>505.0</v>
      </c>
      <c r="AY81" s="90">
        <v>225.0</v>
      </c>
      <c r="AZ81" s="90">
        <v>225.0</v>
      </c>
      <c r="BA81" s="90">
        <v>256.0</v>
      </c>
      <c r="BB81" s="90">
        <v>145.0</v>
      </c>
      <c r="BC81" s="95"/>
      <c r="BD81" s="96" t="s">
        <v>441</v>
      </c>
      <c r="BE81" s="97" t="s">
        <v>331</v>
      </c>
      <c r="BF81" s="98"/>
      <c r="BG81" s="97"/>
      <c r="BH81" s="97"/>
      <c r="BI81" s="97"/>
      <c r="BJ81" s="97"/>
      <c r="BK81" s="99"/>
      <c r="BL81" s="99"/>
      <c r="BM81" s="99"/>
      <c r="BN81" s="99"/>
      <c r="BO81" s="99"/>
      <c r="BP81" s="99"/>
      <c r="BQ81" s="79"/>
      <c r="BR81" s="100">
        <v>40.0</v>
      </c>
      <c r="BS81" s="100">
        <v>40.0</v>
      </c>
      <c r="BT81" s="100">
        <v>10.0</v>
      </c>
      <c r="BU81" s="100">
        <v>10.0</v>
      </c>
      <c r="BV81" s="101" t="s">
        <v>2081</v>
      </c>
      <c r="BW81" s="79"/>
      <c r="BX81" s="102" t="s">
        <v>276</v>
      </c>
      <c r="BY81" s="102" t="s">
        <v>2082</v>
      </c>
      <c r="BZ81" s="102" t="s">
        <v>579</v>
      </c>
      <c r="CA81" s="102" t="s">
        <v>580</v>
      </c>
      <c r="CB81" s="102" t="s">
        <v>1950</v>
      </c>
      <c r="CC81" s="102" t="s">
        <v>1951</v>
      </c>
      <c r="CD81" s="120" t="s">
        <v>2083</v>
      </c>
      <c r="CE81" s="121" t="s">
        <v>2084</v>
      </c>
      <c r="CF81" s="121" t="s">
        <v>2085</v>
      </c>
      <c r="CG81" s="105" t="s">
        <v>282</v>
      </c>
      <c r="CH81" s="105" t="s">
        <v>459</v>
      </c>
      <c r="CI81" s="105"/>
      <c r="CJ81" s="79"/>
      <c r="CK81" s="107" t="s">
        <v>2086</v>
      </c>
      <c r="CL81" s="108" t="s">
        <v>461</v>
      </c>
      <c r="CM81" s="108" t="s">
        <v>418</v>
      </c>
      <c r="CN81" s="108" t="s">
        <v>420</v>
      </c>
      <c r="CO81" s="108" t="s">
        <v>247</v>
      </c>
      <c r="CP81" s="108" t="s">
        <v>463</v>
      </c>
      <c r="CQ81" s="108"/>
      <c r="CR81" s="108">
        <v>34.0</v>
      </c>
      <c r="CS81" s="108">
        <v>135.0</v>
      </c>
      <c r="CT81" s="108">
        <v>247.0</v>
      </c>
      <c r="CU81" s="108">
        <v>359.0</v>
      </c>
      <c r="CV81" s="108">
        <v>471.0</v>
      </c>
      <c r="CW81" s="108">
        <v>583.0</v>
      </c>
      <c r="CX81" s="108" t="s">
        <v>100</v>
      </c>
      <c r="CY81" s="108">
        <v>4.0</v>
      </c>
      <c r="CZ81" s="108">
        <v>12.0</v>
      </c>
      <c r="DA81" s="108">
        <v>21.0</v>
      </c>
      <c r="DB81" s="108">
        <v>30.0</v>
      </c>
      <c r="DC81" s="108">
        <v>39.0</v>
      </c>
      <c r="DD81" s="108">
        <v>48.0</v>
      </c>
      <c r="DE81" s="108" t="s">
        <v>104</v>
      </c>
      <c r="DF81" s="108" t="s">
        <v>2087</v>
      </c>
      <c r="DG81" s="108" t="s">
        <v>2088</v>
      </c>
      <c r="DH81" s="108" t="s">
        <v>2089</v>
      </c>
      <c r="DI81" s="108" t="s">
        <v>2090</v>
      </c>
      <c r="DJ81" s="108" t="s">
        <v>2091</v>
      </c>
      <c r="DK81" s="108"/>
      <c r="DL81" s="109" t="s">
        <v>2092</v>
      </c>
      <c r="DM81" s="110" t="s">
        <v>2093</v>
      </c>
      <c r="DN81" s="110">
        <v>5.0</v>
      </c>
      <c r="DO81" s="110">
        <v>1.0</v>
      </c>
      <c r="DP81" s="110" t="s">
        <v>255</v>
      </c>
      <c r="DQ81" s="111" t="s">
        <v>2094</v>
      </c>
      <c r="DR81" s="112">
        <v>0.0</v>
      </c>
      <c r="DS81" s="113"/>
    </row>
    <row r="82">
      <c r="A82" s="75" t="s">
        <v>935</v>
      </c>
      <c r="B82" s="66" t="s">
        <v>180</v>
      </c>
      <c r="C82" s="76" t="s">
        <v>2095</v>
      </c>
      <c r="D82" s="77" t="s">
        <v>2096</v>
      </c>
      <c r="E82" s="78" t="s">
        <v>152</v>
      </c>
      <c r="F82" s="78" t="s">
        <v>152</v>
      </c>
      <c r="G82" s="78" t="s">
        <v>2097</v>
      </c>
      <c r="H82" s="78" t="s">
        <v>2098</v>
      </c>
      <c r="I82" s="78" t="s">
        <v>2099</v>
      </c>
      <c r="J82" s="79"/>
      <c r="K82" s="81" t="s">
        <v>157</v>
      </c>
      <c r="L82" s="81" t="s">
        <v>435</v>
      </c>
      <c r="M82" s="80"/>
      <c r="N82" s="80"/>
      <c r="O82" s="80"/>
      <c r="P82" s="80"/>
      <c r="Q82" s="82"/>
      <c r="R82" s="80"/>
      <c r="S82" s="80"/>
      <c r="T82" s="80"/>
      <c r="U82" s="80"/>
      <c r="V82" s="82"/>
      <c r="W82" s="83"/>
      <c r="X82" s="84" t="s">
        <v>295</v>
      </c>
      <c r="Y82" s="85" t="s">
        <v>1020</v>
      </c>
      <c r="Z82" s="85" t="s">
        <v>264</v>
      </c>
      <c r="AA82" s="86"/>
      <c r="AB82" s="87" t="s">
        <v>163</v>
      </c>
      <c r="AC82" s="88" t="s">
        <v>1381</v>
      </c>
      <c r="AD82" s="89"/>
      <c r="AE82" s="88"/>
      <c r="AF82" s="88"/>
      <c r="AG82" s="88"/>
      <c r="AH82" s="88"/>
      <c r="AI82" s="90"/>
      <c r="AJ82" s="90"/>
      <c r="AK82" s="90"/>
      <c r="AL82" s="90"/>
      <c r="AM82" s="90"/>
      <c r="AN82" s="90"/>
      <c r="AO82" s="91"/>
      <c r="AP82" s="92" t="s">
        <v>1202</v>
      </c>
      <c r="AQ82" s="118" t="s">
        <v>2100</v>
      </c>
      <c r="AR82" s="94" t="s">
        <v>1203</v>
      </c>
      <c r="AS82" s="93" t="s">
        <v>657</v>
      </c>
      <c r="AT82" s="93" t="s">
        <v>540</v>
      </c>
      <c r="AU82" s="93" t="s">
        <v>1204</v>
      </c>
      <c r="AV82" s="93" t="s">
        <v>307</v>
      </c>
      <c r="AW82" s="90">
        <v>4976.0</v>
      </c>
      <c r="AX82" s="90">
        <v>400.0</v>
      </c>
      <c r="AY82" s="90">
        <v>273.0</v>
      </c>
      <c r="AZ82" s="90">
        <v>326.0</v>
      </c>
      <c r="BA82" s="90">
        <v>291.0</v>
      </c>
      <c r="BB82" s="90">
        <v>101.0</v>
      </c>
      <c r="BC82" s="95"/>
      <c r="BD82" s="96" t="s">
        <v>161</v>
      </c>
      <c r="BE82" s="97" t="s">
        <v>793</v>
      </c>
      <c r="BF82" s="98" t="s">
        <v>2101</v>
      </c>
      <c r="BG82" s="119" t="s">
        <v>2102</v>
      </c>
      <c r="BH82" s="97" t="s">
        <v>301</v>
      </c>
      <c r="BI82" s="119" t="s">
        <v>2103</v>
      </c>
      <c r="BJ82" s="97" t="s">
        <v>167</v>
      </c>
      <c r="BK82" s="99">
        <v>5265.0</v>
      </c>
      <c r="BL82" s="99">
        <v>459.0</v>
      </c>
      <c r="BM82" s="99">
        <v>247.0</v>
      </c>
      <c r="BN82" s="99">
        <v>347.0</v>
      </c>
      <c r="BO82" s="99">
        <v>257.0</v>
      </c>
      <c r="BP82" s="99">
        <v>115.0</v>
      </c>
      <c r="BQ82" s="79"/>
      <c r="BR82" s="100">
        <v>35.0</v>
      </c>
      <c r="BS82" s="100">
        <v>10.0</v>
      </c>
      <c r="BT82" s="100">
        <v>35.0</v>
      </c>
      <c r="BU82" s="100">
        <v>20.0</v>
      </c>
      <c r="BV82" s="101" t="s">
        <v>2104</v>
      </c>
      <c r="BW82" s="79"/>
      <c r="BX82" s="102" t="s">
        <v>204</v>
      </c>
      <c r="BY82" s="102" t="s">
        <v>174</v>
      </c>
      <c r="BZ82" s="102" t="s">
        <v>2105</v>
      </c>
      <c r="CA82" s="102" t="s">
        <v>378</v>
      </c>
      <c r="CB82" s="102" t="s">
        <v>2025</v>
      </c>
      <c r="CC82" s="102" t="s">
        <v>1143</v>
      </c>
      <c r="CD82" s="120" t="s">
        <v>2106</v>
      </c>
      <c r="CE82" s="121" t="s">
        <v>2107</v>
      </c>
      <c r="CF82" s="121" t="s">
        <v>2108</v>
      </c>
      <c r="CG82" s="105" t="s">
        <v>178</v>
      </c>
      <c r="CH82" s="105" t="s">
        <v>211</v>
      </c>
      <c r="CI82" s="105"/>
      <c r="CJ82" s="79"/>
      <c r="CK82" s="107" t="s">
        <v>2109</v>
      </c>
      <c r="CL82" s="108" t="s">
        <v>245</v>
      </c>
      <c r="CM82" s="108" t="s">
        <v>386</v>
      </c>
      <c r="CN82" s="108" t="s">
        <v>420</v>
      </c>
      <c r="CO82" s="108" t="s">
        <v>419</v>
      </c>
      <c r="CP82" s="108" t="s">
        <v>387</v>
      </c>
      <c r="CQ82" s="108"/>
      <c r="CR82" s="108">
        <v>34.0</v>
      </c>
      <c r="CS82" s="108">
        <v>135.0</v>
      </c>
      <c r="CT82" s="108">
        <v>247.0</v>
      </c>
      <c r="CU82" s="108">
        <v>359.0</v>
      </c>
      <c r="CV82" s="108">
        <v>471.0</v>
      </c>
      <c r="CW82" s="108">
        <v>583.0</v>
      </c>
      <c r="CX82" s="108" t="s">
        <v>100</v>
      </c>
      <c r="CY82" s="108">
        <v>7.0</v>
      </c>
      <c r="CZ82" s="108">
        <v>21.0</v>
      </c>
      <c r="DA82" s="108">
        <v>37.0</v>
      </c>
      <c r="DB82" s="108">
        <v>53.0</v>
      </c>
      <c r="DC82" s="108">
        <v>69.0</v>
      </c>
      <c r="DD82" s="108">
        <v>85.0</v>
      </c>
      <c r="DE82" s="108" t="s">
        <v>101</v>
      </c>
      <c r="DF82" s="108" t="s">
        <v>2110</v>
      </c>
      <c r="DG82" s="108" t="s">
        <v>2111</v>
      </c>
      <c r="DH82" s="108" t="s">
        <v>2112</v>
      </c>
      <c r="DI82" s="108" t="s">
        <v>2113</v>
      </c>
      <c r="DJ82" s="108" t="s">
        <v>2114</v>
      </c>
      <c r="DK82" s="108"/>
      <c r="DL82" s="109" t="s">
        <v>2115</v>
      </c>
      <c r="DM82" s="110" t="s">
        <v>470</v>
      </c>
      <c r="DN82" s="110">
        <v>4.0</v>
      </c>
      <c r="DO82" s="110">
        <v>3.0</v>
      </c>
      <c r="DP82" s="110" t="s">
        <v>255</v>
      </c>
      <c r="DQ82" s="111" t="s">
        <v>2116</v>
      </c>
      <c r="DR82" s="112">
        <v>0.0</v>
      </c>
      <c r="DS82" s="113"/>
    </row>
    <row r="83">
      <c r="A83" s="75" t="s">
        <v>769</v>
      </c>
      <c r="B83" s="66" t="s">
        <v>180</v>
      </c>
      <c r="C83" s="76" t="s">
        <v>2117</v>
      </c>
      <c r="D83" s="77" t="s">
        <v>2118</v>
      </c>
      <c r="E83" s="78" t="s">
        <v>152</v>
      </c>
      <c r="F83" s="78" t="s">
        <v>152</v>
      </c>
      <c r="G83" s="78" t="s">
        <v>2119</v>
      </c>
      <c r="H83" s="78" t="s">
        <v>2120</v>
      </c>
      <c r="I83" s="78" t="s">
        <v>2121</v>
      </c>
      <c r="J83" s="79"/>
      <c r="K83" s="80"/>
      <c r="L83" s="80"/>
      <c r="M83" s="80"/>
      <c r="N83" s="80"/>
      <c r="O83" s="81" t="s">
        <v>435</v>
      </c>
      <c r="P83" s="81" t="s">
        <v>157</v>
      </c>
      <c r="Q83" s="82"/>
      <c r="R83" s="80"/>
      <c r="S83" s="80"/>
      <c r="T83" s="80"/>
      <c r="U83" s="80"/>
      <c r="V83" s="82"/>
      <c r="W83" s="83"/>
      <c r="X83" s="84" t="s">
        <v>696</v>
      </c>
      <c r="Y83" s="85" t="s">
        <v>878</v>
      </c>
      <c r="Z83" s="85" t="s">
        <v>898</v>
      </c>
      <c r="AA83" s="86"/>
      <c r="AB83" s="87" t="s">
        <v>879</v>
      </c>
      <c r="AC83" s="88" t="s">
        <v>700</v>
      </c>
      <c r="AD83" s="89" t="s">
        <v>880</v>
      </c>
      <c r="AE83" s="88" t="s">
        <v>698</v>
      </c>
      <c r="AF83" s="88" t="s">
        <v>233</v>
      </c>
      <c r="AG83" s="88" t="s">
        <v>1530</v>
      </c>
      <c r="AH83" s="88" t="s">
        <v>235</v>
      </c>
      <c r="AI83" s="97">
        <v>4087.0</v>
      </c>
      <c r="AJ83" s="97">
        <v>571.0</v>
      </c>
      <c r="AK83" s="97">
        <v>212.0</v>
      </c>
      <c r="AL83" s="97">
        <v>249.0</v>
      </c>
      <c r="AM83" s="97">
        <v>233.0</v>
      </c>
      <c r="AN83" s="97">
        <v>128.0</v>
      </c>
      <c r="AO83" s="91"/>
      <c r="AP83" s="92" t="s">
        <v>447</v>
      </c>
      <c r="AQ83" s="93" t="s">
        <v>547</v>
      </c>
      <c r="AR83" s="94" t="s">
        <v>701</v>
      </c>
      <c r="AS83" s="118" t="s">
        <v>2122</v>
      </c>
      <c r="AT83" s="93" t="s">
        <v>269</v>
      </c>
      <c r="AU83" s="93" t="s">
        <v>881</v>
      </c>
      <c r="AV83" s="93" t="s">
        <v>274</v>
      </c>
      <c r="AW83" s="97">
        <v>4381.0</v>
      </c>
      <c r="AX83" s="97">
        <v>542.0</v>
      </c>
      <c r="AY83" s="97">
        <v>212.0</v>
      </c>
      <c r="AZ83" s="97">
        <v>260.0</v>
      </c>
      <c r="BA83" s="97">
        <v>259.0</v>
      </c>
      <c r="BB83" s="97">
        <v>128.0</v>
      </c>
      <c r="BC83" s="95"/>
      <c r="BD83" s="96" t="s">
        <v>170</v>
      </c>
      <c r="BE83" s="97" t="s">
        <v>310</v>
      </c>
      <c r="BF83" s="98"/>
      <c r="BG83" s="97"/>
      <c r="BH83" s="97"/>
      <c r="BI83" s="97"/>
      <c r="BJ83" s="97"/>
      <c r="BK83" s="179"/>
      <c r="BL83" s="179"/>
      <c r="BM83" s="179"/>
      <c r="BN83" s="179"/>
      <c r="BO83" s="179"/>
      <c r="BP83" s="179"/>
      <c r="BQ83" s="79"/>
      <c r="BR83" s="100">
        <v>40.0</v>
      </c>
      <c r="BS83" s="100">
        <v>40.0</v>
      </c>
      <c r="BT83" s="100">
        <v>10.0</v>
      </c>
      <c r="BU83" s="100">
        <v>10.0</v>
      </c>
      <c r="BV83" s="101" t="s">
        <v>2123</v>
      </c>
      <c r="BW83" s="79"/>
      <c r="BX83" s="102" t="s">
        <v>173</v>
      </c>
      <c r="BY83" s="102" t="s">
        <v>174</v>
      </c>
      <c r="BZ83" s="102" t="s">
        <v>2124</v>
      </c>
      <c r="CA83" s="102" t="s">
        <v>1982</v>
      </c>
      <c r="CB83" s="102" t="s">
        <v>2025</v>
      </c>
      <c r="CC83" s="102" t="s">
        <v>1143</v>
      </c>
      <c r="CD83" s="120" t="s">
        <v>2125</v>
      </c>
      <c r="CE83" s="121" t="s">
        <v>2126</v>
      </c>
      <c r="CF83" s="121" t="s">
        <v>2127</v>
      </c>
      <c r="CG83" s="105" t="s">
        <v>282</v>
      </c>
      <c r="CH83" s="105" t="s">
        <v>211</v>
      </c>
      <c r="CI83" s="106"/>
      <c r="CJ83" s="79"/>
      <c r="CK83" s="107" t="s">
        <v>2128</v>
      </c>
      <c r="CL83" s="108" t="s">
        <v>417</v>
      </c>
      <c r="CM83" s="108" t="s">
        <v>418</v>
      </c>
      <c r="CN83" s="108" t="s">
        <v>420</v>
      </c>
      <c r="CO83" s="108" t="s">
        <v>247</v>
      </c>
      <c r="CP83" s="108"/>
      <c r="CQ83" s="108"/>
      <c r="CR83" s="108">
        <v>25.0</v>
      </c>
      <c r="CS83" s="108">
        <v>101.0</v>
      </c>
      <c r="CT83" s="108">
        <v>185.0</v>
      </c>
      <c r="CU83" s="108">
        <v>269.0</v>
      </c>
      <c r="CV83" s="108">
        <v>353.0</v>
      </c>
      <c r="CW83" s="108">
        <v>437.0</v>
      </c>
      <c r="CX83" s="108" t="s">
        <v>100</v>
      </c>
      <c r="CY83" s="108">
        <v>6.0</v>
      </c>
      <c r="CZ83" s="108">
        <v>17.0</v>
      </c>
      <c r="DA83" s="108">
        <v>29.0</v>
      </c>
      <c r="DB83" s="108">
        <v>41.0</v>
      </c>
      <c r="DC83" s="108">
        <v>53.0</v>
      </c>
      <c r="DD83" s="108">
        <v>65.0</v>
      </c>
      <c r="DE83" s="108" t="s">
        <v>103</v>
      </c>
      <c r="DF83" s="108" t="s">
        <v>2129</v>
      </c>
      <c r="DG83" s="108" t="s">
        <v>2130</v>
      </c>
      <c r="DH83" s="108" t="s">
        <v>2131</v>
      </c>
      <c r="DI83" s="108" t="s">
        <v>2132</v>
      </c>
      <c r="DJ83" s="108" t="s">
        <v>2133</v>
      </c>
      <c r="DK83" s="108"/>
      <c r="DL83" s="109" t="s">
        <v>2134</v>
      </c>
      <c r="DM83" s="110" t="s">
        <v>470</v>
      </c>
      <c r="DN83" s="110">
        <v>5.0</v>
      </c>
      <c r="DO83" s="110">
        <v>1.0</v>
      </c>
      <c r="DP83" s="110" t="s">
        <v>255</v>
      </c>
      <c r="DQ83" s="111" t="s">
        <v>2135</v>
      </c>
      <c r="DR83" s="112">
        <v>0.0</v>
      </c>
      <c r="DS83" s="113"/>
    </row>
    <row r="84">
      <c r="A84" s="75" t="s">
        <v>2136</v>
      </c>
      <c r="B84" s="66" t="s">
        <v>180</v>
      </c>
      <c r="C84" s="76" t="s">
        <v>2137</v>
      </c>
      <c r="D84" s="77" t="s">
        <v>2138</v>
      </c>
      <c r="E84" s="78" t="s">
        <v>152</v>
      </c>
      <c r="F84" s="78" t="s">
        <v>152</v>
      </c>
      <c r="G84" s="78" t="s">
        <v>2139</v>
      </c>
      <c r="H84" s="78" t="s">
        <v>2140</v>
      </c>
      <c r="I84" s="78" t="s">
        <v>2141</v>
      </c>
      <c r="J84" s="79"/>
      <c r="K84" s="80"/>
      <c r="L84" s="81"/>
      <c r="M84" s="81" t="s">
        <v>157</v>
      </c>
      <c r="N84" s="80"/>
      <c r="O84" s="81" t="s">
        <v>157</v>
      </c>
      <c r="P84" s="80"/>
      <c r="Q84" s="82"/>
      <c r="R84" s="81"/>
      <c r="S84" s="81"/>
      <c r="T84" s="81"/>
      <c r="U84" s="81"/>
      <c r="V84" s="116" t="s">
        <v>157</v>
      </c>
      <c r="W84" s="83"/>
      <c r="X84" s="84" t="s">
        <v>295</v>
      </c>
      <c r="Y84" s="129" t="s">
        <v>2142</v>
      </c>
      <c r="Z84" s="85" t="s">
        <v>1231</v>
      </c>
      <c r="AA84" s="86"/>
      <c r="AB84" s="87" t="s">
        <v>170</v>
      </c>
      <c r="AC84" s="88" t="s">
        <v>171</v>
      </c>
      <c r="AD84" s="89" t="s">
        <v>2143</v>
      </c>
      <c r="AE84" s="117" t="s">
        <v>2144</v>
      </c>
      <c r="AF84" s="88" t="s">
        <v>1615</v>
      </c>
      <c r="AG84" s="117" t="s">
        <v>2145</v>
      </c>
      <c r="AH84" s="88" t="s">
        <v>440</v>
      </c>
      <c r="AI84" s="97">
        <v>4423.0</v>
      </c>
      <c r="AJ84" s="97">
        <v>505.0</v>
      </c>
      <c r="AK84" s="97">
        <v>268.0</v>
      </c>
      <c r="AL84" s="97">
        <v>328.0</v>
      </c>
      <c r="AM84" s="97">
        <v>278.0</v>
      </c>
      <c r="AN84" s="97">
        <v>115.0</v>
      </c>
      <c r="AO84" s="91"/>
      <c r="AP84" s="92"/>
      <c r="AQ84" s="93"/>
      <c r="AR84" s="94"/>
      <c r="AS84" s="93"/>
      <c r="AT84" s="93"/>
      <c r="AU84" s="93"/>
      <c r="AV84" s="93"/>
      <c r="AW84" s="97"/>
      <c r="AX84" s="97"/>
      <c r="AY84" s="97"/>
      <c r="AZ84" s="97"/>
      <c r="BA84" s="97"/>
      <c r="BB84" s="97"/>
      <c r="BC84" s="95"/>
      <c r="BD84" s="96" t="s">
        <v>2146</v>
      </c>
      <c r="BE84" s="97" t="s">
        <v>1020</v>
      </c>
      <c r="BF84" s="98" t="s">
        <v>2147</v>
      </c>
      <c r="BG84" s="97" t="s">
        <v>1823</v>
      </c>
      <c r="BH84" s="97" t="s">
        <v>274</v>
      </c>
      <c r="BI84" s="119" t="s">
        <v>2148</v>
      </c>
      <c r="BJ84" s="97" t="s">
        <v>269</v>
      </c>
      <c r="BK84" s="180">
        <v>4145.0</v>
      </c>
      <c r="BL84" s="180">
        <v>532.0</v>
      </c>
      <c r="BM84" s="180">
        <v>268.0</v>
      </c>
      <c r="BN84" s="180">
        <v>305.0</v>
      </c>
      <c r="BO84" s="180">
        <v>260.0</v>
      </c>
      <c r="BP84" s="180">
        <v>128.0</v>
      </c>
      <c r="BQ84" s="79"/>
      <c r="BR84" s="100">
        <v>20.0</v>
      </c>
      <c r="BS84" s="100">
        <v>20.0</v>
      </c>
      <c r="BT84" s="100">
        <v>25.0</v>
      </c>
      <c r="BU84" s="100">
        <v>35.0</v>
      </c>
      <c r="BV84" s="101" t="s">
        <v>2149</v>
      </c>
      <c r="BW84" s="79"/>
      <c r="BX84" s="102" t="s">
        <v>173</v>
      </c>
      <c r="BY84" s="102" t="s">
        <v>174</v>
      </c>
      <c r="BZ84" s="102" t="s">
        <v>2150</v>
      </c>
      <c r="CA84" s="102" t="s">
        <v>152</v>
      </c>
      <c r="CB84" s="102" t="s">
        <v>2151</v>
      </c>
      <c r="CC84" s="102" t="s">
        <v>152</v>
      </c>
      <c r="CD84" s="120" t="s">
        <v>2152</v>
      </c>
      <c r="CE84" s="121" t="s">
        <v>2153</v>
      </c>
      <c r="CF84" s="121" t="s">
        <v>2154</v>
      </c>
      <c r="CG84" s="105" t="s">
        <v>282</v>
      </c>
      <c r="CH84" s="105" t="s">
        <v>383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t="s">
        <v>2155</v>
      </c>
      <c r="DM84" s="110" t="s">
        <v>470</v>
      </c>
      <c r="DN84" s="110">
        <v>4.0</v>
      </c>
      <c r="DO84" s="110" t="s">
        <v>285</v>
      </c>
      <c r="DP84" s="110">
        <v>2.0</v>
      </c>
      <c r="DQ84" s="111" t="s">
        <v>2156</v>
      </c>
      <c r="DR84" s="112">
        <v>0.0</v>
      </c>
      <c r="DS84" s="113"/>
    </row>
    <row r="85">
      <c r="A85" s="75" t="s">
        <v>1714</v>
      </c>
      <c r="B85" s="66" t="s">
        <v>149</v>
      </c>
      <c r="C85" s="76" t="s">
        <v>2157</v>
      </c>
      <c r="D85" s="77" t="s">
        <v>2158</v>
      </c>
      <c r="E85" s="78" t="s">
        <v>152</v>
      </c>
      <c r="F85" s="78" t="s">
        <v>2159</v>
      </c>
      <c r="G85" s="78" t="s">
        <v>2160</v>
      </c>
      <c r="H85" s="78" t="s">
        <v>2161</v>
      </c>
      <c r="I85" s="78" t="s">
        <v>2162</v>
      </c>
      <c r="J85" s="79"/>
      <c r="K85" s="80"/>
      <c r="L85" s="81" t="s">
        <v>157</v>
      </c>
      <c r="M85" s="80"/>
      <c r="N85" s="80"/>
      <c r="O85" s="80"/>
      <c r="P85" s="80"/>
      <c r="Q85" s="82"/>
      <c r="R85" s="81" t="s">
        <v>157</v>
      </c>
      <c r="S85" s="81"/>
      <c r="T85" s="81"/>
      <c r="U85" s="81"/>
      <c r="V85" s="116"/>
      <c r="W85" s="83"/>
      <c r="X85" s="84" t="s">
        <v>2163</v>
      </c>
      <c r="Y85" s="85" t="s">
        <v>1023</v>
      </c>
      <c r="Z85" s="85" t="s">
        <v>1613</v>
      </c>
      <c r="AA85" s="86"/>
      <c r="AB85" s="87" t="s">
        <v>447</v>
      </c>
      <c r="AC85" s="88" t="s">
        <v>850</v>
      </c>
      <c r="AD85" s="89"/>
      <c r="AE85" s="88"/>
      <c r="AF85" s="88"/>
      <c r="AG85" s="88"/>
      <c r="AH85" s="88"/>
      <c r="AI85" s="97"/>
      <c r="AJ85" s="97"/>
      <c r="AK85" s="97"/>
      <c r="AL85" s="97"/>
      <c r="AM85" s="97"/>
      <c r="AN85" s="97"/>
      <c r="AO85" s="91"/>
      <c r="AP85" s="92" t="s">
        <v>303</v>
      </c>
      <c r="AQ85" s="93" t="s">
        <v>2164</v>
      </c>
      <c r="AR85" s="94" t="s">
        <v>305</v>
      </c>
      <c r="AS85" s="93" t="s">
        <v>572</v>
      </c>
      <c r="AT85" s="93" t="s">
        <v>307</v>
      </c>
      <c r="AU85" s="93" t="s">
        <v>306</v>
      </c>
      <c r="AV85" s="93" t="s">
        <v>574</v>
      </c>
      <c r="AW85" s="90">
        <v>2943.0</v>
      </c>
      <c r="AX85" s="90">
        <v>401.0</v>
      </c>
      <c r="AY85" s="90">
        <v>200.0</v>
      </c>
      <c r="AZ85" s="90">
        <v>245.0</v>
      </c>
      <c r="BA85" s="90">
        <v>180.0</v>
      </c>
      <c r="BB85" s="90">
        <v>97.0</v>
      </c>
      <c r="BC85" s="95"/>
      <c r="BD85" s="96" t="s">
        <v>441</v>
      </c>
      <c r="BE85" s="97" t="s">
        <v>700</v>
      </c>
      <c r="BF85" s="98"/>
      <c r="BG85" s="97"/>
      <c r="BH85" s="97"/>
      <c r="BI85" s="97"/>
      <c r="BJ85" s="97"/>
      <c r="BK85" s="99"/>
      <c r="BL85" s="99"/>
      <c r="BM85" s="99"/>
      <c r="BN85" s="99"/>
      <c r="BO85" s="99"/>
      <c r="BP85" s="99"/>
      <c r="BQ85" s="79"/>
      <c r="BR85" s="100">
        <v>35.0</v>
      </c>
      <c r="BS85" s="100">
        <v>10.0</v>
      </c>
      <c r="BT85" s="100">
        <v>35.0</v>
      </c>
      <c r="BU85" s="100">
        <v>10.0</v>
      </c>
      <c r="BV85" s="101" t="s">
        <v>2165</v>
      </c>
      <c r="BW85" s="79"/>
      <c r="BX85" s="102" t="s">
        <v>204</v>
      </c>
      <c r="BY85" s="102" t="s">
        <v>1617</v>
      </c>
      <c r="BZ85" s="102" t="s">
        <v>2166</v>
      </c>
      <c r="CA85" s="102" t="s">
        <v>906</v>
      </c>
      <c r="CB85" s="102" t="s">
        <v>2167</v>
      </c>
      <c r="CC85" s="102" t="s">
        <v>1115</v>
      </c>
      <c r="CD85" s="120" t="s">
        <v>2168</v>
      </c>
      <c r="CE85" s="121" t="s">
        <v>2169</v>
      </c>
      <c r="CF85" s="121" t="s">
        <v>2170</v>
      </c>
      <c r="CG85" s="105" t="s">
        <v>458</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2171</v>
      </c>
      <c r="B86" s="66" t="s">
        <v>149</v>
      </c>
      <c r="C86" s="76" t="s">
        <v>2172</v>
      </c>
      <c r="D86" s="77" t="s">
        <v>2173</v>
      </c>
      <c r="E86" s="78" t="s">
        <v>152</v>
      </c>
      <c r="F86" s="78" t="s">
        <v>2174</v>
      </c>
      <c r="G86" s="78" t="s">
        <v>2175</v>
      </c>
      <c r="H86" s="78" t="s">
        <v>2176</v>
      </c>
      <c r="I86" s="78" t="s">
        <v>2177</v>
      </c>
      <c r="J86" s="79"/>
      <c r="K86" s="80"/>
      <c r="L86" s="80"/>
      <c r="M86" s="80"/>
      <c r="N86" s="80"/>
      <c r="O86" s="81" t="s">
        <v>157</v>
      </c>
      <c r="P86" s="81" t="s">
        <v>157</v>
      </c>
      <c r="Q86" s="82"/>
      <c r="R86" s="80"/>
      <c r="S86" s="80"/>
      <c r="T86" s="80"/>
      <c r="U86" s="80"/>
      <c r="V86" s="82"/>
      <c r="W86" s="83"/>
      <c r="X86" s="84" t="s">
        <v>696</v>
      </c>
      <c r="Y86" s="85" t="s">
        <v>878</v>
      </c>
      <c r="Z86" s="85" t="s">
        <v>850</v>
      </c>
      <c r="AA86" s="86"/>
      <c r="AB86" s="87" t="s">
        <v>441</v>
      </c>
      <c r="AC86" s="88" t="s">
        <v>1842</v>
      </c>
      <c r="AD86" s="89"/>
      <c r="AE86" s="88"/>
      <c r="AF86" s="88"/>
      <c r="AG86" s="88"/>
      <c r="AH86" s="88"/>
      <c r="AI86" s="97"/>
      <c r="AJ86" s="97"/>
      <c r="AK86" s="97"/>
      <c r="AL86" s="97"/>
      <c r="AM86" s="97"/>
      <c r="AN86" s="97"/>
      <c r="AO86" s="91"/>
      <c r="AP86" s="92" t="s">
        <v>447</v>
      </c>
      <c r="AQ86" s="93" t="s">
        <v>506</v>
      </c>
      <c r="AR86" s="94" t="s">
        <v>1175</v>
      </c>
      <c r="AS86" s="93" t="s">
        <v>1176</v>
      </c>
      <c r="AT86" s="93" t="s">
        <v>269</v>
      </c>
      <c r="AU86" s="93" t="s">
        <v>2178</v>
      </c>
      <c r="AV86" s="93" t="s">
        <v>507</v>
      </c>
      <c r="AW86" s="90">
        <v>2821.0</v>
      </c>
      <c r="AX86" s="90">
        <v>402.0</v>
      </c>
      <c r="AY86" s="90">
        <v>198.0</v>
      </c>
      <c r="AZ86" s="90">
        <v>210.0</v>
      </c>
      <c r="BA86" s="90">
        <v>183.0</v>
      </c>
      <c r="BB86" s="90">
        <v>111.0</v>
      </c>
      <c r="BC86" s="95"/>
      <c r="BD86" s="96" t="s">
        <v>1276</v>
      </c>
      <c r="BE86" s="97" t="s">
        <v>512</v>
      </c>
      <c r="BF86" s="98"/>
      <c r="BG86" s="97"/>
      <c r="BH86" s="97"/>
      <c r="BI86" s="97"/>
      <c r="BJ86" s="97"/>
      <c r="BK86" s="99"/>
      <c r="BL86" s="99"/>
      <c r="BM86" s="99"/>
      <c r="BN86" s="99"/>
      <c r="BO86" s="99"/>
      <c r="BP86" s="99"/>
      <c r="BQ86" s="79"/>
      <c r="BR86" s="100">
        <v>10.0</v>
      </c>
      <c r="BS86" s="100">
        <v>35.0</v>
      </c>
      <c r="BT86" s="100">
        <v>10.0</v>
      </c>
      <c r="BU86" s="100">
        <v>35.0</v>
      </c>
      <c r="BV86" s="101" t="s">
        <v>2179</v>
      </c>
      <c r="BW86" s="79"/>
      <c r="BX86" s="102" t="s">
        <v>276</v>
      </c>
      <c r="BY86" s="102" t="s">
        <v>2180</v>
      </c>
      <c r="BZ86" s="102" t="s">
        <v>2181</v>
      </c>
      <c r="CA86" s="102" t="s">
        <v>378</v>
      </c>
      <c r="CB86" s="102" t="s">
        <v>2182</v>
      </c>
      <c r="CC86" s="102" t="s">
        <v>2043</v>
      </c>
      <c r="CD86" s="103"/>
      <c r="CE86" s="104"/>
      <c r="CF86" s="104"/>
      <c r="CG86" s="105" t="s">
        <v>282</v>
      </c>
      <c r="CH86" s="105" t="s">
        <v>283</v>
      </c>
      <c r="CI86" s="106"/>
      <c r="CJ86" s="79"/>
      <c r="CK86" s="107"/>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9"/>
      <c r="DM86" s="110"/>
      <c r="DN86" s="110"/>
      <c r="DO86" s="110"/>
      <c r="DP86" s="110"/>
      <c r="DQ86" s="111"/>
      <c r="DR86" s="112">
        <v>0.0</v>
      </c>
      <c r="DS86" s="113"/>
    </row>
    <row r="87">
      <c r="A87" s="75" t="s">
        <v>1903</v>
      </c>
      <c r="B87" s="66" t="s">
        <v>149</v>
      </c>
      <c r="C87" s="76" t="s">
        <v>2183</v>
      </c>
      <c r="D87" s="77" t="s">
        <v>2184</v>
      </c>
      <c r="E87" s="78" t="s">
        <v>152</v>
      </c>
      <c r="F87" s="78" t="s">
        <v>2185</v>
      </c>
      <c r="G87" s="78" t="s">
        <v>2186</v>
      </c>
      <c r="H87" s="78" t="s">
        <v>2187</v>
      </c>
      <c r="I87" s="78" t="s">
        <v>2188</v>
      </c>
      <c r="J87" s="79"/>
      <c r="K87" s="80"/>
      <c r="L87" s="80"/>
      <c r="M87" s="81" t="s">
        <v>157</v>
      </c>
      <c r="N87" s="80"/>
      <c r="O87" s="80"/>
      <c r="P87" s="80"/>
      <c r="Q87" s="82"/>
      <c r="R87" s="80"/>
      <c r="S87" s="80"/>
      <c r="T87" s="80"/>
      <c r="U87" s="80"/>
      <c r="V87" s="82"/>
      <c r="W87" s="83"/>
      <c r="X87" s="84" t="s">
        <v>295</v>
      </c>
      <c r="Y87" s="85" t="s">
        <v>407</v>
      </c>
      <c r="Z87" s="85" t="s">
        <v>171</v>
      </c>
      <c r="AA87" s="86"/>
      <c r="AB87" s="87" t="s">
        <v>163</v>
      </c>
      <c r="AC87" s="88" t="s">
        <v>1379</v>
      </c>
      <c r="AD87" s="89"/>
      <c r="AE87" s="88"/>
      <c r="AF87" s="88"/>
      <c r="AG87" s="88"/>
      <c r="AH87" s="88"/>
      <c r="AI87" s="97"/>
      <c r="AJ87" s="97"/>
      <c r="AK87" s="97"/>
      <c r="AL87" s="97"/>
      <c r="AM87" s="97"/>
      <c r="AN87" s="97"/>
      <c r="AO87" s="91"/>
      <c r="AP87" s="92" t="s">
        <v>170</v>
      </c>
      <c r="AQ87" s="93" t="s">
        <v>272</v>
      </c>
      <c r="AR87" s="94" t="s">
        <v>299</v>
      </c>
      <c r="AS87" s="93" t="s">
        <v>442</v>
      </c>
      <c r="AT87" s="93" t="s">
        <v>301</v>
      </c>
      <c r="AU87" s="93" t="s">
        <v>1020</v>
      </c>
      <c r="AV87" s="93" t="s">
        <v>167</v>
      </c>
      <c r="AW87" s="90">
        <v>2944.0</v>
      </c>
      <c r="AX87" s="90">
        <v>447.0</v>
      </c>
      <c r="AY87" s="90">
        <v>208.0</v>
      </c>
      <c r="AZ87" s="90">
        <v>224.0</v>
      </c>
      <c r="BA87" s="90">
        <v>189.0</v>
      </c>
      <c r="BB87" s="90">
        <v>130.0</v>
      </c>
      <c r="BC87" s="95"/>
      <c r="BD87" s="96" t="s">
        <v>447</v>
      </c>
      <c r="BE87" s="97" t="s">
        <v>698</v>
      </c>
      <c r="BF87" s="98"/>
      <c r="BG87" s="97"/>
      <c r="BH87" s="97"/>
      <c r="BI87" s="97"/>
      <c r="BJ87" s="97"/>
      <c r="BK87" s="99"/>
      <c r="BL87" s="99"/>
      <c r="BM87" s="99"/>
      <c r="BN87" s="99"/>
      <c r="BO87" s="99"/>
      <c r="BP87" s="99"/>
      <c r="BQ87" s="79"/>
      <c r="BR87" s="100">
        <v>20.0</v>
      </c>
      <c r="BS87" s="100">
        <v>30.0</v>
      </c>
      <c r="BT87" s="100">
        <v>15.0</v>
      </c>
      <c r="BU87" s="100">
        <v>25.0</v>
      </c>
      <c r="BV87" s="101" t="s">
        <v>2189</v>
      </c>
      <c r="BW87" s="79"/>
      <c r="BX87" s="102" t="s">
        <v>204</v>
      </c>
      <c r="BY87" s="102" t="s">
        <v>174</v>
      </c>
      <c r="BZ87" s="102" t="s">
        <v>2190</v>
      </c>
      <c r="CA87" s="102" t="s">
        <v>1069</v>
      </c>
      <c r="CB87" s="102" t="s">
        <v>2191</v>
      </c>
      <c r="CC87" s="102" t="s">
        <v>975</v>
      </c>
      <c r="CD87" s="103"/>
      <c r="CE87" s="104"/>
      <c r="CF87" s="104"/>
      <c r="CG87" s="105" t="s">
        <v>178</v>
      </c>
      <c r="CH87" s="105" t="s">
        <v>383</v>
      </c>
      <c r="CI87" s="106"/>
      <c r="CJ87" s="79"/>
      <c r="CK87" s="107" t="s">
        <v>2192</v>
      </c>
      <c r="CL87" s="108" t="s">
        <v>461</v>
      </c>
      <c r="CM87" s="108" t="s">
        <v>418</v>
      </c>
      <c r="CN87" s="108" t="s">
        <v>420</v>
      </c>
      <c r="CO87" s="108" t="s">
        <v>419</v>
      </c>
      <c r="CP87" s="108" t="s">
        <v>247</v>
      </c>
      <c r="CQ87" s="108"/>
      <c r="CR87" s="108">
        <v>34.0</v>
      </c>
      <c r="CS87" s="108">
        <v>135.0</v>
      </c>
      <c r="CT87" s="108">
        <v>247.0</v>
      </c>
      <c r="CU87" s="108">
        <v>359.0</v>
      </c>
      <c r="CV87" s="108">
        <v>471.0</v>
      </c>
      <c r="CW87" s="108">
        <v>583.0</v>
      </c>
      <c r="CX87" s="108" t="s">
        <v>100</v>
      </c>
      <c r="CY87" s="108">
        <v>4.0</v>
      </c>
      <c r="CZ87" s="108">
        <v>12.0</v>
      </c>
      <c r="DA87" s="108">
        <v>21.0</v>
      </c>
      <c r="DB87" s="108">
        <v>30.0</v>
      </c>
      <c r="DC87" s="108">
        <v>39.0</v>
      </c>
      <c r="DD87" s="108">
        <v>48.0</v>
      </c>
      <c r="DE87" s="108" t="s">
        <v>104</v>
      </c>
      <c r="DF87" s="108" t="s">
        <v>2193</v>
      </c>
      <c r="DG87" s="108" t="s">
        <v>2194</v>
      </c>
      <c r="DH87" s="108" t="s">
        <v>2195</v>
      </c>
      <c r="DI87" s="108" t="s">
        <v>2196</v>
      </c>
      <c r="DJ87" s="108" t="s">
        <v>2197</v>
      </c>
      <c r="DK87" s="108"/>
      <c r="DL87" s="109" t="s">
        <v>2198</v>
      </c>
      <c r="DM87" s="110" t="s">
        <v>427</v>
      </c>
      <c r="DN87" s="110">
        <v>5.0</v>
      </c>
      <c r="DO87" s="110">
        <v>3.0</v>
      </c>
      <c r="DP87" s="110">
        <v>4.0</v>
      </c>
      <c r="DQ87" s="111" t="s">
        <v>2199</v>
      </c>
      <c r="DR87" s="112">
        <v>0.0</v>
      </c>
      <c r="DS87" s="113"/>
    </row>
    <row r="88">
      <c r="A88" s="75" t="s">
        <v>1156</v>
      </c>
      <c r="B88" s="66" t="s">
        <v>180</v>
      </c>
      <c r="C88" s="76" t="s">
        <v>2200</v>
      </c>
      <c r="D88" s="77" t="s">
        <v>2201</v>
      </c>
      <c r="E88" s="78" t="s">
        <v>152</v>
      </c>
      <c r="F88" s="78" t="s">
        <v>152</v>
      </c>
      <c r="G88" s="78" t="s">
        <v>2202</v>
      </c>
      <c r="H88" s="78" t="s">
        <v>2203</v>
      </c>
      <c r="I88" s="78" t="s">
        <v>2204</v>
      </c>
      <c r="J88" s="79"/>
      <c r="K88" s="81" t="s">
        <v>157</v>
      </c>
      <c r="L88" s="81" t="s">
        <v>157</v>
      </c>
      <c r="M88" s="80"/>
      <c r="N88" s="81" t="s">
        <v>157</v>
      </c>
      <c r="O88" s="80"/>
      <c r="P88" s="80"/>
      <c r="Q88" s="82"/>
      <c r="R88" s="80"/>
      <c r="S88" s="80"/>
      <c r="T88" s="80"/>
      <c r="U88" s="80"/>
      <c r="V88" s="82"/>
      <c r="W88" s="83"/>
      <c r="X88" s="84" t="s">
        <v>600</v>
      </c>
      <c r="Y88" s="85" t="s">
        <v>362</v>
      </c>
      <c r="Z88" s="129" t="s">
        <v>2205</v>
      </c>
      <c r="AA88" s="86"/>
      <c r="AB88" s="87" t="s">
        <v>363</v>
      </c>
      <c r="AC88" s="88" t="s">
        <v>1041</v>
      </c>
      <c r="AD88" s="89"/>
      <c r="AE88" s="88"/>
      <c r="AF88" s="88"/>
      <c r="AG88" s="88"/>
      <c r="AH88" s="88"/>
      <c r="AI88" s="97"/>
      <c r="AJ88" s="97"/>
      <c r="AK88" s="97"/>
      <c r="AL88" s="97"/>
      <c r="AM88" s="97"/>
      <c r="AN88" s="97"/>
      <c r="AO88" s="91"/>
      <c r="AP88" s="92" t="s">
        <v>375</v>
      </c>
      <c r="AQ88" s="93" t="s">
        <v>542</v>
      </c>
      <c r="AR88" s="94" t="s">
        <v>2206</v>
      </c>
      <c r="AS88" s="93" t="s">
        <v>603</v>
      </c>
      <c r="AT88" s="93" t="s">
        <v>363</v>
      </c>
      <c r="AU88" s="118" t="s">
        <v>2207</v>
      </c>
      <c r="AV88" s="93" t="s">
        <v>540</v>
      </c>
      <c r="AW88" s="90">
        <v>3605.0</v>
      </c>
      <c r="AX88" s="90">
        <v>292.0</v>
      </c>
      <c r="AY88" s="90">
        <v>374.0</v>
      </c>
      <c r="AZ88" s="90">
        <v>256.0</v>
      </c>
      <c r="BA88" s="90">
        <v>379.0</v>
      </c>
      <c r="BB88" s="90">
        <v>87.0</v>
      </c>
      <c r="BC88" s="95"/>
      <c r="BD88" s="96" t="s">
        <v>605</v>
      </c>
      <c r="BE88" s="97" t="s">
        <v>670</v>
      </c>
      <c r="BF88" s="98" t="s">
        <v>1107</v>
      </c>
      <c r="BG88" s="97" t="s">
        <v>364</v>
      </c>
      <c r="BH88" s="97" t="s">
        <v>374</v>
      </c>
      <c r="BI88" s="119" t="s">
        <v>2208</v>
      </c>
      <c r="BJ88" s="97" t="s">
        <v>200</v>
      </c>
      <c r="BK88" s="99">
        <v>3764.0</v>
      </c>
      <c r="BL88" s="99">
        <v>269.0</v>
      </c>
      <c r="BM88" s="99">
        <v>406.0</v>
      </c>
      <c r="BN88" s="99">
        <v>256.0</v>
      </c>
      <c r="BO88" s="99">
        <v>348.0</v>
      </c>
      <c r="BP88" s="99">
        <v>101.0</v>
      </c>
      <c r="BQ88" s="79"/>
      <c r="BR88" s="100">
        <v>40.0</v>
      </c>
      <c r="BS88" s="100">
        <v>10.0</v>
      </c>
      <c r="BT88" s="100">
        <v>10.0</v>
      </c>
      <c r="BU88" s="100">
        <v>40.0</v>
      </c>
      <c r="BV88" s="101" t="s">
        <v>2209</v>
      </c>
      <c r="BW88" s="79"/>
      <c r="BX88" s="102" t="s">
        <v>173</v>
      </c>
      <c r="BY88" s="102" t="s">
        <v>2210</v>
      </c>
      <c r="BZ88" s="102" t="s">
        <v>1154</v>
      </c>
      <c r="CA88" s="102" t="s">
        <v>551</v>
      </c>
      <c r="CB88" s="102" t="s">
        <v>2025</v>
      </c>
      <c r="CC88" s="102" t="s">
        <v>1143</v>
      </c>
      <c r="CD88" s="120" t="s">
        <v>2211</v>
      </c>
      <c r="CE88" s="121" t="s">
        <v>2212</v>
      </c>
      <c r="CF88" s="121" t="s">
        <v>2213</v>
      </c>
      <c r="CG88" s="105" t="s">
        <v>382</v>
      </c>
      <c r="CH88" s="105" t="s">
        <v>283</v>
      </c>
      <c r="CI88" s="105" t="s">
        <v>2214</v>
      </c>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2215</v>
      </c>
      <c r="DM88" s="110" t="s">
        <v>2216</v>
      </c>
      <c r="DN88" s="110">
        <v>3.0</v>
      </c>
      <c r="DO88" s="110">
        <v>3.0</v>
      </c>
      <c r="DP88" s="110" t="s">
        <v>255</v>
      </c>
      <c r="DQ88" s="111" t="s">
        <v>2217</v>
      </c>
      <c r="DR88" s="112">
        <v>0.0</v>
      </c>
      <c r="DS88" s="113"/>
    </row>
    <row r="89">
      <c r="A89" s="75" t="s">
        <v>1362</v>
      </c>
      <c r="B89" s="66" t="s">
        <v>180</v>
      </c>
      <c r="C89" s="76" t="s">
        <v>2218</v>
      </c>
      <c r="D89" s="176" t="s">
        <v>2219</v>
      </c>
      <c r="E89" s="78" t="s">
        <v>152</v>
      </c>
      <c r="F89" s="78" t="s">
        <v>152</v>
      </c>
      <c r="G89" s="78" t="s">
        <v>2220</v>
      </c>
      <c r="H89" s="78" t="s">
        <v>2221</v>
      </c>
      <c r="I89" s="78" t="s">
        <v>2222</v>
      </c>
      <c r="J89" s="79"/>
      <c r="K89" s="80"/>
      <c r="L89" s="80"/>
      <c r="M89" s="81"/>
      <c r="N89" s="81" t="s">
        <v>157</v>
      </c>
      <c r="O89" s="80"/>
      <c r="P89" s="80"/>
      <c r="Q89" s="116" t="s">
        <v>157</v>
      </c>
      <c r="R89" s="80"/>
      <c r="S89" s="80"/>
      <c r="T89" s="80"/>
      <c r="U89" s="81" t="s">
        <v>157</v>
      </c>
      <c r="V89" s="82"/>
      <c r="W89" s="83"/>
      <c r="X89" s="84" t="s">
        <v>2223</v>
      </c>
      <c r="Y89" s="85" t="s">
        <v>673</v>
      </c>
      <c r="Z89" s="85" t="s">
        <v>366</v>
      </c>
      <c r="AA89" s="86"/>
      <c r="AB89" s="87" t="s">
        <v>2224</v>
      </c>
      <c r="AC89" s="117" t="s">
        <v>2225</v>
      </c>
      <c r="AD89" s="89" t="s">
        <v>2226</v>
      </c>
      <c r="AE89" s="117" t="s">
        <v>2227</v>
      </c>
      <c r="AF89" s="137" t="s">
        <v>200</v>
      </c>
      <c r="AG89" s="88" t="s">
        <v>1300</v>
      </c>
      <c r="AH89" s="88" t="s">
        <v>2228</v>
      </c>
      <c r="AI89" s="97"/>
      <c r="AJ89" s="97"/>
      <c r="AK89" s="97"/>
      <c r="AL89" s="97"/>
      <c r="AM89" s="97"/>
      <c r="AN89" s="97"/>
      <c r="AO89" s="91"/>
      <c r="AP89" s="92" t="s">
        <v>2229</v>
      </c>
      <c r="AQ89" s="93" t="s">
        <v>929</v>
      </c>
      <c r="AR89" s="94" t="s">
        <v>2230</v>
      </c>
      <c r="AS89" s="93" t="s">
        <v>745</v>
      </c>
      <c r="AT89" s="93" t="s">
        <v>363</v>
      </c>
      <c r="AU89" s="93" t="s">
        <v>603</v>
      </c>
      <c r="AV89" s="93" t="s">
        <v>235</v>
      </c>
      <c r="AW89" s="90"/>
      <c r="AX89" s="90"/>
      <c r="AY89" s="90"/>
      <c r="AZ89" s="90"/>
      <c r="BA89" s="90"/>
      <c r="BB89" s="90"/>
      <c r="BC89" s="95"/>
      <c r="BD89" s="96" t="s">
        <v>2231</v>
      </c>
      <c r="BE89" s="97" t="s">
        <v>482</v>
      </c>
      <c r="BF89" s="98"/>
      <c r="BG89" s="97"/>
      <c r="BH89" s="97"/>
      <c r="BI89" s="97"/>
      <c r="BJ89" s="97"/>
      <c r="BK89" s="99"/>
      <c r="BL89" s="99"/>
      <c r="BM89" s="99"/>
      <c r="BN89" s="99"/>
      <c r="BO89" s="99"/>
      <c r="BP89" s="99"/>
      <c r="BQ89" s="79"/>
      <c r="BR89" s="100">
        <v>15.0</v>
      </c>
      <c r="BS89" s="100">
        <v>20.0</v>
      </c>
      <c r="BT89" s="100">
        <v>30.0</v>
      </c>
      <c r="BU89" s="100">
        <v>35.0</v>
      </c>
      <c r="BV89" s="101" t="s">
        <v>2232</v>
      </c>
      <c r="BW89" s="79"/>
      <c r="BX89" s="102" t="s">
        <v>204</v>
      </c>
      <c r="BY89" s="102" t="s">
        <v>174</v>
      </c>
      <c r="BZ89" s="102" t="s">
        <v>1136</v>
      </c>
      <c r="CA89" s="102" t="s">
        <v>612</v>
      </c>
      <c r="CB89" s="102" t="s">
        <v>630</v>
      </c>
      <c r="CC89" s="102" t="s">
        <v>631</v>
      </c>
      <c r="CD89" s="120" t="s">
        <v>2233</v>
      </c>
      <c r="CE89" s="121" t="s">
        <v>2234</v>
      </c>
      <c r="CF89" s="121" t="s">
        <v>2235</v>
      </c>
      <c r="CG89" s="105" t="s">
        <v>210</v>
      </c>
      <c r="CH89" s="105" t="s">
        <v>459</v>
      </c>
      <c r="CI89" s="106"/>
      <c r="CJ89" s="79"/>
      <c r="CK89" s="107" t="s">
        <v>2236</v>
      </c>
      <c r="CL89" s="108" t="s">
        <v>461</v>
      </c>
      <c r="CM89" s="108" t="s">
        <v>555</v>
      </c>
      <c r="CN89" s="108" t="s">
        <v>186</v>
      </c>
      <c r="CO89" s="108" t="s">
        <v>387</v>
      </c>
      <c r="CP89" s="108" t="s">
        <v>835</v>
      </c>
      <c r="CQ89" s="108"/>
      <c r="CR89" s="108">
        <v>21.0</v>
      </c>
      <c r="CS89" s="108">
        <v>84.0</v>
      </c>
      <c r="CT89" s="108">
        <v>154.0</v>
      </c>
      <c r="CU89" s="108">
        <v>224.0</v>
      </c>
      <c r="CV89" s="108">
        <v>294.0</v>
      </c>
      <c r="CW89" s="108">
        <v>364.0</v>
      </c>
      <c r="CX89" s="108" t="s">
        <v>100</v>
      </c>
      <c r="CY89" s="108">
        <v>6.0</v>
      </c>
      <c r="CZ89" s="108">
        <v>17.0</v>
      </c>
      <c r="DA89" s="108">
        <v>29.0</v>
      </c>
      <c r="DB89" s="108">
        <v>41.0</v>
      </c>
      <c r="DC89" s="108">
        <v>53.0</v>
      </c>
      <c r="DD89" s="108">
        <v>65.0</v>
      </c>
      <c r="DE89" s="108" t="s">
        <v>104</v>
      </c>
      <c r="DF89" s="108" t="s">
        <v>2237</v>
      </c>
      <c r="DG89" s="108" t="s">
        <v>2238</v>
      </c>
      <c r="DH89" s="108" t="s">
        <v>2239</v>
      </c>
      <c r="DI89" s="108" t="s">
        <v>2240</v>
      </c>
      <c r="DJ89" s="108" t="s">
        <v>2241</v>
      </c>
      <c r="DK89" s="108"/>
      <c r="DL89" s="109" t="s">
        <v>2242</v>
      </c>
      <c r="DM89" s="110" t="s">
        <v>493</v>
      </c>
      <c r="DN89" s="110">
        <v>5.0</v>
      </c>
      <c r="DO89" s="110" t="s">
        <v>285</v>
      </c>
      <c r="DP89" s="110">
        <v>5.0</v>
      </c>
      <c r="DQ89" s="111" t="s">
        <v>2243</v>
      </c>
      <c r="DR89" s="112">
        <v>0.0</v>
      </c>
      <c r="DS89" s="113"/>
    </row>
    <row r="90">
      <c r="A90" s="75" t="s">
        <v>1763</v>
      </c>
      <c r="B90" s="66" t="s">
        <v>288</v>
      </c>
      <c r="C90" s="76" t="s">
        <v>2244</v>
      </c>
      <c r="D90" s="176" t="s">
        <v>2245</v>
      </c>
      <c r="E90" s="78" t="s">
        <v>152</v>
      </c>
      <c r="F90" s="78" t="s">
        <v>2246</v>
      </c>
      <c r="G90" s="78" t="s">
        <v>2247</v>
      </c>
      <c r="H90" s="78" t="s">
        <v>2248</v>
      </c>
      <c r="I90" s="78" t="s">
        <v>2249</v>
      </c>
      <c r="J90" s="79"/>
      <c r="K90" s="80"/>
      <c r="L90" s="80"/>
      <c r="M90" s="81" t="s">
        <v>157</v>
      </c>
      <c r="N90" s="81" t="s">
        <v>157</v>
      </c>
      <c r="O90" s="80"/>
      <c r="P90" s="80"/>
      <c r="Q90" s="82"/>
      <c r="R90" s="80"/>
      <c r="S90" s="80"/>
      <c r="T90" s="80"/>
      <c r="U90" s="80"/>
      <c r="V90" s="82"/>
      <c r="W90" s="83"/>
      <c r="X90" s="84" t="s">
        <v>186</v>
      </c>
      <c r="Y90" s="85" t="s">
        <v>542</v>
      </c>
      <c r="Z90" s="85" t="s">
        <v>199</v>
      </c>
      <c r="AA90" s="86"/>
      <c r="AB90" s="87" t="s">
        <v>605</v>
      </c>
      <c r="AC90" s="88" t="s">
        <v>187</v>
      </c>
      <c r="AD90" s="89" t="s">
        <v>1107</v>
      </c>
      <c r="AE90" s="88" t="s">
        <v>226</v>
      </c>
      <c r="AF90" s="137" t="s">
        <v>193</v>
      </c>
      <c r="AG90" s="117" t="s">
        <v>2250</v>
      </c>
      <c r="AH90" s="88" t="s">
        <v>274</v>
      </c>
      <c r="AI90" s="97">
        <v>3079.0</v>
      </c>
      <c r="AJ90" s="97">
        <v>258.0</v>
      </c>
      <c r="AK90" s="97">
        <v>437.0</v>
      </c>
      <c r="AL90" s="97">
        <v>225.0</v>
      </c>
      <c r="AM90" s="97">
        <v>325.0</v>
      </c>
      <c r="AN90" s="97">
        <v>95.0</v>
      </c>
      <c r="AO90" s="91"/>
      <c r="AP90" s="92" t="s">
        <v>479</v>
      </c>
      <c r="AQ90" s="93" t="s">
        <v>372</v>
      </c>
      <c r="AR90" s="94" t="s">
        <v>200</v>
      </c>
      <c r="AS90" s="93" t="s">
        <v>343</v>
      </c>
      <c r="AT90" s="93" t="s">
        <v>200</v>
      </c>
      <c r="AU90" s="93" t="s">
        <v>1105</v>
      </c>
      <c r="AV90" s="93" t="s">
        <v>374</v>
      </c>
      <c r="AW90" s="90">
        <v>2947.0</v>
      </c>
      <c r="AX90" s="90">
        <v>234.0</v>
      </c>
      <c r="AY90" s="90">
        <v>464.0</v>
      </c>
      <c r="AZ90" s="90">
        <v>225.0</v>
      </c>
      <c r="BA90" s="90">
        <v>345.0</v>
      </c>
      <c r="BB90" s="90">
        <v>82.0</v>
      </c>
      <c r="BC90" s="95"/>
      <c r="BD90" s="96" t="s">
        <v>509</v>
      </c>
      <c r="BE90" s="97" t="s">
        <v>1093</v>
      </c>
      <c r="BF90" s="98"/>
      <c r="BG90" s="97"/>
      <c r="BH90" s="97"/>
      <c r="BI90" s="97"/>
      <c r="BJ90" s="97"/>
      <c r="BK90" s="99"/>
      <c r="BL90" s="99"/>
      <c r="BM90" s="99"/>
      <c r="BN90" s="99"/>
      <c r="BO90" s="99"/>
      <c r="BP90" s="99"/>
      <c r="BQ90" s="79"/>
      <c r="BR90" s="100">
        <v>10.0</v>
      </c>
      <c r="BS90" s="100">
        <v>40.0</v>
      </c>
      <c r="BT90" s="100">
        <v>10.0</v>
      </c>
      <c r="BU90" s="100">
        <v>35.0</v>
      </c>
      <c r="BV90" s="101" t="s">
        <v>2251</v>
      </c>
      <c r="BW90" s="79"/>
      <c r="BX90" s="102" t="s">
        <v>173</v>
      </c>
      <c r="BY90" s="102" t="s">
        <v>174</v>
      </c>
      <c r="BZ90" s="102" t="s">
        <v>2252</v>
      </c>
      <c r="CA90" s="102" t="s">
        <v>2253</v>
      </c>
      <c r="CB90" s="102" t="s">
        <v>1388</v>
      </c>
      <c r="CC90" s="102" t="s">
        <v>1057</v>
      </c>
      <c r="CD90" s="120" t="s">
        <v>2026</v>
      </c>
      <c r="CE90" s="121" t="s">
        <v>2254</v>
      </c>
      <c r="CF90" s="121" t="s">
        <v>2255</v>
      </c>
      <c r="CG90" s="105" t="s">
        <v>210</v>
      </c>
      <c r="CH90" s="105" t="s">
        <v>211</v>
      </c>
      <c r="CI90" s="106"/>
      <c r="CJ90" s="79"/>
      <c r="CK90" s="107" t="s">
        <v>2256</v>
      </c>
      <c r="CL90" s="108" t="s">
        <v>317</v>
      </c>
      <c r="CM90" s="108"/>
      <c r="CN90" s="108" t="s">
        <v>318</v>
      </c>
      <c r="CO90" s="108"/>
      <c r="CP90" s="108"/>
      <c r="CQ90" s="108"/>
      <c r="CR90" s="108">
        <v>6.0</v>
      </c>
      <c r="CS90" s="108">
        <v>19.0</v>
      </c>
      <c r="CT90" s="108">
        <v>33.0</v>
      </c>
      <c r="CU90" s="108">
        <v>47.0</v>
      </c>
      <c r="CV90" s="108">
        <v>61.0</v>
      </c>
      <c r="CW90" s="108">
        <v>75.0</v>
      </c>
      <c r="CX90" s="108" t="s">
        <v>102</v>
      </c>
      <c r="CY90" s="108">
        <v>4.0</v>
      </c>
      <c r="CZ90" s="108">
        <v>11.0</v>
      </c>
      <c r="DA90" s="108">
        <v>19.0</v>
      </c>
      <c r="DB90" s="108">
        <v>27.0</v>
      </c>
      <c r="DC90" s="108">
        <v>35.0</v>
      </c>
      <c r="DD90" s="108">
        <v>43.0</v>
      </c>
      <c r="DE90" s="108" t="s">
        <v>104</v>
      </c>
      <c r="DF90" s="108" t="s">
        <v>2257</v>
      </c>
      <c r="DG90" s="108" t="s">
        <v>2258</v>
      </c>
      <c r="DH90" s="108" t="s">
        <v>2259</v>
      </c>
      <c r="DI90" s="108" t="s">
        <v>2260</v>
      </c>
      <c r="DJ90" s="108" t="s">
        <v>2261</v>
      </c>
      <c r="DK90" s="108"/>
      <c r="DL90" s="109" t="s">
        <v>2262</v>
      </c>
      <c r="DM90" s="110" t="s">
        <v>493</v>
      </c>
      <c r="DN90" s="110">
        <v>5.0</v>
      </c>
      <c r="DO90" s="110">
        <v>3.0</v>
      </c>
      <c r="DP90" s="110">
        <v>1.0</v>
      </c>
      <c r="DQ90" s="111" t="s">
        <v>2263</v>
      </c>
      <c r="DR90" s="112">
        <v>0.0</v>
      </c>
      <c r="DS90" s="113"/>
    </row>
    <row r="91">
      <c r="A91" s="75" t="s">
        <v>1138</v>
      </c>
      <c r="B91" s="66" t="s">
        <v>180</v>
      </c>
      <c r="C91" s="76" t="s">
        <v>2264</v>
      </c>
      <c r="D91" s="181" t="s">
        <v>2265</v>
      </c>
      <c r="E91" s="78" t="s">
        <v>152</v>
      </c>
      <c r="F91" s="78" t="s">
        <v>152</v>
      </c>
      <c r="G91" s="78"/>
      <c r="H91" s="78"/>
      <c r="I91" s="78"/>
      <c r="J91" s="79"/>
      <c r="K91" s="80"/>
      <c r="L91" s="125" t="s">
        <v>157</v>
      </c>
      <c r="M91" s="81" t="s">
        <v>157</v>
      </c>
      <c r="N91" s="81"/>
      <c r="O91" s="80"/>
      <c r="P91" s="80"/>
      <c r="Q91" s="82"/>
      <c r="R91" s="80"/>
      <c r="S91" s="80"/>
      <c r="T91" s="80"/>
      <c r="U91" s="125" t="s">
        <v>157</v>
      </c>
      <c r="V91" s="82"/>
      <c r="W91" s="83"/>
      <c r="X91" s="84" t="s">
        <v>2266</v>
      </c>
      <c r="Y91" s="85" t="s">
        <v>673</v>
      </c>
      <c r="Z91" s="85" t="s">
        <v>670</v>
      </c>
      <c r="AA91" s="86"/>
      <c r="AB91" s="87" t="s">
        <v>479</v>
      </c>
      <c r="AC91" s="88" t="s">
        <v>187</v>
      </c>
      <c r="AD91" s="89"/>
      <c r="AE91" s="88"/>
      <c r="AF91" s="137"/>
      <c r="AG91" s="117"/>
      <c r="AH91" s="88"/>
      <c r="AI91" s="97"/>
      <c r="AJ91" s="97"/>
      <c r="AK91" s="97"/>
      <c r="AL91" s="97"/>
      <c r="AM91" s="97"/>
      <c r="AN91" s="97"/>
      <c r="AO91" s="91"/>
      <c r="AP91" s="92" t="s">
        <v>2267</v>
      </c>
      <c r="AQ91" s="93" t="s">
        <v>602</v>
      </c>
      <c r="AR91" s="94" t="s">
        <v>2264</v>
      </c>
      <c r="AS91" s="93" t="s">
        <v>1505</v>
      </c>
      <c r="AT91" s="93" t="s">
        <v>200</v>
      </c>
      <c r="AU91" s="93" t="s">
        <v>1004</v>
      </c>
      <c r="AV91" s="93" t="s">
        <v>193</v>
      </c>
      <c r="AW91" s="90"/>
      <c r="AX91" s="90"/>
      <c r="AY91" s="90"/>
      <c r="AZ91" s="90"/>
      <c r="BA91" s="90"/>
      <c r="BB91" s="90"/>
      <c r="BC91" s="95"/>
      <c r="BD91" s="96" t="s">
        <v>369</v>
      </c>
      <c r="BE91" s="97" t="s">
        <v>2268</v>
      </c>
      <c r="BF91" s="98" t="s">
        <v>371</v>
      </c>
      <c r="BG91" s="97" t="s">
        <v>2269</v>
      </c>
      <c r="BH91" s="97" t="s">
        <v>363</v>
      </c>
      <c r="BI91" s="97" t="s">
        <v>367</v>
      </c>
      <c r="BJ91" s="97" t="s">
        <v>342</v>
      </c>
      <c r="BK91" s="99"/>
      <c r="BL91" s="99"/>
      <c r="BM91" s="99"/>
      <c r="BN91" s="99"/>
      <c r="BO91" s="99"/>
      <c r="BP91" s="99"/>
      <c r="BQ91" s="79"/>
      <c r="BR91" s="100">
        <v>25.0</v>
      </c>
      <c r="BS91" s="100">
        <v>40.0</v>
      </c>
      <c r="BT91" s="100">
        <v>15.0</v>
      </c>
      <c r="BU91" s="100">
        <v>20.0</v>
      </c>
      <c r="BV91" s="101" t="s">
        <v>2270</v>
      </c>
      <c r="BW91" s="79"/>
      <c r="BX91" s="102" t="s">
        <v>204</v>
      </c>
      <c r="BY91" s="102" t="s">
        <v>174</v>
      </c>
      <c r="BZ91" s="102" t="s">
        <v>2271</v>
      </c>
      <c r="CA91" s="102" t="s">
        <v>1115</v>
      </c>
      <c r="CB91" s="102" t="s">
        <v>2272</v>
      </c>
      <c r="CC91" s="102" t="s">
        <v>1210</v>
      </c>
      <c r="CD91" s="123"/>
      <c r="CE91" s="121" t="s">
        <v>2273</v>
      </c>
      <c r="CF91" s="121" t="s">
        <v>2274</v>
      </c>
      <c r="CG91" s="105"/>
      <c r="CH91" s="105"/>
      <c r="CI91" s="106"/>
      <c r="CJ91" s="79"/>
      <c r="CK91" s="107" t="s">
        <v>2275</v>
      </c>
      <c r="CL91" s="108" t="s">
        <v>461</v>
      </c>
      <c r="CM91" s="108" t="s">
        <v>555</v>
      </c>
      <c r="CN91" s="108" t="s">
        <v>186</v>
      </c>
      <c r="CO91" s="108" t="s">
        <v>387</v>
      </c>
      <c r="CP91" s="108"/>
      <c r="CQ91" s="108"/>
      <c r="CR91" s="108">
        <v>21.0</v>
      </c>
      <c r="CS91" s="108">
        <v>84.0</v>
      </c>
      <c r="CT91" s="108">
        <v>154.0</v>
      </c>
      <c r="CU91" s="108">
        <v>224.0</v>
      </c>
      <c r="CV91" s="108">
        <v>294.0</v>
      </c>
      <c r="CW91" s="108">
        <v>364.0</v>
      </c>
      <c r="CX91" s="108" t="s">
        <v>100</v>
      </c>
      <c r="CY91" s="108">
        <v>6.0</v>
      </c>
      <c r="CZ91" s="108">
        <v>17.0</v>
      </c>
      <c r="DA91" s="108">
        <v>29.0</v>
      </c>
      <c r="DB91" s="108">
        <v>41.0</v>
      </c>
      <c r="DC91" s="108">
        <v>53.0</v>
      </c>
      <c r="DD91" s="108">
        <v>65.0</v>
      </c>
      <c r="DE91" s="108" t="s">
        <v>104</v>
      </c>
      <c r="DF91" s="108" t="s">
        <v>2276</v>
      </c>
      <c r="DG91" s="108" t="s">
        <v>2277</v>
      </c>
      <c r="DH91" s="108" t="s">
        <v>2278</v>
      </c>
      <c r="DI91" s="108" t="s">
        <v>2279</v>
      </c>
      <c r="DJ91" s="108" t="s">
        <v>2280</v>
      </c>
      <c r="DK91" s="108"/>
      <c r="DL91" s="109" t="s">
        <v>2281</v>
      </c>
      <c r="DM91" s="110" t="s">
        <v>688</v>
      </c>
      <c r="DN91" s="110">
        <v>5.0</v>
      </c>
      <c r="DO91" s="110">
        <v>2.0</v>
      </c>
      <c r="DP91" s="110" t="s">
        <v>255</v>
      </c>
      <c r="DQ91" s="111" t="s">
        <v>2282</v>
      </c>
      <c r="DR91" s="112">
        <v>0.0</v>
      </c>
      <c r="DS91" s="113"/>
    </row>
    <row r="92">
      <c r="A92" s="75" t="s">
        <v>2283</v>
      </c>
      <c r="B92" s="66" t="s">
        <v>180</v>
      </c>
      <c r="C92" s="76" t="s">
        <v>2284</v>
      </c>
      <c r="D92" s="176" t="s">
        <v>2285</v>
      </c>
      <c r="E92" s="78" t="s">
        <v>152</v>
      </c>
      <c r="F92" s="78" t="s">
        <v>152</v>
      </c>
      <c r="G92" s="78" t="s">
        <v>2286</v>
      </c>
      <c r="H92" s="78" t="s">
        <v>2287</v>
      </c>
      <c r="I92" s="78" t="s">
        <v>2288</v>
      </c>
      <c r="J92" s="79"/>
      <c r="K92" s="80"/>
      <c r="L92" s="80"/>
      <c r="M92" s="81"/>
      <c r="N92" s="81"/>
      <c r="O92" s="80"/>
      <c r="P92" s="80"/>
      <c r="Q92" s="116" t="s">
        <v>157</v>
      </c>
      <c r="R92" s="80"/>
      <c r="S92" s="81" t="s">
        <v>157</v>
      </c>
      <c r="T92" s="81"/>
      <c r="U92" s="81"/>
      <c r="V92" s="116"/>
      <c r="W92" s="83"/>
      <c r="X92" s="84" t="s">
        <v>2289</v>
      </c>
      <c r="Y92" s="129" t="s">
        <v>2290</v>
      </c>
      <c r="Z92" s="85" t="s">
        <v>1871</v>
      </c>
      <c r="AA92" s="86"/>
      <c r="AB92" s="87" t="s">
        <v>2291</v>
      </c>
      <c r="AC92" s="117" t="s">
        <v>2292</v>
      </c>
      <c r="AD92" s="89" t="s">
        <v>2293</v>
      </c>
      <c r="AE92" s="117" t="s">
        <v>2294</v>
      </c>
      <c r="AF92" s="88" t="s">
        <v>235</v>
      </c>
      <c r="AG92" s="117" t="s">
        <v>2295</v>
      </c>
      <c r="AH92" s="88" t="s">
        <v>233</v>
      </c>
      <c r="AI92" s="97">
        <v>4159.0</v>
      </c>
      <c r="AJ92" s="97">
        <v>292.0</v>
      </c>
      <c r="AK92" s="97">
        <v>312.0</v>
      </c>
      <c r="AL92" s="97">
        <v>319.0</v>
      </c>
      <c r="AM92" s="97">
        <v>326.0</v>
      </c>
      <c r="AN92" s="97">
        <v>101.0</v>
      </c>
      <c r="AO92" s="91"/>
      <c r="AP92" s="92" t="s">
        <v>2296</v>
      </c>
      <c r="AQ92" s="93" t="s">
        <v>1106</v>
      </c>
      <c r="AR92" s="94" t="s">
        <v>2297</v>
      </c>
      <c r="AS92" s="93" t="s">
        <v>297</v>
      </c>
      <c r="AT92" s="93" t="s">
        <v>202</v>
      </c>
      <c r="AU92" s="118" t="s">
        <v>2298</v>
      </c>
      <c r="AV92" s="93" t="s">
        <v>228</v>
      </c>
      <c r="AW92" s="90">
        <v>3866.0</v>
      </c>
      <c r="AX92" s="90">
        <v>292.0</v>
      </c>
      <c r="AY92" s="90">
        <v>312.0</v>
      </c>
      <c r="AZ92" s="90">
        <v>307.0</v>
      </c>
      <c r="BA92" s="90">
        <v>347.0</v>
      </c>
      <c r="BB92" s="90">
        <v>115.0</v>
      </c>
      <c r="BC92" s="95"/>
      <c r="BD92" s="96" t="s">
        <v>817</v>
      </c>
      <c r="BE92" s="97" t="s">
        <v>820</v>
      </c>
      <c r="BF92" s="98"/>
      <c r="BG92" s="97"/>
      <c r="BH92" s="97"/>
      <c r="BI92" s="97"/>
      <c r="BJ92" s="97"/>
      <c r="BK92" s="99"/>
      <c r="BL92" s="99"/>
      <c r="BM92" s="99"/>
      <c r="BN92" s="99"/>
      <c r="BO92" s="99"/>
      <c r="BP92" s="99"/>
      <c r="BQ92" s="79"/>
      <c r="BR92" s="100">
        <v>30.0</v>
      </c>
      <c r="BS92" s="100">
        <v>10.0</v>
      </c>
      <c r="BT92" s="100">
        <v>20.0</v>
      </c>
      <c r="BU92" s="100">
        <v>40.0</v>
      </c>
      <c r="BV92" s="101" t="s">
        <v>2299</v>
      </c>
      <c r="BW92" s="79"/>
      <c r="BX92" s="102" t="s">
        <v>173</v>
      </c>
      <c r="BY92" s="102" t="s">
        <v>174</v>
      </c>
      <c r="BZ92" s="102" t="s">
        <v>515</v>
      </c>
      <c r="CA92" s="102" t="s">
        <v>240</v>
      </c>
      <c r="CB92" s="102" t="s">
        <v>1950</v>
      </c>
      <c r="CC92" s="102" t="s">
        <v>1951</v>
      </c>
      <c r="CD92" s="120" t="s">
        <v>2300</v>
      </c>
      <c r="CE92" s="121" t="s">
        <v>2301</v>
      </c>
      <c r="CF92" s="121" t="s">
        <v>2302</v>
      </c>
      <c r="CG92" s="105" t="s">
        <v>382</v>
      </c>
      <c r="CH92" s="105" t="s">
        <v>211</v>
      </c>
      <c r="CI92" s="106"/>
      <c r="CJ92" s="79"/>
      <c r="CK92" s="107" t="s">
        <v>2303</v>
      </c>
      <c r="CL92" s="108" t="s">
        <v>461</v>
      </c>
      <c r="CM92" s="108" t="s">
        <v>555</v>
      </c>
      <c r="CN92" s="108" t="s">
        <v>835</v>
      </c>
      <c r="CO92" s="108"/>
      <c r="CP92" s="108"/>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2304</v>
      </c>
      <c r="DG92" s="108" t="s">
        <v>2305</v>
      </c>
      <c r="DH92" s="108" t="s">
        <v>2306</v>
      </c>
      <c r="DI92" s="108" t="s">
        <v>2307</v>
      </c>
      <c r="DJ92" s="108" t="s">
        <v>2308</v>
      </c>
      <c r="DK92" s="108"/>
      <c r="DL92" s="109" t="s">
        <v>2309</v>
      </c>
      <c r="DM92" s="110" t="s">
        <v>493</v>
      </c>
      <c r="DN92" s="110">
        <v>4.0</v>
      </c>
      <c r="DO92" s="110">
        <v>3.0</v>
      </c>
      <c r="DP92" s="110">
        <v>3.0</v>
      </c>
      <c r="DQ92" s="111" t="s">
        <v>2310</v>
      </c>
      <c r="DR92" s="112">
        <v>0.0</v>
      </c>
      <c r="DS92" s="113"/>
    </row>
    <row r="93">
      <c r="A93" s="75" t="s">
        <v>2311</v>
      </c>
      <c r="B93" s="66" t="s">
        <v>288</v>
      </c>
      <c r="C93" s="76" t="s">
        <v>2312</v>
      </c>
      <c r="D93" s="176" t="s">
        <v>2313</v>
      </c>
      <c r="E93" s="78"/>
      <c r="F93" s="78"/>
      <c r="G93" s="78"/>
      <c r="H93" s="78"/>
      <c r="I93" s="78"/>
      <c r="J93" s="79"/>
      <c r="K93" s="125" t="s">
        <v>157</v>
      </c>
      <c r="L93" s="80"/>
      <c r="M93" s="81"/>
      <c r="N93" s="81"/>
      <c r="O93" s="80"/>
      <c r="P93" s="80"/>
      <c r="Q93" s="116"/>
      <c r="R93" s="125" t="s">
        <v>157</v>
      </c>
      <c r="S93" s="81" t="s">
        <v>157</v>
      </c>
      <c r="T93" s="81"/>
      <c r="U93" s="81"/>
      <c r="V93" s="116"/>
      <c r="W93" s="83"/>
      <c r="X93" s="84" t="s">
        <v>2314</v>
      </c>
      <c r="Y93" s="129" t="s">
        <v>2315</v>
      </c>
      <c r="Z93" s="172" t="s">
        <v>1596</v>
      </c>
      <c r="AA93" s="86"/>
      <c r="AB93" s="173" t="s">
        <v>2316</v>
      </c>
      <c r="AC93" s="117" t="s">
        <v>1063</v>
      </c>
      <c r="AD93" s="89" t="s">
        <v>2317</v>
      </c>
      <c r="AE93" s="117" t="s">
        <v>2318</v>
      </c>
      <c r="AF93" s="88" t="s">
        <v>337</v>
      </c>
      <c r="AG93" s="117" t="s">
        <v>1321</v>
      </c>
      <c r="AH93" s="88" t="s">
        <v>193</v>
      </c>
      <c r="AI93" s="97"/>
      <c r="AJ93" s="97"/>
      <c r="AK93" s="97"/>
      <c r="AL93" s="97"/>
      <c r="AM93" s="97"/>
      <c r="AN93" s="97"/>
      <c r="AO93" s="91"/>
      <c r="AP93" s="92"/>
      <c r="AQ93" s="93"/>
      <c r="AR93" s="94"/>
      <c r="AS93" s="93"/>
      <c r="AT93" s="93"/>
      <c r="AU93" s="118"/>
      <c r="AV93" s="93"/>
      <c r="AW93" s="90"/>
      <c r="AX93" s="90"/>
      <c r="AY93" s="90"/>
      <c r="AZ93" s="90"/>
      <c r="BA93" s="90"/>
      <c r="BB93" s="174"/>
      <c r="BC93" s="95"/>
      <c r="BD93" s="175" t="s">
        <v>509</v>
      </c>
      <c r="BE93" s="97" t="s">
        <v>2319</v>
      </c>
      <c r="BF93" s="98" t="s">
        <v>511</v>
      </c>
      <c r="BG93" s="97" t="s">
        <v>306</v>
      </c>
      <c r="BH93" s="97" t="s">
        <v>342</v>
      </c>
      <c r="BI93" s="97" t="s">
        <v>343</v>
      </c>
      <c r="BJ93" s="97" t="s">
        <v>301</v>
      </c>
      <c r="BK93" s="99"/>
      <c r="BL93" s="99"/>
      <c r="BM93" s="99"/>
      <c r="BN93" s="99"/>
      <c r="BO93" s="99"/>
      <c r="BP93" s="99"/>
      <c r="BQ93" s="79"/>
      <c r="BR93" s="100">
        <v>30.0</v>
      </c>
      <c r="BS93" s="100">
        <v>30.0</v>
      </c>
      <c r="BT93" s="100">
        <v>25.0</v>
      </c>
      <c r="BU93" s="100">
        <v>10.0</v>
      </c>
      <c r="BV93" s="101" t="s">
        <v>2320</v>
      </c>
      <c r="BW93" s="79"/>
      <c r="BX93" s="102" t="s">
        <v>204</v>
      </c>
      <c r="BY93" s="102" t="s">
        <v>2321</v>
      </c>
      <c r="BZ93" s="102" t="s">
        <v>2322</v>
      </c>
      <c r="CA93" s="102" t="s">
        <v>2323</v>
      </c>
      <c r="CB93" s="102" t="s">
        <v>2324</v>
      </c>
      <c r="CC93" s="102" t="s">
        <v>240</v>
      </c>
      <c r="CD93" s="120" t="s">
        <v>2325</v>
      </c>
      <c r="CE93" s="121" t="s">
        <v>2326</v>
      </c>
      <c r="CF93" s="121" t="s">
        <v>2327</v>
      </c>
      <c r="CG93" s="105" t="s">
        <v>210</v>
      </c>
      <c r="CH93" s="105" t="s">
        <v>283</v>
      </c>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2328</v>
      </c>
      <c r="DM93" s="110" t="s">
        <v>213</v>
      </c>
      <c r="DN93" s="110" t="s">
        <v>152</v>
      </c>
      <c r="DO93" s="110" t="s">
        <v>152</v>
      </c>
      <c r="DP93" s="110" t="s">
        <v>152</v>
      </c>
      <c r="DQ93" s="111" t="s">
        <v>2329</v>
      </c>
      <c r="DR93" s="112"/>
      <c r="DS93" s="113"/>
    </row>
    <row r="94">
      <c r="A94" s="75" t="s">
        <v>721</v>
      </c>
      <c r="B94" s="66" t="s">
        <v>180</v>
      </c>
      <c r="C94" s="76" t="s">
        <v>2330</v>
      </c>
      <c r="D94" s="176" t="s">
        <v>2331</v>
      </c>
      <c r="E94" s="78"/>
      <c r="F94" s="78"/>
      <c r="G94" s="78"/>
      <c r="H94" s="78"/>
      <c r="I94" s="78"/>
      <c r="J94" s="79"/>
      <c r="K94" s="80"/>
      <c r="L94" s="80"/>
      <c r="M94" s="81"/>
      <c r="N94" s="81" t="s">
        <v>157</v>
      </c>
      <c r="O94" s="125" t="s">
        <v>157</v>
      </c>
      <c r="P94" s="80"/>
      <c r="Q94" s="116"/>
      <c r="R94" s="80"/>
      <c r="S94" s="81"/>
      <c r="T94" s="81"/>
      <c r="U94" s="81" t="s">
        <v>157</v>
      </c>
      <c r="V94" s="116"/>
      <c r="W94" s="83"/>
      <c r="X94" s="84" t="s">
        <v>186</v>
      </c>
      <c r="Y94" s="129" t="s">
        <v>194</v>
      </c>
      <c r="Z94" s="172" t="s">
        <v>670</v>
      </c>
      <c r="AA94" s="86"/>
      <c r="AB94" s="173" t="s">
        <v>363</v>
      </c>
      <c r="AC94" s="117" t="s">
        <v>480</v>
      </c>
      <c r="AD94" s="89" t="s">
        <v>2332</v>
      </c>
      <c r="AE94" s="117" t="s">
        <v>538</v>
      </c>
      <c r="AF94" s="117" t="s">
        <v>363</v>
      </c>
      <c r="AG94" s="117" t="s">
        <v>1787</v>
      </c>
      <c r="AH94" s="117" t="s">
        <v>193</v>
      </c>
      <c r="AI94" s="97"/>
      <c r="AJ94" s="97"/>
      <c r="AK94" s="97"/>
      <c r="AL94" s="97"/>
      <c r="AM94" s="97"/>
      <c r="AN94" s="97"/>
      <c r="AO94" s="91"/>
      <c r="AP94" s="92" t="s">
        <v>605</v>
      </c>
      <c r="AQ94" s="93" t="s">
        <v>2333</v>
      </c>
      <c r="AR94" s="94" t="s">
        <v>1107</v>
      </c>
      <c r="AS94" s="93" t="s">
        <v>2334</v>
      </c>
      <c r="AT94" s="93" t="s">
        <v>200</v>
      </c>
      <c r="AU94" s="118" t="s">
        <v>201</v>
      </c>
      <c r="AV94" s="93" t="s">
        <v>2335</v>
      </c>
      <c r="AW94" s="90"/>
      <c r="AX94" s="90"/>
      <c r="AY94" s="90"/>
      <c r="AZ94" s="90"/>
      <c r="BA94" s="90"/>
      <c r="BB94" s="174"/>
      <c r="BC94" s="95"/>
      <c r="BD94" s="175" t="s">
        <v>479</v>
      </c>
      <c r="BE94" s="97" t="s">
        <v>2336</v>
      </c>
      <c r="BF94" s="98"/>
      <c r="BG94" s="97"/>
      <c r="BH94" s="97"/>
      <c r="BI94" s="97"/>
      <c r="BJ94" s="97"/>
      <c r="BK94" s="99"/>
      <c r="BL94" s="99"/>
      <c r="BM94" s="99"/>
      <c r="BN94" s="99"/>
      <c r="BO94" s="99"/>
      <c r="BP94" s="99"/>
      <c r="BQ94" s="79"/>
      <c r="BR94" s="100">
        <v>10.0</v>
      </c>
      <c r="BS94" s="100">
        <v>40.0</v>
      </c>
      <c r="BT94" s="100">
        <v>10.0</v>
      </c>
      <c r="BU94" s="100">
        <v>40.0</v>
      </c>
      <c r="BV94" s="101" t="s">
        <v>2337</v>
      </c>
      <c r="BW94" s="79"/>
      <c r="BX94" s="102" t="s">
        <v>204</v>
      </c>
      <c r="BY94" s="102" t="s">
        <v>174</v>
      </c>
      <c r="BZ94" s="102" t="s">
        <v>2338</v>
      </c>
      <c r="CA94" s="102" t="s">
        <v>1362</v>
      </c>
      <c r="CB94" s="102" t="s">
        <v>2339</v>
      </c>
      <c r="CC94" s="102" t="s">
        <v>709</v>
      </c>
      <c r="CD94" s="123"/>
      <c r="CE94" s="121" t="s">
        <v>2340</v>
      </c>
      <c r="CF94" s="121" t="s">
        <v>2341</v>
      </c>
      <c r="CG94" s="105"/>
      <c r="CH94" s="105"/>
      <c r="CI94" s="106"/>
      <c r="CJ94" s="79"/>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2342</v>
      </c>
      <c r="DM94" s="110" t="s">
        <v>688</v>
      </c>
      <c r="DN94" s="110">
        <v>3.0</v>
      </c>
      <c r="DO94" s="110">
        <v>2.0</v>
      </c>
      <c r="DP94" s="110" t="s">
        <v>255</v>
      </c>
      <c r="DQ94" s="111" t="s">
        <v>2343</v>
      </c>
      <c r="DR94" s="112">
        <v>0.0</v>
      </c>
      <c r="DS94" s="113"/>
    </row>
    <row r="95">
      <c r="A95" s="75" t="s">
        <v>975</v>
      </c>
      <c r="B95" s="66" t="s">
        <v>180</v>
      </c>
      <c r="C95" s="76" t="s">
        <v>2344</v>
      </c>
      <c r="D95" s="77" t="s">
        <v>2345</v>
      </c>
      <c r="E95" s="78" t="s">
        <v>152</v>
      </c>
      <c r="F95" s="78" t="s">
        <v>152</v>
      </c>
      <c r="G95" s="78" t="s">
        <v>2346</v>
      </c>
      <c r="H95" s="78" t="s">
        <v>2347</v>
      </c>
      <c r="I95" s="78" t="s">
        <v>2348</v>
      </c>
      <c r="J95" s="182"/>
      <c r="K95" s="80"/>
      <c r="L95" s="80"/>
      <c r="M95" s="81" t="s">
        <v>157</v>
      </c>
      <c r="N95" s="81" t="s">
        <v>435</v>
      </c>
      <c r="O95" s="80"/>
      <c r="P95" s="81" t="s">
        <v>157</v>
      </c>
      <c r="Q95" s="82"/>
      <c r="R95" s="80"/>
      <c r="S95" s="80"/>
      <c r="T95" s="80"/>
      <c r="U95" s="80"/>
      <c r="V95" s="82"/>
      <c r="W95" s="183"/>
      <c r="X95" s="84" t="s">
        <v>569</v>
      </c>
      <c r="Y95" s="85" t="s">
        <v>437</v>
      </c>
      <c r="Z95" s="184" t="s">
        <v>2349</v>
      </c>
      <c r="AA95" s="185"/>
      <c r="AB95" s="173" t="s">
        <v>1090</v>
      </c>
      <c r="AC95" s="88" t="s">
        <v>850</v>
      </c>
      <c r="AD95" s="89" t="s">
        <v>1092</v>
      </c>
      <c r="AE95" s="88" t="s">
        <v>2350</v>
      </c>
      <c r="AF95" s="88" t="s">
        <v>507</v>
      </c>
      <c r="AG95" s="88" t="s">
        <v>442</v>
      </c>
      <c r="AH95" s="88" t="s">
        <v>374</v>
      </c>
      <c r="AI95" s="97">
        <v>3804.0</v>
      </c>
      <c r="AJ95" s="97">
        <v>442.0</v>
      </c>
      <c r="AK95" s="97">
        <v>269.0</v>
      </c>
      <c r="AL95" s="97">
        <v>245.0</v>
      </c>
      <c r="AM95" s="97">
        <v>340.0</v>
      </c>
      <c r="AN95" s="97">
        <v>186.0</v>
      </c>
      <c r="AO95" s="91"/>
      <c r="AP95" s="92" t="s">
        <v>899</v>
      </c>
      <c r="AQ95" s="93" t="s">
        <v>1841</v>
      </c>
      <c r="AR95" s="94" t="s">
        <v>2351</v>
      </c>
      <c r="AS95" s="118" t="s">
        <v>2352</v>
      </c>
      <c r="AT95" s="93" t="s">
        <v>445</v>
      </c>
      <c r="AU95" s="93" t="s">
        <v>444</v>
      </c>
      <c r="AV95" s="93" t="s">
        <v>169</v>
      </c>
      <c r="AW95" s="90">
        <v>4375.0</v>
      </c>
      <c r="AX95" s="90">
        <v>442.0</v>
      </c>
      <c r="AY95" s="90">
        <v>297.0</v>
      </c>
      <c r="AZ95" s="90">
        <v>306.0</v>
      </c>
      <c r="BA95" s="90">
        <v>371.0</v>
      </c>
      <c r="BB95" s="174">
        <v>144.0</v>
      </c>
      <c r="BC95" s="186"/>
      <c r="BD95" s="175" t="s">
        <v>1384</v>
      </c>
      <c r="BE95" s="97" t="s">
        <v>482</v>
      </c>
      <c r="BF95" s="98"/>
      <c r="BG95" s="97"/>
      <c r="BH95" s="97"/>
      <c r="BI95" s="97"/>
      <c r="BJ95" s="97"/>
      <c r="BK95" s="99"/>
      <c r="BL95" s="99"/>
      <c r="BM95" s="99"/>
      <c r="BN95" s="99"/>
      <c r="BO95" s="99"/>
      <c r="BP95" s="99"/>
      <c r="BQ95" s="182"/>
      <c r="BR95" s="100">
        <v>10.0</v>
      </c>
      <c r="BS95" s="100">
        <v>40.0</v>
      </c>
      <c r="BT95" s="100">
        <v>10.0</v>
      </c>
      <c r="BU95" s="100">
        <v>40.0</v>
      </c>
      <c r="BV95" s="101" t="s">
        <v>2353</v>
      </c>
      <c r="BW95" s="182"/>
      <c r="BX95" s="102" t="s">
        <v>276</v>
      </c>
      <c r="BY95" s="102" t="s">
        <v>174</v>
      </c>
      <c r="BZ95" s="102" t="s">
        <v>1902</v>
      </c>
      <c r="CA95" s="102" t="s">
        <v>1903</v>
      </c>
      <c r="CB95" s="102" t="s">
        <v>2354</v>
      </c>
      <c r="CC95" s="102" t="s">
        <v>1057</v>
      </c>
      <c r="CD95" s="120" t="s">
        <v>2355</v>
      </c>
      <c r="CE95" s="121" t="s">
        <v>2356</v>
      </c>
      <c r="CF95" s="121" t="s">
        <v>2357</v>
      </c>
      <c r="CG95" s="105" t="s">
        <v>458</v>
      </c>
      <c r="CH95" s="105" t="s">
        <v>211</v>
      </c>
      <c r="CI95" s="106"/>
      <c r="CJ95" s="182"/>
      <c r="CK95" s="107" t="s">
        <v>2358</v>
      </c>
      <c r="CL95" s="108" t="s">
        <v>461</v>
      </c>
      <c r="CM95" s="108" t="s">
        <v>462</v>
      </c>
      <c r="CN95" s="108" t="s">
        <v>463</v>
      </c>
      <c r="CO95" s="108" t="s">
        <v>501</v>
      </c>
      <c r="CP95" s="108" t="s">
        <v>186</v>
      </c>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2359</v>
      </c>
      <c r="DG95" s="108" t="s">
        <v>2360</v>
      </c>
      <c r="DH95" s="108" t="s">
        <v>2361</v>
      </c>
      <c r="DI95" s="108" t="s">
        <v>2362</v>
      </c>
      <c r="DJ95" s="108" t="s">
        <v>2363</v>
      </c>
      <c r="DK95" s="108"/>
      <c r="DL95" s="109" t="s">
        <v>2364</v>
      </c>
      <c r="DM95" s="110" t="s">
        <v>394</v>
      </c>
      <c r="DN95" s="110">
        <v>5.0</v>
      </c>
      <c r="DO95" s="110" t="s">
        <v>285</v>
      </c>
      <c r="DP95" s="110" t="s">
        <v>255</v>
      </c>
      <c r="DQ95" s="111" t="s">
        <v>2365</v>
      </c>
      <c r="DR95" s="112">
        <v>0.0</v>
      </c>
      <c r="DS95" s="113"/>
    </row>
    <row r="96">
      <c r="A96" s="75" t="s">
        <v>629</v>
      </c>
      <c r="B96" s="66" t="s">
        <v>180</v>
      </c>
      <c r="C96" s="76" t="s">
        <v>2366</v>
      </c>
      <c r="D96" s="77" t="s">
        <v>2367</v>
      </c>
      <c r="E96" s="78" t="s">
        <v>152</v>
      </c>
      <c r="F96" s="78" t="s">
        <v>152</v>
      </c>
      <c r="G96" s="78" t="s">
        <v>2368</v>
      </c>
      <c r="H96" s="78" t="s">
        <v>2369</v>
      </c>
      <c r="I96" s="78" t="s">
        <v>2370</v>
      </c>
      <c r="J96" s="187"/>
      <c r="K96" s="80"/>
      <c r="L96" s="80"/>
      <c r="M96" s="81"/>
      <c r="N96" s="81"/>
      <c r="O96" s="81" t="s">
        <v>157</v>
      </c>
      <c r="P96" s="81"/>
      <c r="Q96" s="188"/>
      <c r="R96" s="189"/>
      <c r="S96" s="189"/>
      <c r="T96" s="189"/>
      <c r="U96" s="81" t="s">
        <v>157</v>
      </c>
      <c r="V96" s="82"/>
      <c r="W96" s="190"/>
      <c r="X96" s="84" t="s">
        <v>186</v>
      </c>
      <c r="Y96" s="85" t="s">
        <v>670</v>
      </c>
      <c r="Z96" s="85" t="s">
        <v>671</v>
      </c>
      <c r="AA96" s="191"/>
      <c r="AB96" s="87" t="s">
        <v>369</v>
      </c>
      <c r="AC96" s="88" t="s">
        <v>480</v>
      </c>
      <c r="AD96" s="89" t="s">
        <v>371</v>
      </c>
      <c r="AE96" s="88" t="s">
        <v>745</v>
      </c>
      <c r="AF96" s="88" t="s">
        <v>374</v>
      </c>
      <c r="AG96" s="88" t="s">
        <v>2001</v>
      </c>
      <c r="AH96" s="88" t="s">
        <v>540</v>
      </c>
      <c r="AI96" s="97"/>
      <c r="AJ96" s="97"/>
      <c r="AK96" s="97"/>
      <c r="AL96" s="97"/>
      <c r="AM96" s="97"/>
      <c r="AN96" s="97"/>
      <c r="AO96" s="192"/>
      <c r="AP96" s="92" t="s">
        <v>2371</v>
      </c>
      <c r="AQ96" s="93" t="s">
        <v>818</v>
      </c>
      <c r="AR96" s="94" t="s">
        <v>2372</v>
      </c>
      <c r="AS96" s="118" t="s">
        <v>2373</v>
      </c>
      <c r="AT96" s="93" t="s">
        <v>200</v>
      </c>
      <c r="AU96" s="93" t="s">
        <v>674</v>
      </c>
      <c r="AV96" s="93" t="s">
        <v>624</v>
      </c>
      <c r="AW96" s="90"/>
      <c r="AX96" s="90"/>
      <c r="AY96" s="90"/>
      <c r="AZ96" s="90"/>
      <c r="BA96" s="90"/>
      <c r="BB96" s="90"/>
      <c r="BC96" s="193"/>
      <c r="BD96" s="96" t="s">
        <v>1322</v>
      </c>
      <c r="BE96" s="97" t="s">
        <v>333</v>
      </c>
      <c r="BF96" s="98"/>
      <c r="BG96" s="97"/>
      <c r="BH96" s="97"/>
      <c r="BI96" s="97"/>
      <c r="BJ96" s="97"/>
      <c r="BK96" s="99"/>
      <c r="BL96" s="99"/>
      <c r="BM96" s="99"/>
      <c r="BN96" s="99"/>
      <c r="BO96" s="99"/>
      <c r="BP96" s="99"/>
      <c r="BQ96" s="187"/>
      <c r="BR96" s="100">
        <v>40.0</v>
      </c>
      <c r="BS96" s="100">
        <v>15.0</v>
      </c>
      <c r="BT96" s="100">
        <v>20.0</v>
      </c>
      <c r="BU96" s="100">
        <v>25.0</v>
      </c>
      <c r="BV96" s="101" t="s">
        <v>2374</v>
      </c>
      <c r="BW96" s="187"/>
      <c r="BX96" s="102" t="s">
        <v>276</v>
      </c>
      <c r="BY96" s="102" t="s">
        <v>174</v>
      </c>
      <c r="BZ96" s="102" t="s">
        <v>2042</v>
      </c>
      <c r="CA96" s="102" t="s">
        <v>2043</v>
      </c>
      <c r="CB96" s="102" t="s">
        <v>1235</v>
      </c>
      <c r="CC96" s="102" t="s">
        <v>612</v>
      </c>
      <c r="CD96" s="123"/>
      <c r="CE96" s="121"/>
      <c r="CF96" s="121"/>
      <c r="CG96" s="105" t="s">
        <v>382</v>
      </c>
      <c r="CH96" s="105"/>
      <c r="CI96" s="106"/>
      <c r="CJ96" s="187"/>
      <c r="CK96" s="107" t="s">
        <v>2375</v>
      </c>
      <c r="CL96" s="108" t="s">
        <v>245</v>
      </c>
      <c r="CM96" s="108" t="s">
        <v>1446</v>
      </c>
      <c r="CN96" s="108" t="s">
        <v>186</v>
      </c>
      <c r="CO96" s="108" t="s">
        <v>387</v>
      </c>
      <c r="CP96" s="108" t="s">
        <v>863</v>
      </c>
      <c r="CQ96" s="108"/>
      <c r="CR96" s="108">
        <v>25.0</v>
      </c>
      <c r="CS96" s="108">
        <v>101.0</v>
      </c>
      <c r="CT96" s="108">
        <v>185.0</v>
      </c>
      <c r="CU96" s="108">
        <v>269.0</v>
      </c>
      <c r="CV96" s="108">
        <v>353.0</v>
      </c>
      <c r="CW96" s="108">
        <v>437.0</v>
      </c>
      <c r="CX96" s="108" t="s">
        <v>100</v>
      </c>
      <c r="CY96" s="108">
        <v>9.0</v>
      </c>
      <c r="CZ96" s="108">
        <v>27.0</v>
      </c>
      <c r="DA96" s="108">
        <v>47.0</v>
      </c>
      <c r="DB96" s="108">
        <v>67.0</v>
      </c>
      <c r="DC96" s="108">
        <v>87.0</v>
      </c>
      <c r="DD96" s="108">
        <v>107.0</v>
      </c>
      <c r="DE96" s="108" t="s">
        <v>102</v>
      </c>
      <c r="DF96" s="108" t="s">
        <v>2376</v>
      </c>
      <c r="DG96" s="108" t="s">
        <v>2377</v>
      </c>
      <c r="DH96" s="108" t="s">
        <v>2378</v>
      </c>
      <c r="DI96" s="108" t="s">
        <v>2379</v>
      </c>
      <c r="DJ96" s="108" t="s">
        <v>2380</v>
      </c>
      <c r="DK96" s="108"/>
      <c r="DL96" s="109" t="s">
        <v>2381</v>
      </c>
      <c r="DM96" s="110" t="s">
        <v>493</v>
      </c>
      <c r="DN96" s="110">
        <v>5.0</v>
      </c>
      <c r="DO96" s="110" t="s">
        <v>285</v>
      </c>
      <c r="DP96" s="110">
        <v>5.0</v>
      </c>
      <c r="DQ96" s="111" t="s">
        <v>2382</v>
      </c>
      <c r="DR96" s="194">
        <v>0.0</v>
      </c>
      <c r="DS96" s="113"/>
    </row>
    <row r="97">
      <c r="A97" s="75" t="s">
        <v>2323</v>
      </c>
      <c r="B97" s="66" t="s">
        <v>180</v>
      </c>
      <c r="C97" s="76" t="s">
        <v>2383</v>
      </c>
      <c r="D97" s="77" t="s">
        <v>2384</v>
      </c>
      <c r="E97" s="78" t="s">
        <v>152</v>
      </c>
      <c r="F97" s="78" t="s">
        <v>152</v>
      </c>
      <c r="G97" s="78"/>
      <c r="H97" s="78"/>
      <c r="I97" s="78"/>
      <c r="J97" s="187"/>
      <c r="K97" s="80"/>
      <c r="L97" s="80"/>
      <c r="M97" s="81"/>
      <c r="N97" s="81" t="s">
        <v>157</v>
      </c>
      <c r="O97" s="81"/>
      <c r="P97" s="81"/>
      <c r="Q97" s="188"/>
      <c r="R97" s="189"/>
      <c r="S97" s="195" t="s">
        <v>157</v>
      </c>
      <c r="T97" s="195" t="s">
        <v>157</v>
      </c>
      <c r="U97" s="81"/>
      <c r="V97" s="82"/>
      <c r="W97" s="190"/>
      <c r="X97" s="84" t="s">
        <v>186</v>
      </c>
      <c r="Y97" s="85" t="s">
        <v>542</v>
      </c>
      <c r="Z97" s="85" t="s">
        <v>2385</v>
      </c>
      <c r="AA97" s="191"/>
      <c r="AB97" s="87" t="s">
        <v>2386</v>
      </c>
      <c r="AC97" s="88" t="s">
        <v>1329</v>
      </c>
      <c r="AD97" s="89" t="s">
        <v>2387</v>
      </c>
      <c r="AE97" s="88" t="s">
        <v>2388</v>
      </c>
      <c r="AF97" s="88" t="s">
        <v>486</v>
      </c>
      <c r="AG97" s="88" t="s">
        <v>2000</v>
      </c>
      <c r="AH97" s="88" t="s">
        <v>167</v>
      </c>
      <c r="AI97" s="97"/>
      <c r="AJ97" s="97"/>
      <c r="AK97" s="97"/>
      <c r="AL97" s="97"/>
      <c r="AM97" s="97"/>
      <c r="AN97" s="97"/>
      <c r="AO97" s="192"/>
      <c r="AP97" s="92"/>
      <c r="AQ97" s="93"/>
      <c r="AR97" s="94"/>
      <c r="AS97" s="118"/>
      <c r="AT97" s="93"/>
      <c r="AU97" s="93"/>
      <c r="AV97" s="93"/>
      <c r="AW97" s="90"/>
      <c r="AX97" s="90"/>
      <c r="AY97" s="90"/>
      <c r="AZ97" s="90"/>
      <c r="BA97" s="90"/>
      <c r="BB97" s="90"/>
      <c r="BC97" s="193"/>
      <c r="BD97" s="96" t="s">
        <v>2389</v>
      </c>
      <c r="BE97" s="97" t="s">
        <v>2390</v>
      </c>
      <c r="BF97" s="98" t="s">
        <v>2391</v>
      </c>
      <c r="BG97" s="97" t="s">
        <v>2392</v>
      </c>
      <c r="BH97" s="97" t="s">
        <v>363</v>
      </c>
      <c r="BI97" s="97" t="s">
        <v>367</v>
      </c>
      <c r="BJ97" s="97" t="s">
        <v>342</v>
      </c>
      <c r="BK97" s="99"/>
      <c r="BL97" s="99"/>
      <c r="BM97" s="99"/>
      <c r="BN97" s="99"/>
      <c r="BO97" s="99"/>
      <c r="BP97" s="99"/>
      <c r="BQ97" s="187"/>
      <c r="BR97" s="100">
        <v>20.0</v>
      </c>
      <c r="BS97" s="100">
        <v>35.0</v>
      </c>
      <c r="BT97" s="100">
        <v>15.0</v>
      </c>
      <c r="BU97" s="100">
        <v>30.0</v>
      </c>
      <c r="BV97" s="101" t="s">
        <v>2393</v>
      </c>
      <c r="BW97" s="187"/>
      <c r="BX97" s="102" t="s">
        <v>276</v>
      </c>
      <c r="BY97" s="102" t="s">
        <v>174</v>
      </c>
      <c r="BZ97" s="102" t="s">
        <v>2394</v>
      </c>
      <c r="CA97" s="102" t="s">
        <v>1029</v>
      </c>
      <c r="CB97" s="102" t="s">
        <v>2395</v>
      </c>
      <c r="CC97" s="102" t="s">
        <v>2396</v>
      </c>
      <c r="CD97" s="123"/>
      <c r="CE97" s="121" t="s">
        <v>2397</v>
      </c>
      <c r="CF97" s="121" t="s">
        <v>2398</v>
      </c>
      <c r="CG97" s="105"/>
      <c r="CH97" s="105"/>
      <c r="CI97" s="106"/>
      <c r="CJ97" s="187"/>
      <c r="CK97" s="107" t="s">
        <v>2399</v>
      </c>
      <c r="CL97" s="108" t="s">
        <v>461</v>
      </c>
      <c r="CM97" s="108" t="s">
        <v>555</v>
      </c>
      <c r="CN97" s="108" t="s">
        <v>186</v>
      </c>
      <c r="CO97" s="108" t="s">
        <v>387</v>
      </c>
      <c r="CP97" s="108"/>
      <c r="CQ97" s="108"/>
      <c r="CR97" s="108">
        <v>21.0</v>
      </c>
      <c r="CS97" s="108">
        <v>84.0</v>
      </c>
      <c r="CT97" s="108">
        <v>154.0</v>
      </c>
      <c r="CU97" s="108">
        <v>224.0</v>
      </c>
      <c r="CV97" s="108">
        <v>294.0</v>
      </c>
      <c r="CW97" s="108">
        <v>364.0</v>
      </c>
      <c r="CX97" s="108" t="s">
        <v>100</v>
      </c>
      <c r="CY97" s="108">
        <v>6.0</v>
      </c>
      <c r="CZ97" s="108">
        <v>17.0</v>
      </c>
      <c r="DA97" s="108">
        <v>29.0</v>
      </c>
      <c r="DB97" s="108">
        <v>41.0</v>
      </c>
      <c r="DC97" s="108">
        <v>53.0</v>
      </c>
      <c r="DD97" s="108">
        <v>65.0</v>
      </c>
      <c r="DE97" s="108" t="s">
        <v>104</v>
      </c>
      <c r="DF97" s="108" t="s">
        <v>2400</v>
      </c>
      <c r="DG97" s="108" t="s">
        <v>2401</v>
      </c>
      <c r="DH97" s="108" t="s">
        <v>2402</v>
      </c>
      <c r="DI97" s="108" t="s">
        <v>2403</v>
      </c>
      <c r="DJ97" s="108" t="s">
        <v>2404</v>
      </c>
      <c r="DK97" s="108"/>
      <c r="DL97" s="109" t="s">
        <v>2405</v>
      </c>
      <c r="DM97" s="110" t="s">
        <v>688</v>
      </c>
      <c r="DN97" s="110">
        <v>6.0</v>
      </c>
      <c r="DO97" s="110">
        <v>3.0</v>
      </c>
      <c r="DP97" s="110">
        <v>3.0</v>
      </c>
      <c r="DQ97" s="111" t="s">
        <v>2406</v>
      </c>
      <c r="DR97" s="194">
        <v>1.0</v>
      </c>
      <c r="DS97" s="113"/>
    </row>
    <row r="98">
      <c r="A98" s="140" t="s">
        <v>2407</v>
      </c>
      <c r="B98" s="196" t="s">
        <v>180</v>
      </c>
      <c r="C98" s="197" t="s">
        <v>2408</v>
      </c>
      <c r="D98" s="198" t="s">
        <v>2409</v>
      </c>
      <c r="E98" s="78" t="s">
        <v>152</v>
      </c>
      <c r="F98" s="78" t="s">
        <v>152</v>
      </c>
      <c r="G98" s="199"/>
      <c r="H98" s="199"/>
      <c r="I98" s="200"/>
      <c r="J98" s="79"/>
      <c r="K98" s="201"/>
      <c r="L98" s="202" t="s">
        <v>157</v>
      </c>
      <c r="M98" s="203"/>
      <c r="N98" s="203"/>
      <c r="O98" s="203"/>
      <c r="P98" s="203"/>
      <c r="Q98" s="204"/>
      <c r="R98" s="205"/>
      <c r="S98" s="205"/>
      <c r="T98" s="205"/>
      <c r="U98" s="203" t="s">
        <v>157</v>
      </c>
      <c r="V98" s="206"/>
      <c r="W98" s="207"/>
      <c r="X98" s="128" t="s">
        <v>2410</v>
      </c>
      <c r="Y98" s="149" t="s">
        <v>790</v>
      </c>
      <c r="Z98" s="208" t="s">
        <v>1089</v>
      </c>
      <c r="AA98" s="185"/>
      <c r="AB98" s="209" t="s">
        <v>369</v>
      </c>
      <c r="AC98" s="152" t="s">
        <v>538</v>
      </c>
      <c r="AD98" s="153"/>
      <c r="AE98" s="152"/>
      <c r="AF98" s="152"/>
      <c r="AG98" s="152"/>
      <c r="AH98" s="210"/>
      <c r="AI98" s="155"/>
      <c r="AJ98" s="155"/>
      <c r="AK98" s="155"/>
      <c r="AL98" s="155"/>
      <c r="AM98" s="155"/>
      <c r="AN98" s="211"/>
      <c r="AO98" s="212"/>
      <c r="AP98" s="213" t="s">
        <v>2411</v>
      </c>
      <c r="AQ98" s="157" t="s">
        <v>575</v>
      </c>
      <c r="AR98" s="158" t="s">
        <v>2412</v>
      </c>
      <c r="AS98" s="214" t="s">
        <v>1204</v>
      </c>
      <c r="AT98" s="157" t="s">
        <v>301</v>
      </c>
      <c r="AU98" s="157" t="s">
        <v>343</v>
      </c>
      <c r="AV98" s="215" t="s">
        <v>440</v>
      </c>
      <c r="AW98" s="159"/>
      <c r="AX98" s="159"/>
      <c r="AY98" s="159"/>
      <c r="AZ98" s="159"/>
      <c r="BA98" s="159"/>
      <c r="BB98" s="159"/>
      <c r="BC98" s="186"/>
      <c r="BD98" s="216" t="s">
        <v>2413</v>
      </c>
      <c r="BE98" s="155" t="s">
        <v>2318</v>
      </c>
      <c r="BF98" s="161" t="s">
        <v>2414</v>
      </c>
      <c r="BG98" s="155" t="s">
        <v>2415</v>
      </c>
      <c r="BH98" s="155" t="s">
        <v>540</v>
      </c>
      <c r="BI98" s="155" t="s">
        <v>2416</v>
      </c>
      <c r="BJ98" s="155" t="s">
        <v>653</v>
      </c>
      <c r="BK98" s="163"/>
      <c r="BL98" s="163"/>
      <c r="BM98" s="163"/>
      <c r="BN98" s="163"/>
      <c r="BO98" s="163"/>
      <c r="BP98" s="163"/>
      <c r="BQ98" s="79"/>
      <c r="BR98" s="217">
        <v>25.0</v>
      </c>
      <c r="BS98" s="217">
        <v>40.0</v>
      </c>
      <c r="BT98" s="217">
        <v>15.0</v>
      </c>
      <c r="BU98" s="217">
        <v>20.0</v>
      </c>
      <c r="BV98" s="218" t="s">
        <v>2417</v>
      </c>
      <c r="BW98" s="79"/>
      <c r="BX98" s="219" t="s">
        <v>276</v>
      </c>
      <c r="BY98" s="219" t="s">
        <v>2418</v>
      </c>
      <c r="BZ98" s="219" t="s">
        <v>2419</v>
      </c>
      <c r="CA98" s="219" t="s">
        <v>1138</v>
      </c>
      <c r="CB98" s="219" t="s">
        <v>2420</v>
      </c>
      <c r="CC98" s="219" t="s">
        <v>887</v>
      </c>
      <c r="CD98" s="220"/>
      <c r="CE98" s="221" t="s">
        <v>2421</v>
      </c>
      <c r="CF98" s="221" t="s">
        <v>2422</v>
      </c>
      <c r="CG98" s="222"/>
      <c r="CH98" s="222"/>
      <c r="CI98" s="223"/>
      <c r="CJ98" s="79"/>
      <c r="CK98" s="107" t="s">
        <v>2423</v>
      </c>
      <c r="CL98" s="108" t="s">
        <v>245</v>
      </c>
      <c r="CM98" s="108" t="s">
        <v>386</v>
      </c>
      <c r="CN98" s="108" t="s">
        <v>387</v>
      </c>
      <c r="CO98" s="108"/>
      <c r="CP98" s="108"/>
      <c r="CQ98" s="108"/>
      <c r="CR98" s="108">
        <v>34.0</v>
      </c>
      <c r="CS98" s="108">
        <v>135.0</v>
      </c>
      <c r="CT98" s="108">
        <v>247.0</v>
      </c>
      <c r="CU98" s="108">
        <v>359.0</v>
      </c>
      <c r="CV98" s="108">
        <v>471.0</v>
      </c>
      <c r="CW98" s="108">
        <v>583.0</v>
      </c>
      <c r="CX98" s="108" t="s">
        <v>100</v>
      </c>
      <c r="CY98" s="108">
        <v>7.0</v>
      </c>
      <c r="CZ98" s="108">
        <v>21.0</v>
      </c>
      <c r="DA98" s="108">
        <v>37.0</v>
      </c>
      <c r="DB98" s="108">
        <v>53.0</v>
      </c>
      <c r="DC98" s="108">
        <v>69.0</v>
      </c>
      <c r="DD98" s="108">
        <v>85.0</v>
      </c>
      <c r="DE98" s="108" t="s">
        <v>101</v>
      </c>
      <c r="DF98" s="108" t="s">
        <v>2424</v>
      </c>
      <c r="DG98" s="108" t="s">
        <v>2425</v>
      </c>
      <c r="DH98" s="108" t="s">
        <v>2426</v>
      </c>
      <c r="DI98" s="108" t="s">
        <v>2427</v>
      </c>
      <c r="DJ98" s="108" t="s">
        <v>2428</v>
      </c>
      <c r="DK98" s="108"/>
      <c r="DL98" s="109" t="s">
        <v>2429</v>
      </c>
      <c r="DM98" s="110" t="s">
        <v>427</v>
      </c>
      <c r="DN98" s="110">
        <v>7.0</v>
      </c>
      <c r="DO98" s="110">
        <v>1.0</v>
      </c>
      <c r="DP98" s="110" t="s">
        <v>255</v>
      </c>
      <c r="DQ98" s="111" t="s">
        <v>2430</v>
      </c>
      <c r="DR98" s="112">
        <v>0.0</v>
      </c>
      <c r="DS98" s="113"/>
    </row>
    <row r="99">
      <c r="A99" s="224" t="s">
        <v>2431</v>
      </c>
      <c r="B99" s="225" t="s">
        <v>353</v>
      </c>
      <c r="C99" s="226" t="s">
        <v>2432</v>
      </c>
      <c r="D99" s="227" t="s">
        <v>2433</v>
      </c>
      <c r="E99" s="228" t="s">
        <v>2434</v>
      </c>
      <c r="F99" s="228" t="s">
        <v>2435</v>
      </c>
      <c r="G99" s="228" t="s">
        <v>2436</v>
      </c>
      <c r="H99" s="228" t="s">
        <v>814</v>
      </c>
      <c r="I99" s="229" t="s">
        <v>2437</v>
      </c>
      <c r="J99" s="230"/>
      <c r="K99" s="231" t="s">
        <v>435</v>
      </c>
      <c r="L99" s="231" t="s">
        <v>157</v>
      </c>
      <c r="M99" s="232"/>
      <c r="N99" s="232"/>
      <c r="O99" s="232"/>
      <c r="P99" s="232"/>
      <c r="Q99" s="233"/>
      <c r="R99" s="232"/>
      <c r="S99" s="232"/>
      <c r="T99" s="232"/>
      <c r="U99" s="232"/>
      <c r="V99" s="233"/>
      <c r="W99" s="207"/>
      <c r="X99" s="234" t="s">
        <v>2438</v>
      </c>
      <c r="Y99" s="235" t="s">
        <v>1231</v>
      </c>
      <c r="Z99" s="236" t="s">
        <v>618</v>
      </c>
      <c r="AA99" s="185"/>
      <c r="AB99" s="237" t="s">
        <v>879</v>
      </c>
      <c r="AC99" s="238" t="s">
        <v>878</v>
      </c>
      <c r="AD99" s="239" t="s">
        <v>880</v>
      </c>
      <c r="AE99" s="238" t="s">
        <v>850</v>
      </c>
      <c r="AF99" s="238" t="s">
        <v>233</v>
      </c>
      <c r="AG99" s="238" t="s">
        <v>851</v>
      </c>
      <c r="AH99" s="240" t="s">
        <v>235</v>
      </c>
      <c r="AI99" s="241">
        <v>3883.0</v>
      </c>
      <c r="AJ99" s="241">
        <v>517.0</v>
      </c>
      <c r="AK99" s="241">
        <v>211.0</v>
      </c>
      <c r="AL99" s="241">
        <v>273.0</v>
      </c>
      <c r="AM99" s="241">
        <v>241.0</v>
      </c>
      <c r="AN99" s="241">
        <v>129.0</v>
      </c>
      <c r="AO99" s="212"/>
      <c r="AP99" s="242" t="s">
        <v>1322</v>
      </c>
      <c r="AQ99" s="243" t="s">
        <v>902</v>
      </c>
      <c r="AR99" s="244"/>
      <c r="AS99" s="243"/>
      <c r="AT99" s="243"/>
      <c r="AU99" s="243"/>
      <c r="AV99" s="245"/>
      <c r="AW99" s="246"/>
      <c r="AX99" s="246"/>
      <c r="AY99" s="246"/>
      <c r="AZ99" s="246"/>
      <c r="BA99" s="246"/>
      <c r="BB99" s="246"/>
      <c r="BC99" s="186"/>
      <c r="BD99" s="247" t="s">
        <v>170</v>
      </c>
      <c r="BE99" s="241" t="s">
        <v>575</v>
      </c>
      <c r="BF99" s="248" t="s">
        <v>1149</v>
      </c>
      <c r="BG99" s="241" t="s">
        <v>2439</v>
      </c>
      <c r="BH99" s="241" t="s">
        <v>301</v>
      </c>
      <c r="BI99" s="241" t="s">
        <v>712</v>
      </c>
      <c r="BJ99" s="241" t="s">
        <v>167</v>
      </c>
      <c r="BK99" s="249">
        <v>4069.0</v>
      </c>
      <c r="BL99" s="249">
        <v>517.0</v>
      </c>
      <c r="BM99" s="249">
        <v>231.0</v>
      </c>
      <c r="BN99" s="249">
        <v>294.0</v>
      </c>
      <c r="BO99" s="249">
        <v>257.0</v>
      </c>
      <c r="BP99" s="249">
        <v>152.0</v>
      </c>
      <c r="BQ99" s="230"/>
      <c r="BR99" s="250">
        <v>15.0</v>
      </c>
      <c r="BS99" s="250">
        <v>35.0</v>
      </c>
      <c r="BT99" s="250">
        <v>30.0</v>
      </c>
      <c r="BU99" s="250">
        <v>15.0</v>
      </c>
      <c r="BV99" s="251" t="s">
        <v>2440</v>
      </c>
      <c r="BW99" s="230"/>
      <c r="BX99" s="252" t="s">
        <v>2441</v>
      </c>
      <c r="BY99" s="253"/>
      <c r="BZ99" s="253"/>
      <c r="CA99" s="253"/>
      <c r="CB99" s="253"/>
      <c r="CC99" s="254"/>
      <c r="CD99" s="255" t="s">
        <v>2152</v>
      </c>
      <c r="CE99" s="256" t="s">
        <v>2442</v>
      </c>
      <c r="CF99" s="256" t="s">
        <v>2443</v>
      </c>
      <c r="CG99" s="257" t="s">
        <v>178</v>
      </c>
      <c r="CH99" s="257" t="s">
        <v>459</v>
      </c>
      <c r="CI99" s="257"/>
      <c r="CJ99" s="230"/>
      <c r="CK99" s="258" t="s">
        <v>2444</v>
      </c>
      <c r="CL99" s="259" t="s">
        <v>317</v>
      </c>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2445</v>
      </c>
      <c r="DG99" s="108" t="s">
        <v>2446</v>
      </c>
      <c r="DH99" s="108" t="s">
        <v>2447</v>
      </c>
      <c r="DI99" s="108" t="s">
        <v>2448</v>
      </c>
      <c r="DJ99" s="108" t="s">
        <v>2449</v>
      </c>
      <c r="DK99" s="108"/>
      <c r="DL99" s="260" t="s">
        <v>2450</v>
      </c>
      <c r="DM99" s="261" t="s">
        <v>1127</v>
      </c>
      <c r="DN99" s="261">
        <v>5.0</v>
      </c>
      <c r="DO99" s="261">
        <v>1.0</v>
      </c>
      <c r="DP99" s="261" t="s">
        <v>255</v>
      </c>
      <c r="DQ99" s="262" t="s">
        <v>2451</v>
      </c>
      <c r="DR99" s="112">
        <v>0.0</v>
      </c>
      <c r="DS99" s="113"/>
    </row>
    <row r="100">
      <c r="A100" s="75" t="s">
        <v>2452</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2350</v>
      </c>
      <c r="AD100" s="89"/>
      <c r="AE100" s="88"/>
      <c r="AF100" s="88"/>
      <c r="AG100" s="88"/>
      <c r="AH100" s="137"/>
      <c r="AI100" s="97"/>
      <c r="AJ100" s="97"/>
      <c r="AK100" s="97"/>
      <c r="AL100" s="97"/>
      <c r="AM100" s="97"/>
      <c r="AN100" s="97"/>
      <c r="AO100" s="212"/>
      <c r="AP100" s="264" t="s">
        <v>170</v>
      </c>
      <c r="AQ100" s="93" t="s">
        <v>575</v>
      </c>
      <c r="AR100" s="94" t="s">
        <v>1149</v>
      </c>
      <c r="AS100" s="118" t="s">
        <v>2439</v>
      </c>
      <c r="AT100" s="93" t="s">
        <v>301</v>
      </c>
      <c r="AU100" s="93" t="s">
        <v>712</v>
      </c>
      <c r="AV100" s="265" t="s">
        <v>167</v>
      </c>
      <c r="AW100" s="90">
        <v>4117.0</v>
      </c>
      <c r="AX100" s="90">
        <v>510.0</v>
      </c>
      <c r="AY100" s="90">
        <v>231.0</v>
      </c>
      <c r="AZ100" s="90">
        <v>294.0</v>
      </c>
      <c r="BA100" s="90">
        <v>257.0</v>
      </c>
      <c r="BB100" s="90">
        <v>152.0</v>
      </c>
      <c r="BC100" s="186"/>
      <c r="BD100" s="175" t="s">
        <v>441</v>
      </c>
      <c r="BE100" s="97" t="s">
        <v>620</v>
      </c>
      <c r="BF100" s="98" t="s">
        <v>443</v>
      </c>
      <c r="BG100" s="97" t="s">
        <v>444</v>
      </c>
      <c r="BH100" s="97" t="s">
        <v>445</v>
      </c>
      <c r="BI100" s="97" t="s">
        <v>2178</v>
      </c>
      <c r="BJ100" s="97" t="s">
        <v>169</v>
      </c>
      <c r="BK100" s="99">
        <v>3931.0</v>
      </c>
      <c r="BL100" s="99">
        <v>510.0</v>
      </c>
      <c r="BM100" s="99">
        <v>211.0</v>
      </c>
      <c r="BN100" s="99">
        <v>273.0</v>
      </c>
      <c r="BO100" s="99">
        <v>288.0</v>
      </c>
      <c r="BP100" s="99">
        <v>168.0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2445</v>
      </c>
      <c r="DG100" s="108" t="s">
        <v>2446</v>
      </c>
      <c r="DH100" s="108" t="s">
        <v>2447</v>
      </c>
      <c r="DI100" s="108" t="s">
        <v>2448</v>
      </c>
      <c r="DJ100" s="108" t="s">
        <v>2449</v>
      </c>
      <c r="DK100" s="108"/>
      <c r="DL100" s="53"/>
      <c r="DM100" s="53"/>
      <c r="DN100" s="53"/>
      <c r="DO100" s="53"/>
      <c r="DP100" s="53"/>
      <c r="DQ100" s="53"/>
      <c r="DR100" s="112">
        <v>0.0</v>
      </c>
      <c r="DS100" s="113"/>
    </row>
    <row r="101">
      <c r="A101" s="75" t="s">
        <v>2453</v>
      </c>
      <c r="B101" s="53"/>
      <c r="C101" s="53"/>
      <c r="D101" s="53"/>
      <c r="E101" s="53"/>
      <c r="F101" s="53"/>
      <c r="G101" s="53"/>
      <c r="H101" s="53"/>
      <c r="I101" s="263"/>
      <c r="J101" s="230"/>
      <c r="K101" s="53"/>
      <c r="L101" s="53"/>
      <c r="M101" s="53"/>
      <c r="N101" s="53"/>
      <c r="O101" s="53"/>
      <c r="P101" s="53"/>
      <c r="Q101" s="53"/>
      <c r="R101" s="53"/>
      <c r="S101" s="53"/>
      <c r="T101" s="53"/>
      <c r="U101" s="53"/>
      <c r="V101" s="53"/>
      <c r="W101" s="207"/>
      <c r="X101" s="53"/>
      <c r="Y101" s="53"/>
      <c r="Z101" s="263"/>
      <c r="AA101" s="185"/>
      <c r="AB101" s="173" t="s">
        <v>509</v>
      </c>
      <c r="AC101" s="88" t="s">
        <v>2350</v>
      </c>
      <c r="AD101" s="89" t="s">
        <v>511</v>
      </c>
      <c r="AE101" s="88" t="s">
        <v>508</v>
      </c>
      <c r="AF101" s="88" t="s">
        <v>374</v>
      </c>
      <c r="AG101" s="88" t="s">
        <v>1900</v>
      </c>
      <c r="AH101" s="137" t="s">
        <v>193</v>
      </c>
      <c r="AI101" s="97">
        <v>3512.0</v>
      </c>
      <c r="AJ101" s="97">
        <v>497.0</v>
      </c>
      <c r="AK101" s="97">
        <v>231.0</v>
      </c>
      <c r="AL101" s="97">
        <v>245.0</v>
      </c>
      <c r="AM101" s="97">
        <v>278.0</v>
      </c>
      <c r="AN101" s="97">
        <v>195.0</v>
      </c>
      <c r="AO101" s="212"/>
      <c r="AP101" s="264" t="s">
        <v>879</v>
      </c>
      <c r="AQ101" s="93" t="s">
        <v>878</v>
      </c>
      <c r="AR101" s="94"/>
      <c r="AS101" s="93"/>
      <c r="AT101" s="93"/>
      <c r="AU101" s="93"/>
      <c r="AV101" s="265"/>
      <c r="AW101" s="90"/>
      <c r="AX101" s="90"/>
      <c r="AY101" s="90"/>
      <c r="AZ101" s="90"/>
      <c r="BA101" s="90"/>
      <c r="BB101" s="90"/>
      <c r="BC101" s="186"/>
      <c r="BD101" s="175" t="s">
        <v>170</v>
      </c>
      <c r="BE101" s="97" t="s">
        <v>575</v>
      </c>
      <c r="BF101" s="98" t="s">
        <v>1149</v>
      </c>
      <c r="BG101" s="97" t="s">
        <v>2439</v>
      </c>
      <c r="BH101" s="97" t="s">
        <v>301</v>
      </c>
      <c r="BI101" s="97" t="s">
        <v>712</v>
      </c>
      <c r="BJ101" s="97" t="s">
        <v>167</v>
      </c>
      <c r="BK101" s="139">
        <v>4117.0</v>
      </c>
      <c r="BL101" s="139">
        <v>522.0</v>
      </c>
      <c r="BM101" s="139">
        <v>231.0</v>
      </c>
      <c r="BN101" s="139">
        <v>294.0</v>
      </c>
      <c r="BO101" s="139">
        <v>247.0</v>
      </c>
      <c r="BP101" s="139">
        <v>154.0</v>
      </c>
      <c r="BQ101" s="230"/>
      <c r="BR101" s="53"/>
      <c r="BS101" s="53"/>
      <c r="BT101" s="53"/>
      <c r="BU101" s="53"/>
      <c r="BV101" s="53"/>
      <c r="BW101" s="230"/>
      <c r="BX101" s="263"/>
      <c r="CC101" s="266"/>
      <c r="CD101" s="53"/>
      <c r="CE101" s="53"/>
      <c r="CF101" s="53"/>
      <c r="CG101" s="53"/>
      <c r="CH101" s="53"/>
      <c r="CI101" s="53"/>
      <c r="CJ101" s="230"/>
      <c r="CK101" s="53"/>
      <c r="CL101" s="53"/>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2445</v>
      </c>
      <c r="DG101" s="108" t="s">
        <v>2446</v>
      </c>
      <c r="DH101" s="108" t="s">
        <v>2447</v>
      </c>
      <c r="DI101" s="108" t="s">
        <v>2448</v>
      </c>
      <c r="DJ101" s="108" t="s">
        <v>2449</v>
      </c>
      <c r="DK101" s="108"/>
      <c r="DL101" s="53"/>
      <c r="DM101" s="53"/>
      <c r="DN101" s="53"/>
      <c r="DO101" s="53"/>
      <c r="DP101" s="53"/>
      <c r="DQ101" s="53"/>
      <c r="DR101" s="112">
        <v>0.0</v>
      </c>
      <c r="DS101" s="113"/>
    </row>
    <row r="102">
      <c r="A102" s="267" t="s">
        <v>2454</v>
      </c>
      <c r="B102" s="268"/>
      <c r="C102" s="268"/>
      <c r="D102" s="268"/>
      <c r="E102" s="268"/>
      <c r="F102" s="268"/>
      <c r="G102" s="268"/>
      <c r="H102" s="268"/>
      <c r="I102" s="269"/>
      <c r="J102" s="230"/>
      <c r="K102" s="268"/>
      <c r="L102" s="268"/>
      <c r="M102" s="268"/>
      <c r="N102" s="268"/>
      <c r="O102" s="268"/>
      <c r="P102" s="268"/>
      <c r="Q102" s="268"/>
      <c r="R102" s="268"/>
      <c r="S102" s="268"/>
      <c r="T102" s="268"/>
      <c r="U102" s="268"/>
      <c r="V102" s="268"/>
      <c r="W102" s="207"/>
      <c r="X102" s="47"/>
      <c r="Y102" s="47"/>
      <c r="Z102" s="270"/>
      <c r="AA102" s="185"/>
      <c r="AB102" s="271" t="s">
        <v>1322</v>
      </c>
      <c r="AC102" s="272" t="s">
        <v>902</v>
      </c>
      <c r="AD102" s="273" t="s">
        <v>1732</v>
      </c>
      <c r="AE102" s="272" t="s">
        <v>333</v>
      </c>
      <c r="AF102" s="272" t="s">
        <v>337</v>
      </c>
      <c r="AG102" s="272" t="s">
        <v>1727</v>
      </c>
      <c r="AH102" s="274" t="s">
        <v>195</v>
      </c>
      <c r="AI102" s="275">
        <v>3883.0</v>
      </c>
      <c r="AJ102" s="275">
        <v>470.0</v>
      </c>
      <c r="AK102" s="275">
        <v>231.0</v>
      </c>
      <c r="AL102" s="275">
        <v>262.0</v>
      </c>
      <c r="AM102" s="275">
        <v>231.0</v>
      </c>
      <c r="AN102" s="275">
        <v>279.0</v>
      </c>
      <c r="AO102" s="212"/>
      <c r="AP102" s="276" t="s">
        <v>170</v>
      </c>
      <c r="AQ102" s="277" t="s">
        <v>575</v>
      </c>
      <c r="AR102" s="278" t="s">
        <v>1149</v>
      </c>
      <c r="AS102" s="279" t="s">
        <v>2439</v>
      </c>
      <c r="AT102" s="277" t="s">
        <v>301</v>
      </c>
      <c r="AU102" s="277" t="s">
        <v>712</v>
      </c>
      <c r="AV102" s="280" t="s">
        <v>167</v>
      </c>
      <c r="AW102" s="281">
        <v>4069.0</v>
      </c>
      <c r="AX102" s="281">
        <v>495.0</v>
      </c>
      <c r="AY102" s="281">
        <v>231.0</v>
      </c>
      <c r="AZ102" s="281">
        <v>294.0</v>
      </c>
      <c r="BA102" s="281">
        <v>247.0</v>
      </c>
      <c r="BB102" s="281">
        <v>176.0</v>
      </c>
      <c r="BC102" s="186"/>
      <c r="BD102" s="282" t="s">
        <v>441</v>
      </c>
      <c r="BE102" s="275" t="s">
        <v>620</v>
      </c>
      <c r="BF102" s="283"/>
      <c r="BG102" s="275"/>
      <c r="BH102" s="275"/>
      <c r="BI102" s="275"/>
      <c r="BJ102" s="275"/>
      <c r="BK102" s="284"/>
      <c r="BL102" s="284"/>
      <c r="BM102" s="284"/>
      <c r="BN102" s="284"/>
      <c r="BO102" s="284"/>
      <c r="BP102" s="284"/>
      <c r="BQ102" s="230"/>
      <c r="BR102" s="268"/>
      <c r="BS102" s="268"/>
      <c r="BT102" s="268"/>
      <c r="BU102" s="268"/>
      <c r="BV102" s="268"/>
      <c r="BW102" s="230"/>
      <c r="BX102" s="269"/>
      <c r="BY102" s="285"/>
      <c r="BZ102" s="285"/>
      <c r="CA102" s="285"/>
      <c r="CB102" s="285"/>
      <c r="CC102" s="286"/>
      <c r="CD102" s="268"/>
      <c r="CE102" s="268"/>
      <c r="CF102" s="268"/>
      <c r="CG102" s="268"/>
      <c r="CH102" s="268"/>
      <c r="CI102" s="268"/>
      <c r="CJ102" s="230"/>
      <c r="CK102" s="47"/>
      <c r="CL102" s="47"/>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2445</v>
      </c>
      <c r="DG102" s="108" t="s">
        <v>2446</v>
      </c>
      <c r="DH102" s="108" t="s">
        <v>2447</v>
      </c>
      <c r="DI102" s="108" t="s">
        <v>2448</v>
      </c>
      <c r="DJ102" s="108" t="s">
        <v>2449</v>
      </c>
      <c r="DK102" s="108"/>
      <c r="DL102" s="47"/>
      <c r="DM102" s="47"/>
      <c r="DN102" s="47"/>
      <c r="DO102" s="47"/>
      <c r="DP102" s="47"/>
      <c r="DQ102" s="47"/>
      <c r="DR102" s="112">
        <v>0.0</v>
      </c>
      <c r="DS102" s="113"/>
    </row>
    <row r="103">
      <c r="A103" s="140" t="s">
        <v>2455</v>
      </c>
      <c r="B103" s="287" t="s">
        <v>288</v>
      </c>
      <c r="C103" s="142" t="s">
        <v>2456</v>
      </c>
      <c r="D103" s="143" t="s">
        <v>2457</v>
      </c>
      <c r="E103" s="288" t="s">
        <v>152</v>
      </c>
      <c r="F103" s="144" t="s">
        <v>2458</v>
      </c>
      <c r="G103" s="144" t="s">
        <v>2459</v>
      </c>
      <c r="H103" s="144" t="s">
        <v>2460</v>
      </c>
      <c r="I103" s="144" t="s">
        <v>2461</v>
      </c>
      <c r="J103" s="182"/>
      <c r="K103" s="145"/>
      <c r="L103" s="146" t="s">
        <v>157</v>
      </c>
      <c r="M103" s="145"/>
      <c r="N103" s="146" t="s">
        <v>157</v>
      </c>
      <c r="O103" s="145"/>
      <c r="P103" s="145"/>
      <c r="Q103" s="177"/>
      <c r="R103" s="146"/>
      <c r="S103" s="146" t="s">
        <v>157</v>
      </c>
      <c r="T103" s="146"/>
      <c r="U103" s="146"/>
      <c r="V103" s="148"/>
      <c r="W103" s="289"/>
      <c r="X103" s="128" t="s">
        <v>600</v>
      </c>
      <c r="Y103" s="149" t="s">
        <v>362</v>
      </c>
      <c r="Z103" s="208" t="s">
        <v>300</v>
      </c>
      <c r="AA103" s="290"/>
      <c r="AB103" s="209" t="s">
        <v>479</v>
      </c>
      <c r="AC103" s="152" t="s">
        <v>670</v>
      </c>
      <c r="AD103" s="153" t="s">
        <v>200</v>
      </c>
      <c r="AE103" s="152" t="s">
        <v>482</v>
      </c>
      <c r="AF103" s="152" t="s">
        <v>342</v>
      </c>
      <c r="AG103" s="152" t="s">
        <v>1639</v>
      </c>
      <c r="AH103" s="210" t="s">
        <v>200</v>
      </c>
      <c r="AI103" s="155"/>
      <c r="AJ103" s="155"/>
      <c r="AK103" s="155"/>
      <c r="AL103" s="155"/>
      <c r="AM103" s="155"/>
      <c r="AN103" s="155"/>
      <c r="AO103" s="291"/>
      <c r="AP103" s="213"/>
      <c r="AQ103" s="157"/>
      <c r="AR103" s="158"/>
      <c r="AS103" s="157"/>
      <c r="AT103" s="157"/>
      <c r="AU103" s="214"/>
      <c r="AV103" s="215"/>
      <c r="AW103" s="159"/>
      <c r="AX103" s="159"/>
      <c r="AY103" s="159"/>
      <c r="AZ103" s="159"/>
      <c r="BA103" s="159"/>
      <c r="BB103" s="159"/>
      <c r="BC103" s="292"/>
      <c r="BD103" s="216" t="s">
        <v>375</v>
      </c>
      <c r="BE103" s="155" t="s">
        <v>480</v>
      </c>
      <c r="BF103" s="161" t="s">
        <v>930</v>
      </c>
      <c r="BG103" s="155" t="s">
        <v>2462</v>
      </c>
      <c r="BH103" s="155" t="s">
        <v>363</v>
      </c>
      <c r="BI103" s="155" t="s">
        <v>1041</v>
      </c>
      <c r="BJ103" s="155" t="s">
        <v>540</v>
      </c>
      <c r="BK103" s="163"/>
      <c r="BL103" s="163"/>
      <c r="BM103" s="163"/>
      <c r="BN103" s="163"/>
      <c r="BO103" s="163"/>
      <c r="BP103" s="163"/>
      <c r="BQ103" s="182"/>
      <c r="BR103" s="164">
        <v>15.0</v>
      </c>
      <c r="BS103" s="164">
        <v>10.0</v>
      </c>
      <c r="BT103" s="164">
        <v>35.0</v>
      </c>
      <c r="BU103" s="164">
        <v>35.0</v>
      </c>
      <c r="BV103" s="293" t="s">
        <v>2463</v>
      </c>
      <c r="BW103" s="182"/>
      <c r="BX103" s="165" t="s">
        <v>173</v>
      </c>
      <c r="BY103" s="165" t="s">
        <v>174</v>
      </c>
      <c r="BZ103" s="165" t="s">
        <v>2464</v>
      </c>
      <c r="CA103" s="165" t="s">
        <v>1604</v>
      </c>
      <c r="CB103" s="165" t="s">
        <v>2465</v>
      </c>
      <c r="CC103" s="165" t="s">
        <v>563</v>
      </c>
      <c r="CD103" s="166"/>
      <c r="CE103" s="167"/>
      <c r="CF103" s="167"/>
      <c r="CG103" s="168"/>
      <c r="CH103" s="168"/>
      <c r="CI103" s="169"/>
      <c r="CJ103" s="182"/>
      <c r="CK103" s="107" t="s">
        <v>2466</v>
      </c>
      <c r="CL103" s="108" t="s">
        <v>245</v>
      </c>
      <c r="CM103" s="108" t="s">
        <v>1446</v>
      </c>
      <c r="CN103" s="108" t="s">
        <v>186</v>
      </c>
      <c r="CO103" s="108" t="s">
        <v>387</v>
      </c>
      <c r="CP103" s="108"/>
      <c r="CQ103" s="108"/>
      <c r="CR103" s="108">
        <v>25.0</v>
      </c>
      <c r="CS103" s="108">
        <v>101.0</v>
      </c>
      <c r="CT103" s="108">
        <v>185.0</v>
      </c>
      <c r="CU103" s="108">
        <v>269.0</v>
      </c>
      <c r="CV103" s="108">
        <v>353.0</v>
      </c>
      <c r="CW103" s="108">
        <v>437.0</v>
      </c>
      <c r="CX103" s="108" t="s">
        <v>100</v>
      </c>
      <c r="CY103" s="108">
        <v>9.0</v>
      </c>
      <c r="CZ103" s="108">
        <v>27.0</v>
      </c>
      <c r="DA103" s="108">
        <v>47.0</v>
      </c>
      <c r="DB103" s="108">
        <v>67.0</v>
      </c>
      <c r="DC103" s="108">
        <v>87.0</v>
      </c>
      <c r="DD103" s="108">
        <v>107.0</v>
      </c>
      <c r="DE103" s="108" t="s">
        <v>102</v>
      </c>
      <c r="DF103" s="108" t="s">
        <v>2467</v>
      </c>
      <c r="DG103" s="108" t="s">
        <v>2468</v>
      </c>
      <c r="DH103" s="108" t="s">
        <v>2469</v>
      </c>
      <c r="DI103" s="108" t="s">
        <v>2470</v>
      </c>
      <c r="DJ103" s="108" t="s">
        <v>2471</v>
      </c>
      <c r="DK103" s="108"/>
      <c r="DL103" s="109" t="s">
        <v>2472</v>
      </c>
      <c r="DM103" s="110" t="s">
        <v>2473</v>
      </c>
      <c r="DN103" s="110">
        <v>1.0</v>
      </c>
      <c r="DO103" s="110">
        <v>3.0</v>
      </c>
      <c r="DP103" s="110">
        <v>4.0</v>
      </c>
      <c r="DQ103" s="111" t="s">
        <v>2474</v>
      </c>
      <c r="DR103" s="112">
        <v>0.0</v>
      </c>
      <c r="DS103" s="113"/>
    </row>
    <row r="104">
      <c r="A104" s="140" t="s">
        <v>2475</v>
      </c>
      <c r="B104" s="287" t="s">
        <v>180</v>
      </c>
      <c r="C104" s="142" t="s">
        <v>2476</v>
      </c>
      <c r="D104" s="143" t="s">
        <v>2477</v>
      </c>
      <c r="E104" s="144"/>
      <c r="F104" s="144"/>
      <c r="G104" s="144"/>
      <c r="H104" s="144"/>
      <c r="I104" s="144"/>
      <c r="J104" s="79"/>
      <c r="K104" s="145"/>
      <c r="L104" s="146" t="s">
        <v>157</v>
      </c>
      <c r="M104" s="145"/>
      <c r="N104" s="146"/>
      <c r="O104" s="145"/>
      <c r="P104" s="145"/>
      <c r="Q104" s="177"/>
      <c r="R104" s="146"/>
      <c r="S104" s="146"/>
      <c r="T104" s="146"/>
      <c r="U104" s="146" t="s">
        <v>157</v>
      </c>
      <c r="V104" s="148"/>
      <c r="W104" s="207"/>
      <c r="X104" s="128" t="s">
        <v>2478</v>
      </c>
      <c r="Y104" s="149" t="s">
        <v>2479</v>
      </c>
      <c r="Z104" s="208" t="s">
        <v>168</v>
      </c>
      <c r="AA104" s="86"/>
      <c r="AB104" s="209" t="s">
        <v>402</v>
      </c>
      <c r="AC104" s="152" t="s">
        <v>166</v>
      </c>
      <c r="AD104" s="153"/>
      <c r="AE104" s="152"/>
      <c r="AF104" s="152"/>
      <c r="AG104" s="152"/>
      <c r="AH104" s="210"/>
      <c r="AI104" s="155"/>
      <c r="AJ104" s="155"/>
      <c r="AK104" s="155"/>
      <c r="AL104" s="155"/>
      <c r="AM104" s="155"/>
      <c r="AN104" s="155"/>
      <c r="AO104" s="91"/>
      <c r="AP104" s="213" t="s">
        <v>2480</v>
      </c>
      <c r="AQ104" s="157" t="s">
        <v>160</v>
      </c>
      <c r="AR104" s="158" t="s">
        <v>2481</v>
      </c>
      <c r="AS104" s="157" t="s">
        <v>2482</v>
      </c>
      <c r="AT104" s="157" t="s">
        <v>167</v>
      </c>
      <c r="AU104" s="214" t="s">
        <v>794</v>
      </c>
      <c r="AV104" s="215" t="s">
        <v>228</v>
      </c>
      <c r="AW104" s="159"/>
      <c r="AX104" s="159"/>
      <c r="AY104" s="159"/>
      <c r="AZ104" s="159"/>
      <c r="BA104" s="159"/>
      <c r="BB104" s="159"/>
      <c r="BC104" s="186"/>
      <c r="BD104" s="216" t="s">
        <v>161</v>
      </c>
      <c r="BE104" s="155" t="s">
        <v>264</v>
      </c>
      <c r="BF104" s="161" t="s">
        <v>1245</v>
      </c>
      <c r="BG104" s="155" t="s">
        <v>407</v>
      </c>
      <c r="BH104" s="155" t="s">
        <v>301</v>
      </c>
      <c r="BI104" s="155" t="s">
        <v>2483</v>
      </c>
      <c r="BJ104" s="155" t="s">
        <v>269</v>
      </c>
      <c r="BK104" s="163"/>
      <c r="BL104" s="163"/>
      <c r="BM104" s="163"/>
      <c r="BN104" s="163"/>
      <c r="BO104" s="163"/>
      <c r="BP104" s="163"/>
      <c r="BQ104" s="79"/>
      <c r="BR104" s="164">
        <v>25.0</v>
      </c>
      <c r="BS104" s="164">
        <v>20.0</v>
      </c>
      <c r="BT104" s="164">
        <v>40.0</v>
      </c>
      <c r="BU104" s="164">
        <v>15.0</v>
      </c>
      <c r="BV104" s="293" t="s">
        <v>2484</v>
      </c>
      <c r="BW104" s="79"/>
      <c r="BX104" s="165" t="s">
        <v>173</v>
      </c>
      <c r="BY104" s="165" t="s">
        <v>2485</v>
      </c>
      <c r="BZ104" s="165" t="s">
        <v>2486</v>
      </c>
      <c r="CA104" s="165" t="s">
        <v>2487</v>
      </c>
      <c r="CB104" s="165" t="s">
        <v>2488</v>
      </c>
      <c r="CC104" s="165" t="s">
        <v>887</v>
      </c>
      <c r="CD104" s="178" t="s">
        <v>661</v>
      </c>
      <c r="CE104" s="167" t="s">
        <v>2489</v>
      </c>
      <c r="CF104" s="167" t="s">
        <v>2490</v>
      </c>
      <c r="CG104" s="168" t="s">
        <v>178</v>
      </c>
      <c r="CH104" s="168" t="s">
        <v>211</v>
      </c>
      <c r="CI104" s="169"/>
      <c r="CJ104" s="79"/>
      <c r="CK104" s="107"/>
      <c r="CL104" s="108"/>
      <c r="CM104" s="108"/>
      <c r="CN104" s="108"/>
      <c r="CO104" s="108"/>
      <c r="CP104" s="108"/>
      <c r="CQ104" s="108"/>
      <c r="CR104" s="108"/>
      <c r="CS104" s="108"/>
      <c r="CT104" s="108"/>
      <c r="CU104" s="108"/>
      <c r="CV104" s="108"/>
      <c r="CW104" s="108"/>
      <c r="CX104" s="108"/>
      <c r="CY104" s="108"/>
      <c r="CZ104" s="108"/>
      <c r="DA104" s="108"/>
      <c r="DB104" s="108"/>
      <c r="DC104" s="108"/>
      <c r="DD104" s="108"/>
      <c r="DE104" s="108"/>
      <c r="DF104" s="108"/>
      <c r="DG104" s="108"/>
      <c r="DH104" s="108"/>
      <c r="DI104" s="108"/>
      <c r="DJ104" s="108"/>
      <c r="DK104" s="108"/>
      <c r="DL104" s="109" t="s">
        <v>2491</v>
      </c>
      <c r="DM104" s="110" t="s">
        <v>427</v>
      </c>
      <c r="DN104" s="110">
        <v>5.0</v>
      </c>
      <c r="DO104" s="110">
        <v>3.0</v>
      </c>
      <c r="DP104" s="110" t="s">
        <v>731</v>
      </c>
      <c r="DQ104" s="111" t="s">
        <v>2492</v>
      </c>
      <c r="DR104" s="112"/>
      <c r="DS104" s="113"/>
    </row>
    <row r="105">
      <c r="A105" s="140" t="s">
        <v>2493</v>
      </c>
      <c r="B105" s="287" t="s">
        <v>180</v>
      </c>
      <c r="C105" s="142" t="s">
        <v>2494</v>
      </c>
      <c r="D105" s="143" t="s">
        <v>2495</v>
      </c>
      <c r="E105" s="78" t="s">
        <v>152</v>
      </c>
      <c r="F105" s="78" t="s">
        <v>152</v>
      </c>
      <c r="G105" s="144"/>
      <c r="H105" s="144"/>
      <c r="I105" s="144"/>
      <c r="J105" s="79"/>
      <c r="K105" s="145"/>
      <c r="L105" s="146"/>
      <c r="M105" s="145"/>
      <c r="N105" s="146"/>
      <c r="O105" s="145"/>
      <c r="P105" s="145"/>
      <c r="Q105" s="177"/>
      <c r="R105" s="146"/>
      <c r="S105" s="146" t="s">
        <v>157</v>
      </c>
      <c r="T105" s="146" t="s">
        <v>157</v>
      </c>
      <c r="U105" s="146"/>
      <c r="V105" s="148"/>
      <c r="W105" s="207"/>
      <c r="X105" s="128" t="s">
        <v>186</v>
      </c>
      <c r="Y105" s="149" t="s">
        <v>670</v>
      </c>
      <c r="Z105" s="208" t="s">
        <v>2496</v>
      </c>
      <c r="AA105" s="86"/>
      <c r="AB105" s="209" t="s">
        <v>479</v>
      </c>
      <c r="AC105" s="152" t="s">
        <v>542</v>
      </c>
      <c r="AD105" s="153" t="s">
        <v>200</v>
      </c>
      <c r="AE105" s="152" t="s">
        <v>372</v>
      </c>
      <c r="AF105" s="152" t="s">
        <v>200</v>
      </c>
      <c r="AG105" s="152" t="s">
        <v>2497</v>
      </c>
      <c r="AH105" s="210" t="s">
        <v>342</v>
      </c>
      <c r="AI105" s="155"/>
      <c r="AJ105" s="155"/>
      <c r="AK105" s="155"/>
      <c r="AL105" s="155"/>
      <c r="AM105" s="155"/>
      <c r="AN105" s="155"/>
      <c r="AO105" s="91"/>
      <c r="AP105" s="213"/>
      <c r="AQ105" s="157"/>
      <c r="AR105" s="158"/>
      <c r="AS105" s="157"/>
      <c r="AT105" s="157"/>
      <c r="AU105" s="214"/>
      <c r="AV105" s="215"/>
      <c r="AW105" s="159"/>
      <c r="AX105" s="159"/>
      <c r="AY105" s="159"/>
      <c r="AZ105" s="159"/>
      <c r="BA105" s="159"/>
      <c r="BB105" s="159"/>
      <c r="BC105" s="186"/>
      <c r="BD105" s="216" t="s">
        <v>1997</v>
      </c>
      <c r="BE105" s="155" t="s">
        <v>370</v>
      </c>
      <c r="BF105" s="161" t="s">
        <v>1999</v>
      </c>
      <c r="BG105" s="155" t="s">
        <v>2498</v>
      </c>
      <c r="BH105" s="155" t="s">
        <v>363</v>
      </c>
      <c r="BI105" s="155" t="s">
        <v>2499</v>
      </c>
      <c r="BJ105" s="155" t="s">
        <v>653</v>
      </c>
      <c r="BK105" s="163"/>
      <c r="BL105" s="163"/>
      <c r="BM105" s="163"/>
      <c r="BN105" s="163"/>
      <c r="BO105" s="163"/>
      <c r="BP105" s="163"/>
      <c r="BQ105" s="79"/>
      <c r="BR105" s="164">
        <v>10.0</v>
      </c>
      <c r="BS105" s="164">
        <v>30.0</v>
      </c>
      <c r="BT105" s="164">
        <v>20.0</v>
      </c>
      <c r="BU105" s="164">
        <v>40.0</v>
      </c>
      <c r="BV105" s="101" t="s">
        <v>2500</v>
      </c>
      <c r="BW105" s="79"/>
      <c r="BX105" s="165" t="s">
        <v>173</v>
      </c>
      <c r="BY105" s="165" t="s">
        <v>2003</v>
      </c>
      <c r="BZ105" s="165" t="s">
        <v>2501</v>
      </c>
      <c r="CA105" s="165" t="s">
        <v>1254</v>
      </c>
      <c r="CB105" s="165" t="s">
        <v>2502</v>
      </c>
      <c r="CC105" s="165" t="s">
        <v>1442</v>
      </c>
      <c r="CD105" s="166"/>
      <c r="CE105" s="167" t="s">
        <v>2503</v>
      </c>
      <c r="CF105" s="167" t="s">
        <v>2504</v>
      </c>
      <c r="CG105" s="168"/>
      <c r="CH105" s="168"/>
      <c r="CI105" s="169"/>
      <c r="CJ105" s="79"/>
      <c r="CK105" s="107" t="s">
        <v>2505</v>
      </c>
      <c r="CL105" s="108" t="s">
        <v>461</v>
      </c>
      <c r="CM105" s="108" t="s">
        <v>555</v>
      </c>
      <c r="CN105" s="108" t="s">
        <v>186</v>
      </c>
      <c r="CO105" s="108" t="s">
        <v>387</v>
      </c>
      <c r="CP105" s="108" t="s">
        <v>835</v>
      </c>
      <c r="CQ105" s="108"/>
      <c r="CR105" s="108">
        <v>21.0</v>
      </c>
      <c r="CS105" s="108">
        <v>84.0</v>
      </c>
      <c r="CT105" s="108">
        <v>154.0</v>
      </c>
      <c r="CU105" s="108">
        <v>224.0</v>
      </c>
      <c r="CV105" s="108">
        <v>294.0</v>
      </c>
      <c r="CW105" s="108">
        <v>364.0</v>
      </c>
      <c r="CX105" s="108" t="s">
        <v>100</v>
      </c>
      <c r="CY105" s="108">
        <v>6.0</v>
      </c>
      <c r="CZ105" s="108">
        <v>17.0</v>
      </c>
      <c r="DA105" s="108">
        <v>29.0</v>
      </c>
      <c r="DB105" s="108">
        <v>41.0</v>
      </c>
      <c r="DC105" s="108">
        <v>53.0</v>
      </c>
      <c r="DD105" s="108">
        <v>65.0</v>
      </c>
      <c r="DE105" s="108" t="s">
        <v>104</v>
      </c>
      <c r="DF105" s="108" t="s">
        <v>2506</v>
      </c>
      <c r="DG105" s="108" t="s">
        <v>2507</v>
      </c>
      <c r="DH105" s="108" t="s">
        <v>2508</v>
      </c>
      <c r="DI105" s="108" t="s">
        <v>2509</v>
      </c>
      <c r="DJ105" s="108" t="s">
        <v>2510</v>
      </c>
      <c r="DK105" s="108"/>
      <c r="DL105" s="109" t="s">
        <v>2511</v>
      </c>
      <c r="DM105" s="110" t="s">
        <v>493</v>
      </c>
      <c r="DN105" s="110">
        <v>4.0</v>
      </c>
      <c r="DO105" s="110">
        <v>2.0</v>
      </c>
      <c r="DP105" s="110" t="s">
        <v>255</v>
      </c>
      <c r="DQ105" s="111" t="s">
        <v>2512</v>
      </c>
      <c r="DR105" s="112">
        <v>0.0</v>
      </c>
      <c r="DS105" s="113"/>
    </row>
    <row r="106">
      <c r="A106" s="140" t="s">
        <v>2043</v>
      </c>
      <c r="B106" s="287" t="s">
        <v>288</v>
      </c>
      <c r="C106" s="142" t="s">
        <v>2513</v>
      </c>
      <c r="D106" s="143" t="s">
        <v>2514</v>
      </c>
      <c r="E106" s="144" t="s">
        <v>152</v>
      </c>
      <c r="F106" s="144" t="s">
        <v>2515</v>
      </c>
      <c r="G106" s="144" t="s">
        <v>2516</v>
      </c>
      <c r="H106" s="144" t="s">
        <v>2517</v>
      </c>
      <c r="I106" s="144" t="s">
        <v>2518</v>
      </c>
      <c r="J106" s="79"/>
      <c r="K106" s="145"/>
      <c r="L106" s="146" t="s">
        <v>157</v>
      </c>
      <c r="M106" s="145"/>
      <c r="N106" s="146" t="s">
        <v>157</v>
      </c>
      <c r="O106" s="145"/>
      <c r="P106" s="145"/>
      <c r="Q106" s="177"/>
      <c r="R106" s="146" t="s">
        <v>157</v>
      </c>
      <c r="S106" s="146"/>
      <c r="T106" s="146"/>
      <c r="U106" s="146"/>
      <c r="V106" s="148"/>
      <c r="W106" s="83"/>
      <c r="X106" s="128" t="s">
        <v>501</v>
      </c>
      <c r="Y106" s="149" t="s">
        <v>508</v>
      </c>
      <c r="Z106" s="149" t="s">
        <v>1093</v>
      </c>
      <c r="AA106" s="86"/>
      <c r="AB106" s="151" t="s">
        <v>163</v>
      </c>
      <c r="AC106" s="152" t="s">
        <v>512</v>
      </c>
      <c r="AD106" s="153"/>
      <c r="AE106" s="152"/>
      <c r="AF106" s="152"/>
      <c r="AG106" s="152"/>
      <c r="AH106" s="152"/>
      <c r="AI106" s="155"/>
      <c r="AJ106" s="155"/>
      <c r="AK106" s="155"/>
      <c r="AL106" s="155"/>
      <c r="AM106" s="155"/>
      <c r="AN106" s="155"/>
      <c r="AO106" s="91"/>
      <c r="AP106" s="156" t="s">
        <v>509</v>
      </c>
      <c r="AQ106" s="157" t="s">
        <v>2350</v>
      </c>
      <c r="AR106" s="158" t="s">
        <v>511</v>
      </c>
      <c r="AS106" s="157" t="s">
        <v>1900</v>
      </c>
      <c r="AT106" s="157" t="s">
        <v>374</v>
      </c>
      <c r="AU106" s="214" t="s">
        <v>2519</v>
      </c>
      <c r="AV106" s="157" t="s">
        <v>507</v>
      </c>
      <c r="AW106" s="159">
        <v>3124.0</v>
      </c>
      <c r="AX106" s="159">
        <v>449.0</v>
      </c>
      <c r="AY106" s="159">
        <v>222.0</v>
      </c>
      <c r="AZ106" s="159">
        <v>225.0</v>
      </c>
      <c r="BA106" s="159">
        <v>318.0</v>
      </c>
      <c r="BB106" s="159">
        <v>205.0</v>
      </c>
      <c r="BC106" s="186"/>
      <c r="BD106" s="160" t="s">
        <v>899</v>
      </c>
      <c r="BE106" s="155" t="s">
        <v>951</v>
      </c>
      <c r="BF106" s="161" t="s">
        <v>2351</v>
      </c>
      <c r="BG106" s="155" t="s">
        <v>297</v>
      </c>
      <c r="BH106" s="155" t="s">
        <v>488</v>
      </c>
      <c r="BI106" s="155" t="s">
        <v>2178</v>
      </c>
      <c r="BJ106" s="155" t="s">
        <v>169</v>
      </c>
      <c r="BK106" s="163">
        <v>3768.0</v>
      </c>
      <c r="BL106" s="163">
        <v>449.0</v>
      </c>
      <c r="BM106" s="163">
        <v>246.0</v>
      </c>
      <c r="BN106" s="163">
        <v>272.0</v>
      </c>
      <c r="BO106" s="163">
        <v>346.0</v>
      </c>
      <c r="BP106" s="163">
        <v>161.0</v>
      </c>
      <c r="BQ106" s="79"/>
      <c r="BR106" s="164">
        <v>10.0</v>
      </c>
      <c r="BS106" s="164">
        <v>40.0</v>
      </c>
      <c r="BT106" s="164">
        <v>35.0</v>
      </c>
      <c r="BU106" s="164">
        <v>10.0</v>
      </c>
      <c r="BV106" s="101" t="s">
        <v>2520</v>
      </c>
      <c r="BW106" s="79"/>
      <c r="BX106" s="165" t="s">
        <v>276</v>
      </c>
      <c r="BY106" s="165" t="s">
        <v>2521</v>
      </c>
      <c r="BZ106" s="165" t="s">
        <v>2522</v>
      </c>
      <c r="CA106" s="165" t="s">
        <v>800</v>
      </c>
      <c r="CB106" s="165" t="s">
        <v>934</v>
      </c>
      <c r="CC106" s="165" t="s">
        <v>935</v>
      </c>
      <c r="CD106" s="178" t="s">
        <v>2523</v>
      </c>
      <c r="CE106" s="167" t="s">
        <v>2524</v>
      </c>
      <c r="CF106" s="167" t="s">
        <v>2525</v>
      </c>
      <c r="CG106" s="168" t="s">
        <v>520</v>
      </c>
      <c r="CH106" s="168" t="s">
        <v>283</v>
      </c>
      <c r="CI106" s="169"/>
      <c r="CJ106" s="79"/>
      <c r="CK106" s="107" t="s">
        <v>2526</v>
      </c>
      <c r="CL106" s="108" t="s">
        <v>461</v>
      </c>
      <c r="CM106" s="108" t="s">
        <v>462</v>
      </c>
      <c r="CN106" s="108" t="s">
        <v>419</v>
      </c>
      <c r="CO106" s="108" t="s">
        <v>463</v>
      </c>
      <c r="CP106" s="108" t="s">
        <v>501</v>
      </c>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2527</v>
      </c>
      <c r="DG106" s="108" t="s">
        <v>2528</v>
      </c>
      <c r="DH106" s="108" t="s">
        <v>2529</v>
      </c>
      <c r="DI106" s="108" t="s">
        <v>2530</v>
      </c>
      <c r="DJ106" s="108" t="s">
        <v>2531</v>
      </c>
      <c r="DK106" s="108"/>
      <c r="DL106" s="109" t="s">
        <v>2532</v>
      </c>
      <c r="DM106" s="110" t="s">
        <v>427</v>
      </c>
      <c r="DN106" s="110">
        <v>4.0</v>
      </c>
      <c r="DO106" s="110">
        <v>2.0</v>
      </c>
      <c r="DP106" s="110" t="s">
        <v>255</v>
      </c>
      <c r="DQ106" s="111" t="s">
        <v>2533</v>
      </c>
      <c r="DR106" s="112">
        <v>0.0</v>
      </c>
      <c r="DS106" s="113"/>
    </row>
    <row r="107">
      <c r="A107" s="140" t="s">
        <v>2487</v>
      </c>
      <c r="B107" s="287" t="s">
        <v>180</v>
      </c>
      <c r="C107" s="142" t="s">
        <v>2534</v>
      </c>
      <c r="D107" s="143" t="s">
        <v>2535</v>
      </c>
      <c r="E107" s="144" t="s">
        <v>152</v>
      </c>
      <c r="F107" s="144" t="s">
        <v>152</v>
      </c>
      <c r="G107" s="144" t="s">
        <v>2536</v>
      </c>
      <c r="H107" s="144" t="s">
        <v>2537</v>
      </c>
      <c r="I107" s="144" t="s">
        <v>2538</v>
      </c>
      <c r="J107" s="79"/>
      <c r="K107" s="146"/>
      <c r="L107" s="146" t="s">
        <v>157</v>
      </c>
      <c r="M107" s="146"/>
      <c r="N107" s="145"/>
      <c r="O107" s="146"/>
      <c r="P107" s="146"/>
      <c r="Q107" s="148"/>
      <c r="R107" s="146"/>
      <c r="S107" s="146"/>
      <c r="T107" s="146"/>
      <c r="U107" s="146" t="s">
        <v>157</v>
      </c>
      <c r="V107" s="148"/>
      <c r="W107" s="83"/>
      <c r="X107" s="128" t="s">
        <v>186</v>
      </c>
      <c r="Y107" s="149" t="s">
        <v>2539</v>
      </c>
      <c r="Z107" s="149" t="s">
        <v>1329</v>
      </c>
      <c r="AA107" s="86"/>
      <c r="AB107" s="151" t="s">
        <v>479</v>
      </c>
      <c r="AC107" s="152" t="s">
        <v>480</v>
      </c>
      <c r="AD107" s="153" t="s">
        <v>200</v>
      </c>
      <c r="AE107" s="152" t="s">
        <v>336</v>
      </c>
      <c r="AF107" s="152" t="s">
        <v>200</v>
      </c>
      <c r="AG107" s="152" t="s">
        <v>2540</v>
      </c>
      <c r="AH107" s="152" t="s">
        <v>342</v>
      </c>
      <c r="AI107" s="155"/>
      <c r="AJ107" s="155"/>
      <c r="AK107" s="155"/>
      <c r="AL107" s="155"/>
      <c r="AM107" s="155"/>
      <c r="AN107" s="155"/>
      <c r="AO107" s="91"/>
      <c r="AP107" s="156" t="s">
        <v>2534</v>
      </c>
      <c r="AQ107" s="157" t="s">
        <v>670</v>
      </c>
      <c r="AR107" s="158" t="s">
        <v>2541</v>
      </c>
      <c r="AS107" s="157" t="s">
        <v>2542</v>
      </c>
      <c r="AT107" s="157" t="s">
        <v>486</v>
      </c>
      <c r="AU107" s="157" t="s">
        <v>2543</v>
      </c>
      <c r="AV107" s="157" t="s">
        <v>363</v>
      </c>
      <c r="AW107" s="159"/>
      <c r="AX107" s="159"/>
      <c r="AY107" s="159"/>
      <c r="AZ107" s="159"/>
      <c r="BA107" s="159"/>
      <c r="BB107" s="159"/>
      <c r="BC107" s="95"/>
      <c r="BD107" s="160" t="s">
        <v>605</v>
      </c>
      <c r="BE107" s="155" t="s">
        <v>2544</v>
      </c>
      <c r="BF107" s="161"/>
      <c r="BG107" s="155"/>
      <c r="BH107" s="155"/>
      <c r="BI107" s="155"/>
      <c r="BJ107" s="155"/>
      <c r="BK107" s="294"/>
      <c r="BL107" s="294"/>
      <c r="BM107" s="294"/>
      <c r="BN107" s="294"/>
      <c r="BO107" s="294"/>
      <c r="BP107" s="294"/>
      <c r="BQ107" s="79"/>
      <c r="BR107" s="164">
        <v>20.0</v>
      </c>
      <c r="BS107" s="164">
        <v>40.0</v>
      </c>
      <c r="BT107" s="164">
        <v>15.0</v>
      </c>
      <c r="BU107" s="164">
        <v>25.0</v>
      </c>
      <c r="BV107" s="101" t="s">
        <v>2545</v>
      </c>
      <c r="BW107" s="79"/>
      <c r="BX107" s="165" t="s">
        <v>204</v>
      </c>
      <c r="BY107" s="165" t="s">
        <v>2546</v>
      </c>
      <c r="BZ107" s="165" t="s">
        <v>2547</v>
      </c>
      <c r="CA107" s="165" t="s">
        <v>1115</v>
      </c>
      <c r="CB107" s="165" t="s">
        <v>2548</v>
      </c>
      <c r="CC107" s="165" t="s">
        <v>1210</v>
      </c>
      <c r="CD107" s="166"/>
      <c r="CE107" s="167"/>
      <c r="CF107" s="167"/>
      <c r="CG107" s="168"/>
      <c r="CH107" s="168"/>
      <c r="CI107" s="169"/>
      <c r="CJ107" s="79"/>
      <c r="CK107" s="107" t="s">
        <v>2549</v>
      </c>
      <c r="CL107" s="108" t="s">
        <v>461</v>
      </c>
      <c r="CM107" s="108" t="s">
        <v>555</v>
      </c>
      <c r="CN107" s="108" t="s">
        <v>186</v>
      </c>
      <c r="CO107" s="108"/>
      <c r="CP107" s="108"/>
      <c r="CQ107" s="108"/>
      <c r="CR107" s="108">
        <v>21.0</v>
      </c>
      <c r="CS107" s="108">
        <v>84.0</v>
      </c>
      <c r="CT107" s="108">
        <v>154.0</v>
      </c>
      <c r="CU107" s="108">
        <v>224.0</v>
      </c>
      <c r="CV107" s="108">
        <v>294.0</v>
      </c>
      <c r="CW107" s="108">
        <v>364.0</v>
      </c>
      <c r="CX107" s="108" t="s">
        <v>100</v>
      </c>
      <c r="CY107" s="108">
        <v>6.0</v>
      </c>
      <c r="CZ107" s="108">
        <v>17.0</v>
      </c>
      <c r="DA107" s="108">
        <v>29.0</v>
      </c>
      <c r="DB107" s="108">
        <v>41.0</v>
      </c>
      <c r="DC107" s="108">
        <v>53.0</v>
      </c>
      <c r="DD107" s="108">
        <v>65.0</v>
      </c>
      <c r="DE107" s="108" t="s">
        <v>104</v>
      </c>
      <c r="DF107" s="108" t="s">
        <v>2550</v>
      </c>
      <c r="DG107" s="108" t="s">
        <v>2551</v>
      </c>
      <c r="DH107" s="108" t="s">
        <v>2552</v>
      </c>
      <c r="DI107" s="108" t="s">
        <v>2553</v>
      </c>
      <c r="DJ107" s="108" t="s">
        <v>2554</v>
      </c>
      <c r="DK107" s="108"/>
      <c r="DL107" s="109" t="s">
        <v>2555</v>
      </c>
      <c r="DM107" s="110" t="s">
        <v>394</v>
      </c>
      <c r="DN107" s="110">
        <v>5.0</v>
      </c>
      <c r="DO107" s="110" t="s">
        <v>285</v>
      </c>
      <c r="DP107" s="110" t="s">
        <v>255</v>
      </c>
      <c r="DQ107" s="111" t="s">
        <v>2556</v>
      </c>
      <c r="DR107" s="112">
        <v>0.0</v>
      </c>
      <c r="DS107" s="113"/>
    </row>
    <row r="108">
      <c r="A108" s="140" t="s">
        <v>750</v>
      </c>
      <c r="B108" s="287" t="s">
        <v>180</v>
      </c>
      <c r="C108" s="142" t="s">
        <v>2557</v>
      </c>
      <c r="D108" s="143" t="s">
        <v>2558</v>
      </c>
      <c r="E108" s="144"/>
      <c r="F108" s="144"/>
      <c r="G108" s="144"/>
      <c r="H108" s="295"/>
      <c r="I108" s="295"/>
      <c r="J108" s="79"/>
      <c r="K108" s="145"/>
      <c r="L108" s="146"/>
      <c r="M108" s="146" t="s">
        <v>157</v>
      </c>
      <c r="N108" s="145"/>
      <c r="O108" s="146"/>
      <c r="P108" s="146"/>
      <c r="Q108" s="148"/>
      <c r="R108" s="146"/>
      <c r="S108" s="146" t="s">
        <v>157</v>
      </c>
      <c r="T108" s="146" t="s">
        <v>157</v>
      </c>
      <c r="U108" s="146"/>
      <c r="V108" s="148"/>
      <c r="W108" s="83"/>
      <c r="X108" s="128" t="s">
        <v>2559</v>
      </c>
      <c r="Y108" s="149" t="s">
        <v>2560</v>
      </c>
      <c r="Z108" s="149" t="s">
        <v>620</v>
      </c>
      <c r="AA108" s="86"/>
      <c r="AB108" s="151" t="s">
        <v>402</v>
      </c>
      <c r="AC108" s="152" t="s">
        <v>166</v>
      </c>
      <c r="AD108" s="153" t="s">
        <v>848</v>
      </c>
      <c r="AE108" s="152" t="s">
        <v>168</v>
      </c>
      <c r="AF108" s="152" t="s">
        <v>653</v>
      </c>
      <c r="AG108" s="152" t="s">
        <v>794</v>
      </c>
      <c r="AH108" s="152" t="s">
        <v>409</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2561</v>
      </c>
      <c r="BE108" s="155" t="s">
        <v>2562</v>
      </c>
      <c r="BF108" s="161" t="s">
        <v>2563</v>
      </c>
      <c r="BG108" s="155" t="s">
        <v>1823</v>
      </c>
      <c r="BH108" s="155" t="s">
        <v>488</v>
      </c>
      <c r="BI108" s="155" t="s">
        <v>446</v>
      </c>
      <c r="BJ108" s="155" t="s">
        <v>445</v>
      </c>
      <c r="BK108" s="294"/>
      <c r="BL108" s="294"/>
      <c r="BM108" s="294"/>
      <c r="BN108" s="294"/>
      <c r="BO108" s="294"/>
      <c r="BP108" s="294"/>
      <c r="BQ108" s="79"/>
      <c r="BR108" s="164">
        <v>10.0</v>
      </c>
      <c r="BS108" s="164">
        <v>35.0</v>
      </c>
      <c r="BT108" s="164">
        <v>25.0</v>
      </c>
      <c r="BU108" s="164">
        <v>30.0</v>
      </c>
      <c r="BV108" s="101" t="s">
        <v>2564</v>
      </c>
      <c r="BW108" s="79"/>
      <c r="BX108" s="165" t="s">
        <v>173</v>
      </c>
      <c r="BY108" s="165" t="s">
        <v>2565</v>
      </c>
      <c r="BZ108" s="165" t="s">
        <v>2566</v>
      </c>
      <c r="CA108" s="165" t="s">
        <v>1222</v>
      </c>
      <c r="CB108" s="165" t="s">
        <v>2567</v>
      </c>
      <c r="CC108" s="165" t="s">
        <v>2323</v>
      </c>
      <c r="CD108" s="178" t="s">
        <v>241</v>
      </c>
      <c r="CE108" s="167" t="s">
        <v>2568</v>
      </c>
      <c r="CF108" s="167" t="s">
        <v>2569</v>
      </c>
      <c r="CG108" s="168"/>
      <c r="CH108" s="168"/>
      <c r="CI108" s="169"/>
      <c r="CJ108" s="79"/>
      <c r="CK108" s="107"/>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9" t="s">
        <v>2570</v>
      </c>
      <c r="DM108" s="110" t="s">
        <v>427</v>
      </c>
      <c r="DN108" s="110">
        <v>5.0</v>
      </c>
      <c r="DO108" s="110">
        <v>1.0</v>
      </c>
      <c r="DP108" s="110" t="s">
        <v>255</v>
      </c>
      <c r="DQ108" s="111" t="s">
        <v>2571</v>
      </c>
      <c r="DR108" s="112"/>
      <c r="DS108" s="113"/>
    </row>
    <row r="109">
      <c r="A109" s="140" t="s">
        <v>1621</v>
      </c>
      <c r="B109" s="287" t="s">
        <v>288</v>
      </c>
      <c r="C109" s="142" t="s">
        <v>2317</v>
      </c>
      <c r="D109" s="143" t="s">
        <v>2572</v>
      </c>
      <c r="E109" s="144" t="s">
        <v>152</v>
      </c>
      <c r="F109" s="144" t="s">
        <v>2573</v>
      </c>
      <c r="G109" s="144" t="s">
        <v>2574</v>
      </c>
      <c r="H109" s="295" t="s">
        <v>2575</v>
      </c>
      <c r="I109" s="295" t="s">
        <v>2576</v>
      </c>
      <c r="J109" s="79"/>
      <c r="K109" s="145"/>
      <c r="L109" s="146" t="s">
        <v>157</v>
      </c>
      <c r="M109" s="146"/>
      <c r="N109" s="145"/>
      <c r="O109" s="146"/>
      <c r="P109" s="146"/>
      <c r="Q109" s="148"/>
      <c r="R109" s="146" t="s">
        <v>157</v>
      </c>
      <c r="S109" s="146" t="s">
        <v>157</v>
      </c>
      <c r="T109" s="146"/>
      <c r="U109" s="146"/>
      <c r="V109" s="148"/>
      <c r="W109" s="83"/>
      <c r="X109" s="128" t="s">
        <v>337</v>
      </c>
      <c r="Y109" s="149" t="s">
        <v>1321</v>
      </c>
      <c r="Z109" s="149" t="s">
        <v>333</v>
      </c>
      <c r="AA109" s="86"/>
      <c r="AB109" s="151" t="s">
        <v>309</v>
      </c>
      <c r="AC109" s="152" t="s">
        <v>1727</v>
      </c>
      <c r="AD109" s="153" t="s">
        <v>901</v>
      </c>
      <c r="AE109" s="152" t="s">
        <v>306</v>
      </c>
      <c r="AF109" s="152" t="s">
        <v>337</v>
      </c>
      <c r="AG109" s="152" t="s">
        <v>1596</v>
      </c>
      <c r="AH109" s="152" t="s">
        <v>374</v>
      </c>
      <c r="AI109" s="155"/>
      <c r="AJ109" s="155"/>
      <c r="AK109" s="155"/>
      <c r="AL109" s="155"/>
      <c r="AM109" s="155"/>
      <c r="AN109" s="155"/>
      <c r="AO109" s="91"/>
      <c r="AP109" s="156"/>
      <c r="AQ109" s="157"/>
      <c r="AR109" s="158"/>
      <c r="AS109" s="157"/>
      <c r="AT109" s="157"/>
      <c r="AU109" s="157"/>
      <c r="AV109" s="157"/>
      <c r="AW109" s="159"/>
      <c r="AX109" s="159"/>
      <c r="AY109" s="159"/>
      <c r="AZ109" s="159"/>
      <c r="BA109" s="159"/>
      <c r="BB109" s="159"/>
      <c r="BC109" s="95"/>
      <c r="BD109" s="160" t="s">
        <v>2577</v>
      </c>
      <c r="BE109" s="155" t="s">
        <v>850</v>
      </c>
      <c r="BF109" s="161" t="s">
        <v>2578</v>
      </c>
      <c r="BG109" s="155" t="s">
        <v>796</v>
      </c>
      <c r="BH109" s="155" t="s">
        <v>507</v>
      </c>
      <c r="BI109" s="155" t="s">
        <v>2579</v>
      </c>
      <c r="BJ109" s="155" t="s">
        <v>2580</v>
      </c>
      <c r="BK109" s="294"/>
      <c r="BL109" s="294"/>
      <c r="BM109" s="294"/>
      <c r="BN109" s="294"/>
      <c r="BO109" s="294"/>
      <c r="BP109" s="294"/>
      <c r="BQ109" s="79"/>
      <c r="BR109" s="164">
        <v>20.0</v>
      </c>
      <c r="BS109" s="164">
        <v>30.0</v>
      </c>
      <c r="BT109" s="164">
        <v>25.0</v>
      </c>
      <c r="BU109" s="164">
        <v>20.0</v>
      </c>
      <c r="BV109" s="101" t="s">
        <v>2581</v>
      </c>
      <c r="BW109" s="79"/>
      <c r="BX109" s="165" t="s">
        <v>276</v>
      </c>
      <c r="BY109" s="165" t="s">
        <v>2582</v>
      </c>
      <c r="BZ109" s="165" t="s">
        <v>2583</v>
      </c>
      <c r="CA109" s="165" t="s">
        <v>1619</v>
      </c>
      <c r="CB109" s="165" t="s">
        <v>2584</v>
      </c>
      <c r="CC109" s="165" t="s">
        <v>580</v>
      </c>
      <c r="CD109" s="166"/>
      <c r="CE109" s="167"/>
      <c r="CF109" s="167"/>
      <c r="CG109" s="168"/>
      <c r="CH109" s="168"/>
      <c r="CI109" s="169"/>
      <c r="CJ109" s="79"/>
      <c r="CK109" s="107" t="s">
        <v>2585</v>
      </c>
      <c r="CL109" s="108" t="s">
        <v>461</v>
      </c>
      <c r="CM109" s="108" t="s">
        <v>462</v>
      </c>
      <c r="CN109" s="108" t="s">
        <v>863</v>
      </c>
      <c r="CO109" s="108"/>
      <c r="CP109" s="108"/>
      <c r="CQ109" s="108"/>
      <c r="CR109" s="108">
        <v>25.0</v>
      </c>
      <c r="CS109" s="108">
        <v>101.0</v>
      </c>
      <c r="CT109" s="108">
        <v>185.0</v>
      </c>
      <c r="CU109" s="108">
        <v>269.0</v>
      </c>
      <c r="CV109" s="108">
        <v>353.0</v>
      </c>
      <c r="CW109" s="108">
        <v>437.0</v>
      </c>
      <c r="CX109" s="108" t="s">
        <v>100</v>
      </c>
      <c r="CY109" s="108">
        <v>5.0</v>
      </c>
      <c r="CZ109" s="108">
        <v>15.0</v>
      </c>
      <c r="DA109" s="108">
        <v>26.0</v>
      </c>
      <c r="DB109" s="108">
        <v>37.0</v>
      </c>
      <c r="DC109" s="108">
        <v>48.0</v>
      </c>
      <c r="DD109" s="108">
        <v>59.0</v>
      </c>
      <c r="DE109" s="108" t="s">
        <v>104</v>
      </c>
      <c r="DF109" s="108" t="s">
        <v>2586</v>
      </c>
      <c r="DG109" s="108" t="s">
        <v>2587</v>
      </c>
      <c r="DH109" s="108" t="s">
        <v>2588</v>
      </c>
      <c r="DI109" s="108" t="s">
        <v>2589</v>
      </c>
      <c r="DJ109" s="108" t="s">
        <v>2590</v>
      </c>
      <c r="DK109" s="108"/>
      <c r="DL109" s="109" t="s">
        <v>2591</v>
      </c>
      <c r="DM109" s="110" t="s">
        <v>470</v>
      </c>
      <c r="DN109" s="110">
        <v>4.0</v>
      </c>
      <c r="DO109" s="110">
        <v>2.0</v>
      </c>
      <c r="DP109" s="110" t="s">
        <v>255</v>
      </c>
      <c r="DQ109" s="111" t="s">
        <v>2592</v>
      </c>
      <c r="DR109" s="112">
        <v>0.0</v>
      </c>
      <c r="DS109" s="113"/>
    </row>
    <row r="110">
      <c r="A110" s="75" t="s">
        <v>2593</v>
      </c>
      <c r="B110" s="66" t="s">
        <v>288</v>
      </c>
      <c r="C110" s="76" t="s">
        <v>2594</v>
      </c>
      <c r="D110" s="77" t="s">
        <v>2595</v>
      </c>
      <c r="E110" s="78" t="s">
        <v>152</v>
      </c>
      <c r="F110" s="78" t="s">
        <v>2596</v>
      </c>
      <c r="G110" s="78" t="s">
        <v>2597</v>
      </c>
      <c r="H110" s="78" t="s">
        <v>2598</v>
      </c>
      <c r="I110" s="78" t="s">
        <v>2599</v>
      </c>
      <c r="J110" s="79"/>
      <c r="K110" s="80"/>
      <c r="L110" s="80"/>
      <c r="M110" s="81"/>
      <c r="N110" s="80"/>
      <c r="O110" s="81" t="s">
        <v>157</v>
      </c>
      <c r="P110" s="81" t="s">
        <v>157</v>
      </c>
      <c r="Q110" s="82"/>
      <c r="R110" s="81"/>
      <c r="S110" s="81"/>
      <c r="T110" s="81"/>
      <c r="U110" s="81"/>
      <c r="V110" s="116" t="s">
        <v>157</v>
      </c>
      <c r="W110" s="83"/>
      <c r="X110" s="128" t="s">
        <v>501</v>
      </c>
      <c r="Y110" s="149" t="s">
        <v>1093</v>
      </c>
      <c r="Z110" s="129" t="s">
        <v>2600</v>
      </c>
      <c r="AA110" s="86"/>
      <c r="AB110" s="87" t="s">
        <v>2601</v>
      </c>
      <c r="AC110" s="152" t="s">
        <v>2350</v>
      </c>
      <c r="AD110" s="89" t="s">
        <v>2602</v>
      </c>
      <c r="AE110" s="88" t="s">
        <v>1089</v>
      </c>
      <c r="AF110" s="88" t="s">
        <v>1325</v>
      </c>
      <c r="AG110" s="117" t="s">
        <v>2603</v>
      </c>
      <c r="AH110" s="88" t="s">
        <v>624</v>
      </c>
      <c r="AI110" s="97">
        <v>2484.0</v>
      </c>
      <c r="AJ110" s="97">
        <v>455.0</v>
      </c>
      <c r="AK110" s="97">
        <v>214.0</v>
      </c>
      <c r="AL110" s="97">
        <v>183.0</v>
      </c>
      <c r="AM110" s="97">
        <v>235.0</v>
      </c>
      <c r="AN110" s="97">
        <v>182.0</v>
      </c>
      <c r="AO110" s="91"/>
      <c r="AP110" s="92"/>
      <c r="AQ110" s="93"/>
      <c r="AR110" s="94"/>
      <c r="AS110" s="93"/>
      <c r="AT110" s="157"/>
      <c r="AU110" s="93"/>
      <c r="AV110" s="93"/>
      <c r="AW110" s="90"/>
      <c r="AX110" s="90"/>
      <c r="AY110" s="90"/>
      <c r="AZ110" s="90"/>
      <c r="BA110" s="90"/>
      <c r="BB110" s="90"/>
      <c r="BC110" s="95"/>
      <c r="BD110" s="96" t="s">
        <v>2604</v>
      </c>
      <c r="BE110" s="97" t="s">
        <v>343</v>
      </c>
      <c r="BF110" s="98" t="s">
        <v>2605</v>
      </c>
      <c r="BG110" s="155" t="s">
        <v>331</v>
      </c>
      <c r="BH110" s="155" t="s">
        <v>374</v>
      </c>
      <c r="BI110" s="119" t="s">
        <v>2606</v>
      </c>
      <c r="BJ110" s="97" t="s">
        <v>486</v>
      </c>
      <c r="BK110" s="139">
        <v>2859.0</v>
      </c>
      <c r="BL110" s="139">
        <v>430.0</v>
      </c>
      <c r="BM110" s="139">
        <v>214.0</v>
      </c>
      <c r="BN110" s="139">
        <v>208.0</v>
      </c>
      <c r="BO110" s="139">
        <v>235.0</v>
      </c>
      <c r="BP110" s="139">
        <v>118.0</v>
      </c>
      <c r="BQ110" s="79"/>
      <c r="BR110" s="100">
        <v>15.0</v>
      </c>
      <c r="BS110" s="100">
        <v>30.0</v>
      </c>
      <c r="BT110" s="100">
        <v>35.0</v>
      </c>
      <c r="BU110" s="100">
        <v>15.0</v>
      </c>
      <c r="BV110" s="101" t="s">
        <v>2607</v>
      </c>
      <c r="BW110" s="79"/>
      <c r="BX110" s="102" t="s">
        <v>204</v>
      </c>
      <c r="BY110" s="102" t="s">
        <v>174</v>
      </c>
      <c r="BZ110" s="102" t="s">
        <v>2608</v>
      </c>
      <c r="CA110" s="102" t="s">
        <v>152</v>
      </c>
      <c r="CB110" s="102" t="s">
        <v>2609</v>
      </c>
      <c r="CC110" s="102" t="s">
        <v>152</v>
      </c>
      <c r="CD110" s="120" t="s">
        <v>2325</v>
      </c>
      <c r="CE110" s="121" t="s">
        <v>2610</v>
      </c>
      <c r="CF110" s="121" t="s">
        <v>2611</v>
      </c>
      <c r="CG110" s="105" t="s">
        <v>520</v>
      </c>
      <c r="CH110" s="105" t="s">
        <v>459</v>
      </c>
      <c r="CI110" s="106"/>
      <c r="CJ110" s="79"/>
      <c r="CK110" s="107"/>
      <c r="CL110" s="108"/>
      <c r="CM110" s="108"/>
      <c r="CN110" s="108"/>
      <c r="CO110" s="108"/>
      <c r="CP110" s="108"/>
      <c r="CQ110" s="108"/>
      <c r="CR110" s="108"/>
      <c r="CS110" s="108"/>
      <c r="CT110" s="108"/>
      <c r="CU110" s="108"/>
      <c r="CV110" s="108"/>
      <c r="CW110" s="108"/>
      <c r="CX110" s="108"/>
      <c r="CY110" s="108"/>
      <c r="CZ110" s="108"/>
      <c r="DA110" s="108"/>
      <c r="DB110" s="108"/>
      <c r="DC110" s="108"/>
      <c r="DD110" s="108"/>
      <c r="DE110" s="108"/>
      <c r="DF110" s="108"/>
      <c r="DG110" s="108"/>
      <c r="DH110" s="108"/>
      <c r="DI110" s="108"/>
      <c r="DJ110" s="108"/>
      <c r="DK110" s="108"/>
      <c r="DL110" s="109" t="s">
        <v>2612</v>
      </c>
      <c r="DM110" s="110" t="s">
        <v>470</v>
      </c>
      <c r="DN110" s="110">
        <v>5.0</v>
      </c>
      <c r="DO110" s="110">
        <v>3.0</v>
      </c>
      <c r="DP110" s="110">
        <v>4.0</v>
      </c>
      <c r="DQ110" s="111" t="s">
        <v>2613</v>
      </c>
      <c r="DR110" s="112">
        <v>0.0</v>
      </c>
      <c r="DS110" s="113"/>
    </row>
    <row r="111">
      <c r="A111" s="75" t="s">
        <v>1256</v>
      </c>
      <c r="B111" s="66" t="s">
        <v>180</v>
      </c>
      <c r="C111" s="76" t="s">
        <v>2614</v>
      </c>
      <c r="D111" s="77" t="s">
        <v>2615</v>
      </c>
      <c r="E111" s="78" t="s">
        <v>152</v>
      </c>
      <c r="F111" s="78" t="s">
        <v>152</v>
      </c>
      <c r="G111" s="78" t="s">
        <v>2616</v>
      </c>
      <c r="H111" s="78" t="s">
        <v>2617</v>
      </c>
      <c r="I111" s="78" t="s">
        <v>2618</v>
      </c>
      <c r="J111" s="79"/>
      <c r="K111" s="80"/>
      <c r="L111" s="80"/>
      <c r="M111" s="80"/>
      <c r="N111" s="81"/>
      <c r="O111" s="80"/>
      <c r="P111" s="80"/>
      <c r="Q111" s="116" t="s">
        <v>157</v>
      </c>
      <c r="R111" s="81" t="s">
        <v>157</v>
      </c>
      <c r="S111" s="81"/>
      <c r="T111" s="81"/>
      <c r="U111" s="81"/>
      <c r="V111" s="116"/>
      <c r="W111" s="83"/>
      <c r="X111" s="84" t="s">
        <v>337</v>
      </c>
      <c r="Y111" s="85" t="s">
        <v>2619</v>
      </c>
      <c r="Z111" s="149" t="s">
        <v>1900</v>
      </c>
      <c r="AA111" s="86"/>
      <c r="AB111" s="87" t="s">
        <v>509</v>
      </c>
      <c r="AC111" s="88" t="s">
        <v>339</v>
      </c>
      <c r="AD111" s="89" t="s">
        <v>511</v>
      </c>
      <c r="AE111" s="88" t="s">
        <v>481</v>
      </c>
      <c r="AF111" s="137" t="s">
        <v>193</v>
      </c>
      <c r="AG111" s="117" t="s">
        <v>2620</v>
      </c>
      <c r="AH111" s="88" t="s">
        <v>1433</v>
      </c>
      <c r="AI111" s="90">
        <v>3301.0</v>
      </c>
      <c r="AJ111" s="90">
        <v>506.0</v>
      </c>
      <c r="AK111" s="90">
        <v>222.0</v>
      </c>
      <c r="AL111" s="90">
        <v>236.0</v>
      </c>
      <c r="AM111" s="90">
        <v>299.0</v>
      </c>
      <c r="AN111" s="90">
        <v>231.0</v>
      </c>
      <c r="AO111" s="91"/>
      <c r="AP111" s="92" t="s">
        <v>309</v>
      </c>
      <c r="AQ111" s="93" t="s">
        <v>2579</v>
      </c>
      <c r="AR111" s="94" t="s">
        <v>901</v>
      </c>
      <c r="AS111" s="93" t="s">
        <v>903</v>
      </c>
      <c r="AT111" s="93" t="s">
        <v>337</v>
      </c>
      <c r="AU111" s="118" t="s">
        <v>2621</v>
      </c>
      <c r="AV111" s="93" t="s">
        <v>202</v>
      </c>
      <c r="AW111" s="90">
        <v>3732.0</v>
      </c>
      <c r="AX111" s="90">
        <v>506.0</v>
      </c>
      <c r="AY111" s="90">
        <v>222.0</v>
      </c>
      <c r="AZ111" s="90">
        <v>254.0</v>
      </c>
      <c r="BA111" s="90">
        <v>247.0</v>
      </c>
      <c r="BB111" s="90">
        <v>299.0</v>
      </c>
      <c r="BC111" s="95"/>
      <c r="BD111" s="296" t="s">
        <v>303</v>
      </c>
      <c r="BE111" s="97" t="s">
        <v>1177</v>
      </c>
      <c r="BF111" s="98"/>
      <c r="BG111" s="97"/>
      <c r="BH111" s="97"/>
      <c r="BI111" s="97"/>
      <c r="BJ111" s="97"/>
      <c r="BK111" s="139"/>
      <c r="BL111" s="139"/>
      <c r="BM111" s="139"/>
      <c r="BN111" s="139"/>
      <c r="BO111" s="139"/>
      <c r="BP111" s="139"/>
      <c r="BQ111" s="79"/>
      <c r="BR111" s="100">
        <v>15.0</v>
      </c>
      <c r="BS111" s="100">
        <v>40.0</v>
      </c>
      <c r="BT111" s="100">
        <v>20.0</v>
      </c>
      <c r="BU111" s="100">
        <v>25.0</v>
      </c>
      <c r="BV111" s="101" t="s">
        <v>2622</v>
      </c>
      <c r="BW111" s="79"/>
      <c r="BX111" s="102" t="s">
        <v>204</v>
      </c>
      <c r="BY111" s="102" t="s">
        <v>2521</v>
      </c>
      <c r="BZ111" s="102" t="s">
        <v>312</v>
      </c>
      <c r="CA111" s="102" t="s">
        <v>313</v>
      </c>
      <c r="CB111" s="102" t="s">
        <v>2623</v>
      </c>
      <c r="CC111" s="102" t="s">
        <v>1442</v>
      </c>
      <c r="CD111" s="120" t="s">
        <v>1072</v>
      </c>
      <c r="CE111" s="121" t="s">
        <v>2624</v>
      </c>
      <c r="CF111" s="121" t="s">
        <v>2625</v>
      </c>
      <c r="CG111" s="105" t="s">
        <v>520</v>
      </c>
      <c r="CH111" s="105" t="s">
        <v>283</v>
      </c>
      <c r="CI111" s="105"/>
      <c r="CJ111" s="79"/>
      <c r="CK111" s="107" t="s">
        <v>2626</v>
      </c>
      <c r="CL111" s="108" t="s">
        <v>461</v>
      </c>
      <c r="CM111" s="108" t="s">
        <v>462</v>
      </c>
      <c r="CN111" s="108" t="s">
        <v>863</v>
      </c>
      <c r="CO111" s="108" t="s">
        <v>501</v>
      </c>
      <c r="CP111" s="108" t="s">
        <v>585</v>
      </c>
      <c r="CQ111" s="108"/>
      <c r="CR111" s="108">
        <v>25.0</v>
      </c>
      <c r="CS111" s="108">
        <v>101.0</v>
      </c>
      <c r="CT111" s="108">
        <v>185.0</v>
      </c>
      <c r="CU111" s="108">
        <v>269.0</v>
      </c>
      <c r="CV111" s="108">
        <v>353.0</v>
      </c>
      <c r="CW111" s="108">
        <v>437.0</v>
      </c>
      <c r="CX111" s="108" t="s">
        <v>100</v>
      </c>
      <c r="CY111" s="108">
        <v>5.0</v>
      </c>
      <c r="CZ111" s="108">
        <v>15.0</v>
      </c>
      <c r="DA111" s="108">
        <v>26.0</v>
      </c>
      <c r="DB111" s="108">
        <v>37.0</v>
      </c>
      <c r="DC111" s="108">
        <v>48.0</v>
      </c>
      <c r="DD111" s="108">
        <v>59.0</v>
      </c>
      <c r="DE111" s="108" t="s">
        <v>104</v>
      </c>
      <c r="DF111" s="108" t="s">
        <v>2627</v>
      </c>
      <c r="DG111" s="108" t="s">
        <v>2628</v>
      </c>
      <c r="DH111" s="108" t="s">
        <v>2629</v>
      </c>
      <c r="DI111" s="108" t="s">
        <v>2630</v>
      </c>
      <c r="DJ111" s="108" t="s">
        <v>2631</v>
      </c>
      <c r="DK111" s="108"/>
      <c r="DL111" s="109" t="s">
        <v>2632</v>
      </c>
      <c r="DM111" s="110" t="s">
        <v>394</v>
      </c>
      <c r="DN111" s="110">
        <v>2.0</v>
      </c>
      <c r="DO111" s="110" t="s">
        <v>285</v>
      </c>
      <c r="DP111" s="110" t="s">
        <v>255</v>
      </c>
      <c r="DQ111" s="111" t="s">
        <v>2633</v>
      </c>
      <c r="DR111" s="112">
        <v>0.0</v>
      </c>
      <c r="DS111" s="113"/>
    </row>
    <row r="112">
      <c r="A112" s="75" t="s">
        <v>2634</v>
      </c>
      <c r="B112" s="131" t="s">
        <v>2635</v>
      </c>
      <c r="C112" s="76" t="s">
        <v>1160</v>
      </c>
      <c r="D112" s="77" t="s">
        <v>2636</v>
      </c>
      <c r="E112" s="78" t="s">
        <v>152</v>
      </c>
      <c r="F112" s="78" t="s">
        <v>921</v>
      </c>
      <c r="G112" s="78" t="s">
        <v>2637</v>
      </c>
      <c r="H112" s="78" t="s">
        <v>2638</v>
      </c>
      <c r="I112" s="78" t="s">
        <v>2639</v>
      </c>
      <c r="J112" s="79"/>
      <c r="K112" s="81" t="s">
        <v>157</v>
      </c>
      <c r="L112" s="80"/>
      <c r="M112" s="81" t="s">
        <v>157</v>
      </c>
      <c r="N112" s="80"/>
      <c r="O112" s="81"/>
      <c r="P112" s="80"/>
      <c r="Q112" s="82"/>
      <c r="R112" s="81"/>
      <c r="S112" s="81"/>
      <c r="T112" s="81"/>
      <c r="U112" s="81"/>
      <c r="V112" s="116" t="s">
        <v>157</v>
      </c>
      <c r="W112" s="83"/>
      <c r="X112" s="84" t="s">
        <v>295</v>
      </c>
      <c r="Y112" s="297" t="s">
        <v>302</v>
      </c>
      <c r="Z112" s="297" t="s">
        <v>448</v>
      </c>
      <c r="AA112" s="298"/>
      <c r="AB112" s="173" t="s">
        <v>170</v>
      </c>
      <c r="AC112" s="299" t="s">
        <v>407</v>
      </c>
      <c r="AD112" s="89" t="s">
        <v>1149</v>
      </c>
      <c r="AE112" s="88" t="s">
        <v>618</v>
      </c>
      <c r="AF112" s="88" t="s">
        <v>301</v>
      </c>
      <c r="AG112" s="88" t="s">
        <v>232</v>
      </c>
      <c r="AH112" s="88" t="s">
        <v>409</v>
      </c>
      <c r="AI112" s="97"/>
      <c r="AJ112" s="97"/>
      <c r="AK112" s="97"/>
      <c r="AL112" s="97"/>
      <c r="AM112" s="97"/>
      <c r="AN112" s="97"/>
      <c r="AO112" s="91"/>
      <c r="AP112" s="300"/>
      <c r="AQ112" s="301"/>
      <c r="AR112" s="302"/>
      <c r="AS112" s="301"/>
      <c r="AT112" s="301"/>
      <c r="AU112" s="301"/>
      <c r="AV112" s="301"/>
      <c r="AW112" s="90"/>
      <c r="AX112" s="90"/>
      <c r="AY112" s="90"/>
      <c r="AZ112" s="90"/>
      <c r="BA112" s="90"/>
      <c r="BB112" s="90"/>
      <c r="BC112" s="95"/>
      <c r="BD112" s="96" t="s">
        <v>447</v>
      </c>
      <c r="BE112" s="303" t="s">
        <v>2640</v>
      </c>
      <c r="BF112" s="98" t="s">
        <v>880</v>
      </c>
      <c r="BG112" s="97" t="s">
        <v>576</v>
      </c>
      <c r="BH112" s="97" t="s">
        <v>169</v>
      </c>
      <c r="BI112" s="97" t="s">
        <v>1094</v>
      </c>
      <c r="BJ112" s="97" t="s">
        <v>445</v>
      </c>
      <c r="BK112" s="99"/>
      <c r="BL112" s="99"/>
      <c r="BM112" s="99"/>
      <c r="BN112" s="99"/>
      <c r="BO112" s="99"/>
      <c r="BP112" s="99"/>
      <c r="BQ112" s="79"/>
      <c r="BR112" s="100">
        <v>15.0</v>
      </c>
      <c r="BS112" s="100">
        <v>35.0</v>
      </c>
      <c r="BT112" s="100">
        <v>30.0</v>
      </c>
      <c r="BU112" s="100">
        <v>15.0</v>
      </c>
      <c r="BV112" s="101" t="s">
        <v>2641</v>
      </c>
      <c r="BW112" s="79"/>
      <c r="BX112" s="102" t="s">
        <v>276</v>
      </c>
      <c r="BY112" s="102" t="s">
        <v>174</v>
      </c>
      <c r="BZ112" s="102" t="s">
        <v>2642</v>
      </c>
      <c r="CA112" s="102" t="s">
        <v>152</v>
      </c>
      <c r="CB112" s="102" t="s">
        <v>2643</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2644</v>
      </c>
      <c r="DM112" s="110" t="s">
        <v>470</v>
      </c>
      <c r="DN112" s="110">
        <v>3.0</v>
      </c>
      <c r="DO112" s="110">
        <v>1.0</v>
      </c>
      <c r="DP112" s="110" t="s">
        <v>255</v>
      </c>
      <c r="DQ112" s="111" t="s">
        <v>2645</v>
      </c>
      <c r="DR112" s="112">
        <v>0.0</v>
      </c>
      <c r="DS112" s="113"/>
    </row>
    <row r="113">
      <c r="A113" s="75" t="s">
        <v>1856</v>
      </c>
      <c r="B113" s="131" t="s">
        <v>180</v>
      </c>
      <c r="C113" s="76" t="s">
        <v>2646</v>
      </c>
      <c r="D113" s="77" t="s">
        <v>2647</v>
      </c>
      <c r="E113" s="78" t="s">
        <v>152</v>
      </c>
      <c r="F113" s="78" t="s">
        <v>152</v>
      </c>
      <c r="G113" s="78"/>
      <c r="H113" s="78"/>
      <c r="I113" s="78"/>
      <c r="J113" s="79"/>
      <c r="K113" s="81"/>
      <c r="L113" s="80"/>
      <c r="M113" s="81"/>
      <c r="N113" s="80"/>
      <c r="O113" s="81"/>
      <c r="P113" s="80"/>
      <c r="Q113" s="124" t="s">
        <v>157</v>
      </c>
      <c r="R113" s="81"/>
      <c r="S113" s="81"/>
      <c r="T113" s="81"/>
      <c r="U113" s="81" t="s">
        <v>157</v>
      </c>
      <c r="V113" s="116"/>
      <c r="W113" s="83"/>
      <c r="X113" s="84" t="s">
        <v>2648</v>
      </c>
      <c r="Y113" s="297" t="s">
        <v>673</v>
      </c>
      <c r="Z113" s="297" t="s">
        <v>1106</v>
      </c>
      <c r="AA113" s="298"/>
      <c r="AB113" s="173" t="s">
        <v>2649</v>
      </c>
      <c r="AC113" s="299" t="s">
        <v>187</v>
      </c>
      <c r="AD113" s="89"/>
      <c r="AE113" s="88"/>
      <c r="AF113" s="88"/>
      <c r="AG113" s="88"/>
      <c r="AH113" s="88"/>
      <c r="AI113" s="97"/>
      <c r="AJ113" s="97"/>
      <c r="AK113" s="97"/>
      <c r="AL113" s="97"/>
      <c r="AM113" s="97"/>
      <c r="AN113" s="97"/>
      <c r="AO113" s="91"/>
      <c r="AP113" s="92" t="s">
        <v>2650</v>
      </c>
      <c r="AQ113" s="304" t="s">
        <v>1329</v>
      </c>
      <c r="AR113" s="305" t="s">
        <v>2651</v>
      </c>
      <c r="AS113" s="304" t="s">
        <v>194</v>
      </c>
      <c r="AT113" s="304" t="s">
        <v>486</v>
      </c>
      <c r="AU113" s="304" t="s">
        <v>2652</v>
      </c>
      <c r="AV113" s="304" t="s">
        <v>228</v>
      </c>
      <c r="AW113" s="90"/>
      <c r="AX113" s="90"/>
      <c r="AY113" s="90"/>
      <c r="AZ113" s="90"/>
      <c r="BA113" s="90"/>
      <c r="BB113" s="90"/>
      <c r="BC113" s="95"/>
      <c r="BD113" s="96" t="s">
        <v>2653</v>
      </c>
      <c r="BE113" s="303" t="s">
        <v>2654</v>
      </c>
      <c r="BF113" s="98" t="s">
        <v>2655</v>
      </c>
      <c r="BG113" s="97" t="s">
        <v>2656</v>
      </c>
      <c r="BH113" s="97" t="s">
        <v>193</v>
      </c>
      <c r="BI113" s="97" t="s">
        <v>1111</v>
      </c>
      <c r="BJ113" s="97" t="s">
        <v>1325</v>
      </c>
      <c r="BK113" s="99"/>
      <c r="BL113" s="99"/>
      <c r="BM113" s="99"/>
      <c r="BN113" s="99"/>
      <c r="BO113" s="99"/>
      <c r="BP113" s="99"/>
      <c r="BQ113" s="79"/>
      <c r="BR113" s="100">
        <v>30.0</v>
      </c>
      <c r="BS113" s="100">
        <v>35.0</v>
      </c>
      <c r="BT113" s="100">
        <v>15.0</v>
      </c>
      <c r="BU113" s="100">
        <v>20.0</v>
      </c>
      <c r="BV113" s="101" t="s">
        <v>2657</v>
      </c>
      <c r="BW113" s="79"/>
      <c r="BX113" s="102" t="s">
        <v>276</v>
      </c>
      <c r="BY113" s="102" t="s">
        <v>2658</v>
      </c>
      <c r="BZ113" s="102" t="s">
        <v>2659</v>
      </c>
      <c r="CA113" s="102" t="s">
        <v>631</v>
      </c>
      <c r="CB113" s="102" t="s">
        <v>2660</v>
      </c>
      <c r="CC113" s="102" t="s">
        <v>1362</v>
      </c>
      <c r="CD113" s="123"/>
      <c r="CE113" s="121" t="s">
        <v>2661</v>
      </c>
      <c r="CF113" s="121" t="s">
        <v>2662</v>
      </c>
      <c r="CG113" s="105"/>
      <c r="CH113" s="105"/>
      <c r="CI113" s="105"/>
      <c r="CJ113" s="79"/>
      <c r="CK113" s="107" t="s">
        <v>2663</v>
      </c>
      <c r="CL113" s="108" t="s">
        <v>461</v>
      </c>
      <c r="CM113" s="108" t="s">
        <v>555</v>
      </c>
      <c r="CN113" s="108" t="s">
        <v>186</v>
      </c>
      <c r="CO113" s="108" t="s">
        <v>835</v>
      </c>
      <c r="CP113" s="108" t="s">
        <v>863</v>
      </c>
      <c r="CQ113" s="108"/>
      <c r="CR113" s="108">
        <v>21.0</v>
      </c>
      <c r="CS113" s="108">
        <v>84.0</v>
      </c>
      <c r="CT113" s="108">
        <v>154.0</v>
      </c>
      <c r="CU113" s="108">
        <v>224.0</v>
      </c>
      <c r="CV113" s="108">
        <v>294.0</v>
      </c>
      <c r="CW113" s="108">
        <v>364.0</v>
      </c>
      <c r="CX113" s="108" t="s">
        <v>100</v>
      </c>
      <c r="CY113" s="108">
        <v>6.0</v>
      </c>
      <c r="CZ113" s="108">
        <v>17.0</v>
      </c>
      <c r="DA113" s="108">
        <v>29.0</v>
      </c>
      <c r="DB113" s="108">
        <v>41.0</v>
      </c>
      <c r="DC113" s="108">
        <v>53.0</v>
      </c>
      <c r="DD113" s="108">
        <v>65.0</v>
      </c>
      <c r="DE113" s="108" t="s">
        <v>104</v>
      </c>
      <c r="DF113" s="108" t="s">
        <v>2664</v>
      </c>
      <c r="DG113" s="108" t="s">
        <v>2665</v>
      </c>
      <c r="DH113" s="108" t="s">
        <v>2666</v>
      </c>
      <c r="DI113" s="108" t="s">
        <v>2667</v>
      </c>
      <c r="DJ113" s="108" t="s">
        <v>2668</v>
      </c>
      <c r="DK113" s="108"/>
      <c r="DL113" s="109" t="s">
        <v>2669</v>
      </c>
      <c r="DM113" s="110" t="s">
        <v>688</v>
      </c>
      <c r="DN113" s="110">
        <v>4.0</v>
      </c>
      <c r="DO113" s="110">
        <v>6.0</v>
      </c>
      <c r="DP113" s="110" t="s">
        <v>731</v>
      </c>
      <c r="DQ113" s="111" t="s">
        <v>2670</v>
      </c>
      <c r="DR113" s="112">
        <v>0.0</v>
      </c>
      <c r="DS113" s="113"/>
    </row>
    <row r="114">
      <c r="A114" s="75" t="s">
        <v>2253</v>
      </c>
      <c r="B114" s="66" t="s">
        <v>149</v>
      </c>
      <c r="C114" s="76" t="s">
        <v>2671</v>
      </c>
      <c r="D114" s="77" t="s">
        <v>2672</v>
      </c>
      <c r="E114" s="78" t="s">
        <v>152</v>
      </c>
      <c r="F114" s="78" t="s">
        <v>2673</v>
      </c>
      <c r="G114" s="78" t="s">
        <v>2674</v>
      </c>
      <c r="H114" s="78" t="s">
        <v>2675</v>
      </c>
      <c r="I114" s="78" t="s">
        <v>2676</v>
      </c>
      <c r="J114" s="79"/>
      <c r="K114" s="81"/>
      <c r="L114" s="80"/>
      <c r="M114" s="81" t="s">
        <v>157</v>
      </c>
      <c r="N114" s="80"/>
      <c r="O114" s="81"/>
      <c r="P114" s="80"/>
      <c r="Q114" s="82"/>
      <c r="R114" s="81" t="s">
        <v>157</v>
      </c>
      <c r="S114" s="81"/>
      <c r="T114" s="81"/>
      <c r="U114" s="81"/>
      <c r="V114" s="116"/>
      <c r="W114" s="83"/>
      <c r="X114" s="306" t="s">
        <v>158</v>
      </c>
      <c r="Y114" s="307" t="s">
        <v>1613</v>
      </c>
      <c r="Z114" s="307" t="s">
        <v>300</v>
      </c>
      <c r="AA114" s="308"/>
      <c r="AB114" s="309" t="s">
        <v>1276</v>
      </c>
      <c r="AC114" s="310" t="s">
        <v>849</v>
      </c>
      <c r="AD114" s="89"/>
      <c r="AE114" s="88"/>
      <c r="AF114" s="88"/>
      <c r="AG114" s="88"/>
      <c r="AH114" s="88"/>
      <c r="AI114" s="97"/>
      <c r="AJ114" s="97"/>
      <c r="AK114" s="97"/>
      <c r="AL114" s="97"/>
      <c r="AM114" s="97"/>
      <c r="AN114" s="97"/>
      <c r="AO114" s="91"/>
      <c r="AP114" s="300" t="s">
        <v>303</v>
      </c>
      <c r="AQ114" s="301" t="s">
        <v>1823</v>
      </c>
      <c r="AR114" s="302" t="s">
        <v>305</v>
      </c>
      <c r="AS114" s="301" t="s">
        <v>572</v>
      </c>
      <c r="AT114" s="301" t="s">
        <v>307</v>
      </c>
      <c r="AU114" s="301" t="s">
        <v>1023</v>
      </c>
      <c r="AV114" s="301" t="s">
        <v>574</v>
      </c>
      <c r="AW114" s="90">
        <v>2895.0</v>
      </c>
      <c r="AX114" s="90">
        <v>407.0</v>
      </c>
      <c r="AY114" s="90">
        <v>180.0</v>
      </c>
      <c r="AZ114" s="90">
        <v>255.0</v>
      </c>
      <c r="BA114" s="90">
        <v>173.0</v>
      </c>
      <c r="BB114" s="90">
        <v>90.0</v>
      </c>
      <c r="BC114" s="95"/>
      <c r="BD114" s="296" t="s">
        <v>309</v>
      </c>
      <c r="BE114" s="311" t="s">
        <v>1321</v>
      </c>
      <c r="BF114" s="98"/>
      <c r="BG114" s="97"/>
      <c r="BH114" s="97"/>
      <c r="BI114" s="97"/>
      <c r="BJ114" s="97"/>
      <c r="BK114" s="99"/>
      <c r="BL114" s="99"/>
      <c r="BM114" s="99"/>
      <c r="BN114" s="99"/>
      <c r="BO114" s="99"/>
      <c r="BP114" s="99"/>
      <c r="BQ114" s="79"/>
      <c r="BR114" s="100">
        <v>35.0</v>
      </c>
      <c r="BS114" s="100">
        <v>10.0</v>
      </c>
      <c r="BT114" s="100">
        <v>35.0</v>
      </c>
      <c r="BU114" s="100">
        <v>10.0</v>
      </c>
      <c r="BV114" s="101" t="s">
        <v>2677</v>
      </c>
      <c r="BW114" s="79"/>
      <c r="BX114" s="102" t="s">
        <v>276</v>
      </c>
      <c r="BY114" s="102" t="s">
        <v>1617</v>
      </c>
      <c r="BZ114" s="102" t="s">
        <v>1096</v>
      </c>
      <c r="CA114" s="102" t="s">
        <v>1097</v>
      </c>
      <c r="CB114" s="102" t="s">
        <v>2678</v>
      </c>
      <c r="CC114" s="102" t="s">
        <v>1741</v>
      </c>
      <c r="CD114" s="123"/>
      <c r="CE114" s="121"/>
      <c r="CF114" s="121"/>
      <c r="CG114" s="105" t="s">
        <v>458</v>
      </c>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c r="DM114" s="110"/>
      <c r="DN114" s="110"/>
      <c r="DO114" s="110"/>
      <c r="DP114" s="110"/>
      <c r="DQ114" s="111"/>
      <c r="DR114" s="112">
        <v>0.0</v>
      </c>
      <c r="DS114" s="113"/>
    </row>
    <row r="115">
      <c r="A115" s="75" t="s">
        <v>2679</v>
      </c>
      <c r="B115" s="131" t="s">
        <v>288</v>
      </c>
      <c r="C115" s="114" t="s">
        <v>2680</v>
      </c>
      <c r="D115" s="77" t="s">
        <v>2681</v>
      </c>
      <c r="E115" s="78" t="s">
        <v>152</v>
      </c>
      <c r="F115" s="78" t="s">
        <v>2682</v>
      </c>
      <c r="G115" s="78" t="s">
        <v>2683</v>
      </c>
      <c r="H115" s="78" t="s">
        <v>2684</v>
      </c>
      <c r="I115" s="78" t="s">
        <v>2685</v>
      </c>
      <c r="J115" s="79"/>
      <c r="K115" s="81"/>
      <c r="L115" s="80"/>
      <c r="M115" s="80"/>
      <c r="N115" s="80"/>
      <c r="O115" s="81"/>
      <c r="P115" s="80"/>
      <c r="Q115" s="116" t="s">
        <v>157</v>
      </c>
      <c r="R115" s="81" t="s">
        <v>157</v>
      </c>
      <c r="S115" s="81"/>
      <c r="T115" s="81"/>
      <c r="U115" s="81"/>
      <c r="V115" s="116" t="s">
        <v>157</v>
      </c>
      <c r="W115" s="83"/>
      <c r="X115" s="84" t="s">
        <v>337</v>
      </c>
      <c r="Y115" s="297" t="s">
        <v>1596</v>
      </c>
      <c r="Z115" s="297" t="s">
        <v>903</v>
      </c>
      <c r="AA115" s="86"/>
      <c r="AB115" s="173" t="s">
        <v>509</v>
      </c>
      <c r="AC115" s="299" t="s">
        <v>575</v>
      </c>
      <c r="AD115" s="89" t="s">
        <v>511</v>
      </c>
      <c r="AE115" s="88" t="s">
        <v>512</v>
      </c>
      <c r="AF115" s="88" t="s">
        <v>193</v>
      </c>
      <c r="AG115" s="88" t="s">
        <v>2686</v>
      </c>
      <c r="AH115" s="88" t="s">
        <v>1433</v>
      </c>
      <c r="AI115" s="97"/>
      <c r="AJ115" s="97"/>
      <c r="AK115" s="97"/>
      <c r="AL115" s="97"/>
      <c r="AM115" s="97"/>
      <c r="AN115" s="97"/>
      <c r="AO115" s="91"/>
      <c r="AP115" s="92"/>
      <c r="AQ115" s="304"/>
      <c r="AR115" s="305"/>
      <c r="AS115" s="304"/>
      <c r="AT115" s="304"/>
      <c r="AU115" s="304"/>
      <c r="AV115" s="304"/>
      <c r="AW115" s="90"/>
      <c r="AX115" s="90"/>
      <c r="AY115" s="90"/>
      <c r="AZ115" s="90"/>
      <c r="BA115" s="90"/>
      <c r="BB115" s="90"/>
      <c r="BC115" s="95"/>
      <c r="BD115" s="96" t="s">
        <v>2687</v>
      </c>
      <c r="BE115" s="303" t="s">
        <v>1321</v>
      </c>
      <c r="BF115" s="98" t="s">
        <v>2688</v>
      </c>
      <c r="BG115" s="97" t="s">
        <v>1323</v>
      </c>
      <c r="BH115" s="97" t="s">
        <v>1325</v>
      </c>
      <c r="BI115" s="97" t="s">
        <v>2689</v>
      </c>
      <c r="BJ115" s="97" t="s">
        <v>202</v>
      </c>
      <c r="BK115" s="99"/>
      <c r="BL115" s="99"/>
      <c r="BM115" s="99"/>
      <c r="BN115" s="99"/>
      <c r="BO115" s="99"/>
      <c r="BP115" s="99"/>
      <c r="BQ115" s="79"/>
      <c r="BR115" s="100">
        <v>20.0</v>
      </c>
      <c r="BS115" s="100">
        <v>30.0</v>
      </c>
      <c r="BT115" s="100">
        <v>10.0</v>
      </c>
      <c r="BU115" s="100">
        <v>35.0</v>
      </c>
      <c r="BV115" s="101" t="s">
        <v>2690</v>
      </c>
      <c r="BW115" s="79"/>
      <c r="BX115" s="102" t="s">
        <v>173</v>
      </c>
      <c r="BY115" s="102" t="s">
        <v>174</v>
      </c>
      <c r="BZ115" s="102" t="s">
        <v>2521</v>
      </c>
      <c r="CA115" s="102" t="s">
        <v>152</v>
      </c>
      <c r="CB115" s="102" t="s">
        <v>2691</v>
      </c>
      <c r="CC115" s="102" t="s">
        <v>152</v>
      </c>
      <c r="CD115" s="123"/>
      <c r="CE115" s="121"/>
      <c r="CF115" s="121"/>
      <c r="CG115" s="105"/>
      <c r="CH115" s="105"/>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2692</v>
      </c>
      <c r="DM115" s="110" t="s">
        <v>808</v>
      </c>
      <c r="DN115" s="110">
        <v>3.0</v>
      </c>
      <c r="DO115" s="110">
        <v>3.0</v>
      </c>
      <c r="DP115" s="110" t="s">
        <v>255</v>
      </c>
      <c r="DQ115" s="111" t="s">
        <v>2693</v>
      </c>
      <c r="DR115" s="112">
        <v>0.0</v>
      </c>
      <c r="DS115" s="113"/>
    </row>
    <row r="116">
      <c r="A116" s="75" t="s">
        <v>2005</v>
      </c>
      <c r="B116" s="66" t="s">
        <v>180</v>
      </c>
      <c r="C116" s="76" t="s">
        <v>2694</v>
      </c>
      <c r="D116" s="77" t="s">
        <v>2695</v>
      </c>
      <c r="E116" s="78" t="s">
        <v>152</v>
      </c>
      <c r="F116" s="78" t="s">
        <v>152</v>
      </c>
      <c r="G116" s="78" t="s">
        <v>2696</v>
      </c>
      <c r="H116" s="78" t="s">
        <v>2697</v>
      </c>
      <c r="I116" s="78" t="s">
        <v>2698</v>
      </c>
      <c r="J116" s="79"/>
      <c r="K116" s="81" t="s">
        <v>157</v>
      </c>
      <c r="L116" s="80"/>
      <c r="M116" s="80"/>
      <c r="N116" s="80"/>
      <c r="O116" s="81"/>
      <c r="P116" s="80"/>
      <c r="Q116" s="82"/>
      <c r="R116" s="81"/>
      <c r="S116" s="81" t="s">
        <v>157</v>
      </c>
      <c r="T116" s="81"/>
      <c r="U116" s="81"/>
      <c r="V116" s="116"/>
      <c r="W116" s="83"/>
      <c r="X116" s="84" t="s">
        <v>186</v>
      </c>
      <c r="Y116" s="85" t="s">
        <v>187</v>
      </c>
      <c r="Z116" s="85" t="s">
        <v>370</v>
      </c>
      <c r="AA116" s="86"/>
      <c r="AB116" s="87" t="s">
        <v>2694</v>
      </c>
      <c r="AC116" s="88" t="s">
        <v>194</v>
      </c>
      <c r="AD116" s="89" t="s">
        <v>2699</v>
      </c>
      <c r="AE116" s="88" t="s">
        <v>199</v>
      </c>
      <c r="AF116" s="88" t="s">
        <v>486</v>
      </c>
      <c r="AG116" s="117" t="s">
        <v>1784</v>
      </c>
      <c r="AH116" s="88" t="s">
        <v>488</v>
      </c>
      <c r="AI116" s="97">
        <v>3553.0</v>
      </c>
      <c r="AJ116" s="97">
        <v>243.0</v>
      </c>
      <c r="AK116" s="97">
        <v>476.0</v>
      </c>
      <c r="AL116" s="97">
        <v>220.0</v>
      </c>
      <c r="AM116" s="97">
        <v>394.0</v>
      </c>
      <c r="AN116" s="97">
        <v>115.0</v>
      </c>
      <c r="AO116" s="91"/>
      <c r="AP116" s="92" t="s">
        <v>363</v>
      </c>
      <c r="AQ116" s="93" t="s">
        <v>676</v>
      </c>
      <c r="AR116" s="94" t="s">
        <v>365</v>
      </c>
      <c r="AS116" s="93" t="s">
        <v>1204</v>
      </c>
      <c r="AT116" s="93" t="s">
        <v>363</v>
      </c>
      <c r="AU116" s="93" t="s">
        <v>1041</v>
      </c>
      <c r="AV116" s="93" t="s">
        <v>193</v>
      </c>
      <c r="AW116" s="90">
        <v>3112.0</v>
      </c>
      <c r="AX116" s="90">
        <v>292.0</v>
      </c>
      <c r="AY116" s="90">
        <v>416.0</v>
      </c>
      <c r="AZ116" s="90">
        <v>229.0</v>
      </c>
      <c r="BA116" s="90">
        <v>394.0</v>
      </c>
      <c r="BB116" s="90">
        <v>89.0</v>
      </c>
      <c r="BC116" s="95"/>
      <c r="BD116" s="96" t="s">
        <v>369</v>
      </c>
      <c r="BE116" s="97" t="s">
        <v>364</v>
      </c>
      <c r="BF116" s="98"/>
      <c r="BG116" s="97"/>
      <c r="BH116" s="97"/>
      <c r="BI116" s="97"/>
      <c r="BJ116" s="97"/>
      <c r="BK116" s="99"/>
      <c r="BL116" s="99"/>
      <c r="BM116" s="99"/>
      <c r="BN116" s="99"/>
      <c r="BO116" s="99"/>
      <c r="BP116" s="99"/>
      <c r="BQ116" s="79"/>
      <c r="BR116" s="100">
        <v>10.0</v>
      </c>
      <c r="BS116" s="100">
        <v>30.0</v>
      </c>
      <c r="BT116" s="100">
        <v>20.0</v>
      </c>
      <c r="BU116" s="100">
        <v>40.0</v>
      </c>
      <c r="BV116" s="101" t="s">
        <v>2700</v>
      </c>
      <c r="BW116" s="79"/>
      <c r="BX116" s="102" t="s">
        <v>276</v>
      </c>
      <c r="BY116" s="102" t="s">
        <v>174</v>
      </c>
      <c r="BZ116" s="102" t="s">
        <v>2701</v>
      </c>
      <c r="CA116" s="102" t="s">
        <v>563</v>
      </c>
      <c r="CB116" s="102" t="s">
        <v>2702</v>
      </c>
      <c r="CC116" s="102" t="s">
        <v>1951</v>
      </c>
      <c r="CD116" s="120" t="s">
        <v>1642</v>
      </c>
      <c r="CE116" s="121" t="s">
        <v>2703</v>
      </c>
      <c r="CF116" s="121" t="s">
        <v>2704</v>
      </c>
      <c r="CG116" s="105" t="s">
        <v>210</v>
      </c>
      <c r="CH116" s="105" t="s">
        <v>383</v>
      </c>
      <c r="CI116" s="105"/>
      <c r="CJ116" s="79"/>
      <c r="CK116" s="107" t="s">
        <v>2705</v>
      </c>
      <c r="CL116" s="108" t="s">
        <v>417</v>
      </c>
      <c r="CM116" s="108" t="s">
        <v>555</v>
      </c>
      <c r="CN116" s="108" t="s">
        <v>186</v>
      </c>
      <c r="CO116" s="108" t="s">
        <v>387</v>
      </c>
      <c r="CP116" s="108"/>
      <c r="CQ116" s="108"/>
      <c r="CR116" s="108">
        <v>34.0</v>
      </c>
      <c r="CS116" s="108">
        <v>135.0</v>
      </c>
      <c r="CT116" s="108">
        <v>247.0</v>
      </c>
      <c r="CU116" s="108">
        <v>359.0</v>
      </c>
      <c r="CV116" s="108">
        <v>471.0</v>
      </c>
      <c r="CW116" s="108">
        <v>583.0</v>
      </c>
      <c r="CX116" s="108" t="s">
        <v>100</v>
      </c>
      <c r="CY116" s="108">
        <v>5.0</v>
      </c>
      <c r="CZ116" s="108">
        <v>14.0</v>
      </c>
      <c r="DA116" s="108">
        <v>24.0</v>
      </c>
      <c r="DB116" s="108">
        <v>34.0</v>
      </c>
      <c r="DC116" s="108">
        <v>44.0</v>
      </c>
      <c r="DD116" s="108">
        <v>54.0</v>
      </c>
      <c r="DE116" s="108" t="s">
        <v>103</v>
      </c>
      <c r="DF116" s="108" t="s">
        <v>2706</v>
      </c>
      <c r="DG116" s="108" t="s">
        <v>2707</v>
      </c>
      <c r="DH116" s="108" t="s">
        <v>2708</v>
      </c>
      <c r="DI116" s="108" t="s">
        <v>2709</v>
      </c>
      <c r="DJ116" s="108" t="s">
        <v>2710</v>
      </c>
      <c r="DK116" s="108"/>
      <c r="DL116" s="109" t="s">
        <v>2711</v>
      </c>
      <c r="DM116" s="110" t="s">
        <v>493</v>
      </c>
      <c r="DN116" s="110">
        <v>5.0</v>
      </c>
      <c r="DO116" s="110" t="s">
        <v>285</v>
      </c>
      <c r="DP116" s="110">
        <v>5.0</v>
      </c>
      <c r="DQ116" s="111" t="s">
        <v>2712</v>
      </c>
      <c r="DR116" s="112">
        <v>0.0</v>
      </c>
      <c r="DS116" s="113"/>
    </row>
    <row r="117">
      <c r="A117" s="75" t="s">
        <v>858</v>
      </c>
      <c r="B117" s="66" t="s">
        <v>180</v>
      </c>
      <c r="C117" s="76" t="s">
        <v>2713</v>
      </c>
      <c r="D117" s="77" t="s">
        <v>2714</v>
      </c>
      <c r="E117" s="78" t="s">
        <v>152</v>
      </c>
      <c r="F117" s="78" t="s">
        <v>152</v>
      </c>
      <c r="G117" s="78" t="s">
        <v>2715</v>
      </c>
      <c r="H117" s="78" t="s">
        <v>2716</v>
      </c>
      <c r="I117" s="78" t="s">
        <v>2717</v>
      </c>
      <c r="J117" s="79"/>
      <c r="K117" s="80"/>
      <c r="L117" s="80"/>
      <c r="M117" s="80"/>
      <c r="N117" s="80"/>
      <c r="O117" s="81"/>
      <c r="P117" s="81" t="s">
        <v>157</v>
      </c>
      <c r="Q117" s="116"/>
      <c r="R117" s="81"/>
      <c r="S117" s="81" t="s">
        <v>157</v>
      </c>
      <c r="T117" s="81" t="s">
        <v>157</v>
      </c>
      <c r="U117" s="81"/>
      <c r="V117" s="116"/>
      <c r="W117" s="83"/>
      <c r="X117" s="84" t="s">
        <v>2718</v>
      </c>
      <c r="Y117" s="129" t="s">
        <v>2719</v>
      </c>
      <c r="Z117" s="85" t="s">
        <v>1323</v>
      </c>
      <c r="AA117" s="86"/>
      <c r="AB117" s="87" t="s">
        <v>170</v>
      </c>
      <c r="AC117" s="88" t="s">
        <v>1231</v>
      </c>
      <c r="AD117" s="89" t="s">
        <v>1898</v>
      </c>
      <c r="AE117" s="88" t="s">
        <v>1900</v>
      </c>
      <c r="AF117" s="88" t="s">
        <v>301</v>
      </c>
      <c r="AG117" s="88" t="s">
        <v>191</v>
      </c>
      <c r="AH117" s="88" t="s">
        <v>540</v>
      </c>
      <c r="AI117" s="97"/>
      <c r="AJ117" s="97"/>
      <c r="AK117" s="97"/>
      <c r="AL117" s="97"/>
      <c r="AM117" s="97"/>
      <c r="AN117" s="97"/>
      <c r="AO117" s="91"/>
      <c r="AP117" s="92" t="s">
        <v>2720</v>
      </c>
      <c r="AQ117" s="93" t="s">
        <v>1725</v>
      </c>
      <c r="AR117" s="94" t="s">
        <v>2721</v>
      </c>
      <c r="AS117" s="93" t="s">
        <v>510</v>
      </c>
      <c r="AT117" s="93" t="s">
        <v>337</v>
      </c>
      <c r="AU117" s="118" t="s">
        <v>2722</v>
      </c>
      <c r="AV117" s="93" t="s">
        <v>374</v>
      </c>
      <c r="AW117" s="90"/>
      <c r="AX117" s="90"/>
      <c r="AY117" s="90"/>
      <c r="AZ117" s="90"/>
      <c r="BA117" s="90"/>
      <c r="BB117" s="90"/>
      <c r="BC117" s="95"/>
      <c r="BD117" s="96" t="s">
        <v>509</v>
      </c>
      <c r="BE117" s="97" t="s">
        <v>898</v>
      </c>
      <c r="BF117" s="98"/>
      <c r="BG117" s="97"/>
      <c r="BH117" s="97"/>
      <c r="BI117" s="97"/>
      <c r="BJ117" s="97"/>
      <c r="BK117" s="139"/>
      <c r="BL117" s="139"/>
      <c r="BM117" s="139"/>
      <c r="BN117" s="139"/>
      <c r="BO117" s="139"/>
      <c r="BP117" s="139"/>
      <c r="BQ117" s="79"/>
      <c r="BR117" s="100">
        <v>20.0</v>
      </c>
      <c r="BS117" s="100">
        <v>20.0</v>
      </c>
      <c r="BT117" s="100">
        <v>35.0</v>
      </c>
      <c r="BU117" s="100">
        <v>25.0</v>
      </c>
      <c r="BV117" s="101" t="s">
        <v>2723</v>
      </c>
      <c r="BW117" s="79"/>
      <c r="BX117" s="102" t="s">
        <v>173</v>
      </c>
      <c r="BY117" s="102" t="s">
        <v>2724</v>
      </c>
      <c r="BZ117" s="102" t="s">
        <v>1253</v>
      </c>
      <c r="CA117" s="102" t="s">
        <v>1254</v>
      </c>
      <c r="CB117" s="102" t="s">
        <v>976</v>
      </c>
      <c r="CC117" s="102" t="s">
        <v>313</v>
      </c>
      <c r="CD117" s="123"/>
      <c r="CE117" s="121"/>
      <c r="CF117" s="121"/>
      <c r="CG117" s="105" t="s">
        <v>210</v>
      </c>
      <c r="CH117" s="105"/>
      <c r="CI117" s="105"/>
      <c r="CJ117" s="79"/>
      <c r="CK117" s="107" t="s">
        <v>2725</v>
      </c>
      <c r="CL117" s="108" t="s">
        <v>317</v>
      </c>
      <c r="CM117" s="108"/>
      <c r="CN117" s="108" t="s">
        <v>318</v>
      </c>
      <c r="CO117" s="108"/>
      <c r="CP117" s="108"/>
      <c r="CQ117" s="108"/>
      <c r="CR117" s="108">
        <v>6.0</v>
      </c>
      <c r="CS117" s="108">
        <v>19.0</v>
      </c>
      <c r="CT117" s="108">
        <v>33.0</v>
      </c>
      <c r="CU117" s="108">
        <v>47.0</v>
      </c>
      <c r="CV117" s="108">
        <v>61.0</v>
      </c>
      <c r="CW117" s="108">
        <v>75.0</v>
      </c>
      <c r="CX117" s="108" t="s">
        <v>101</v>
      </c>
      <c r="CY117" s="108">
        <v>3.0</v>
      </c>
      <c r="CZ117" s="108">
        <v>9.0</v>
      </c>
      <c r="DA117" s="108">
        <v>16.0</v>
      </c>
      <c r="DB117" s="108">
        <v>23.0</v>
      </c>
      <c r="DC117" s="108">
        <v>30.0</v>
      </c>
      <c r="DD117" s="108">
        <v>37.0</v>
      </c>
      <c r="DE117" s="108" t="s">
        <v>105</v>
      </c>
      <c r="DF117" s="108" t="s">
        <v>2726</v>
      </c>
      <c r="DG117" s="108" t="s">
        <v>2727</v>
      </c>
      <c r="DH117" s="108" t="s">
        <v>2728</v>
      </c>
      <c r="DI117" s="108" t="s">
        <v>2729</v>
      </c>
      <c r="DJ117" s="108" t="s">
        <v>2730</v>
      </c>
      <c r="DK117" s="108"/>
      <c r="DL117" s="109" t="s">
        <v>2731</v>
      </c>
      <c r="DM117" s="110" t="s">
        <v>470</v>
      </c>
      <c r="DN117" s="110">
        <v>5.0</v>
      </c>
      <c r="DO117" s="110">
        <v>4.0</v>
      </c>
      <c r="DP117" s="110" t="s">
        <v>592</v>
      </c>
      <c r="DQ117" s="111" t="s">
        <v>2732</v>
      </c>
      <c r="DR117" s="112">
        <v>0.0</v>
      </c>
      <c r="DS117" s="113"/>
    </row>
    <row r="118">
      <c r="A118" s="122" t="s">
        <v>2733</v>
      </c>
      <c r="B118" s="66" t="s">
        <v>180</v>
      </c>
      <c r="C118" s="76" t="s">
        <v>2734</v>
      </c>
      <c r="D118" s="77" t="s">
        <v>2735</v>
      </c>
      <c r="E118" s="78" t="s">
        <v>152</v>
      </c>
      <c r="F118" s="78" t="s">
        <v>152</v>
      </c>
      <c r="G118" s="78" t="s">
        <v>2715</v>
      </c>
      <c r="H118" s="78" t="s">
        <v>2716</v>
      </c>
      <c r="I118" s="78" t="s">
        <v>2717</v>
      </c>
      <c r="J118" s="79"/>
      <c r="K118" s="81" t="s">
        <v>157</v>
      </c>
      <c r="L118" s="80"/>
      <c r="M118" s="80"/>
      <c r="N118" s="80"/>
      <c r="O118" s="81"/>
      <c r="P118" s="80"/>
      <c r="Q118" s="116"/>
      <c r="R118" s="81"/>
      <c r="S118" s="81"/>
      <c r="T118" s="81" t="s">
        <v>157</v>
      </c>
      <c r="U118" s="81"/>
      <c r="V118" s="116" t="s">
        <v>157</v>
      </c>
      <c r="W118" s="83"/>
      <c r="X118" s="84" t="s">
        <v>295</v>
      </c>
      <c r="Y118" s="129" t="s">
        <v>2736</v>
      </c>
      <c r="Z118" s="85" t="s">
        <v>407</v>
      </c>
      <c r="AA118" s="86"/>
      <c r="AB118" s="87" t="s">
        <v>170</v>
      </c>
      <c r="AC118" s="117" t="s">
        <v>2737</v>
      </c>
      <c r="AD118" s="89" t="s">
        <v>1898</v>
      </c>
      <c r="AE118" s="88" t="s">
        <v>793</v>
      </c>
      <c r="AF118" s="88" t="s">
        <v>301</v>
      </c>
      <c r="AG118" s="117" t="s">
        <v>2738</v>
      </c>
      <c r="AH118" s="88" t="s">
        <v>269</v>
      </c>
      <c r="AI118" s="97"/>
      <c r="AJ118" s="97"/>
      <c r="AK118" s="97"/>
      <c r="AL118" s="97"/>
      <c r="AM118" s="97"/>
      <c r="AN118" s="97"/>
      <c r="AO118" s="91"/>
      <c r="AP118" s="92"/>
      <c r="AQ118" s="93"/>
      <c r="AR118" s="94"/>
      <c r="AS118" s="93"/>
      <c r="AT118" s="93"/>
      <c r="AU118" s="93"/>
      <c r="AV118" s="93"/>
      <c r="AW118" s="90"/>
      <c r="AX118" s="90"/>
      <c r="AY118" s="90"/>
      <c r="AZ118" s="90"/>
      <c r="BA118" s="90"/>
      <c r="BB118" s="90"/>
      <c r="BC118" s="95"/>
      <c r="BD118" s="96" t="s">
        <v>2739</v>
      </c>
      <c r="BE118" s="97" t="s">
        <v>1899</v>
      </c>
      <c r="BF118" s="98" t="s">
        <v>2740</v>
      </c>
      <c r="BG118" s="97" t="s">
        <v>1897</v>
      </c>
      <c r="BH118" s="97" t="s">
        <v>1615</v>
      </c>
      <c r="BI118" s="119" t="s">
        <v>2741</v>
      </c>
      <c r="BJ118" s="97" t="s">
        <v>445</v>
      </c>
      <c r="BK118" s="139"/>
      <c r="BL118" s="139"/>
      <c r="BM118" s="139"/>
      <c r="BN118" s="139"/>
      <c r="BO118" s="139"/>
      <c r="BP118" s="139"/>
      <c r="BQ118" s="79"/>
      <c r="BR118" s="100">
        <v>15.0</v>
      </c>
      <c r="BS118" s="100">
        <v>25.0</v>
      </c>
      <c r="BT118" s="100">
        <v>30.0</v>
      </c>
      <c r="BU118" s="100">
        <v>30.0</v>
      </c>
      <c r="BV118" s="101" t="s">
        <v>2742</v>
      </c>
      <c r="BW118" s="79"/>
      <c r="BX118" s="102" t="s">
        <v>173</v>
      </c>
      <c r="BY118" s="102" t="s">
        <v>174</v>
      </c>
      <c r="BZ118" s="102" t="s">
        <v>2082</v>
      </c>
      <c r="CA118" s="102" t="s">
        <v>152</v>
      </c>
      <c r="CB118" s="102" t="s">
        <v>2743</v>
      </c>
      <c r="CC118" s="102" t="s">
        <v>152</v>
      </c>
      <c r="CD118" s="120" t="s">
        <v>2152</v>
      </c>
      <c r="CE118" s="121" t="s">
        <v>2744</v>
      </c>
      <c r="CF118" s="121" t="s">
        <v>2745</v>
      </c>
      <c r="CG118" s="105" t="s">
        <v>178</v>
      </c>
      <c r="CH118" s="105" t="s">
        <v>459</v>
      </c>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t="s">
        <v>2746</v>
      </c>
      <c r="DM118" s="110" t="s">
        <v>470</v>
      </c>
      <c r="DN118" s="110">
        <v>6.0</v>
      </c>
      <c r="DO118" s="110">
        <v>3.0</v>
      </c>
      <c r="DP118" s="110">
        <v>3.0</v>
      </c>
      <c r="DQ118" s="111" t="s">
        <v>2747</v>
      </c>
      <c r="DR118" s="112">
        <v>0.0</v>
      </c>
      <c r="DS118" s="113"/>
    </row>
    <row r="119">
      <c r="A119" s="75" t="s">
        <v>2748</v>
      </c>
      <c r="B119" s="66" t="s">
        <v>180</v>
      </c>
      <c r="C119" s="76" t="s">
        <v>2749</v>
      </c>
      <c r="D119" s="77" t="s">
        <v>2750</v>
      </c>
      <c r="E119" s="78" t="s">
        <v>152</v>
      </c>
      <c r="F119" s="78" t="s">
        <v>152</v>
      </c>
      <c r="G119" s="78" t="s">
        <v>2751</v>
      </c>
      <c r="H119" s="78" t="s">
        <v>2752</v>
      </c>
      <c r="I119" s="78" t="s">
        <v>2753</v>
      </c>
      <c r="J119" s="79"/>
      <c r="K119" s="80"/>
      <c r="L119" s="80"/>
      <c r="M119" s="80"/>
      <c r="N119" s="80"/>
      <c r="O119" s="81"/>
      <c r="P119" s="80"/>
      <c r="Q119" s="116" t="s">
        <v>157</v>
      </c>
      <c r="R119" s="81"/>
      <c r="S119" s="81"/>
      <c r="T119" s="81"/>
      <c r="U119" s="81" t="s">
        <v>157</v>
      </c>
      <c r="V119" s="116"/>
      <c r="W119" s="83"/>
      <c r="X119" s="84" t="s">
        <v>2754</v>
      </c>
      <c r="Y119" s="129" t="s">
        <v>570</v>
      </c>
      <c r="Z119" s="85" t="s">
        <v>339</v>
      </c>
      <c r="AA119" s="86"/>
      <c r="AB119" s="87" t="s">
        <v>402</v>
      </c>
      <c r="AC119" s="117" t="s">
        <v>790</v>
      </c>
      <c r="AD119" s="89" t="s">
        <v>848</v>
      </c>
      <c r="AE119" s="88" t="s">
        <v>266</v>
      </c>
      <c r="AF119" s="88" t="s">
        <v>195</v>
      </c>
      <c r="AG119" s="88" t="s">
        <v>297</v>
      </c>
      <c r="AH119" s="88" t="s">
        <v>228</v>
      </c>
      <c r="AI119" s="97"/>
      <c r="AJ119" s="97"/>
      <c r="AK119" s="97"/>
      <c r="AL119" s="97"/>
      <c r="AM119" s="97"/>
      <c r="AN119" s="97"/>
      <c r="AO119" s="91"/>
      <c r="AP119" s="92" t="s">
        <v>2755</v>
      </c>
      <c r="AQ119" s="93" t="s">
        <v>2756</v>
      </c>
      <c r="AR119" s="94" t="s">
        <v>2757</v>
      </c>
      <c r="AS119" s="93" t="s">
        <v>2758</v>
      </c>
      <c r="AT119" s="93" t="s">
        <v>235</v>
      </c>
      <c r="AU119" s="93" t="s">
        <v>2759</v>
      </c>
      <c r="AV119" s="93" t="s">
        <v>269</v>
      </c>
      <c r="AW119" s="90"/>
      <c r="AX119" s="90"/>
      <c r="AY119" s="90"/>
      <c r="AZ119" s="90"/>
      <c r="BA119" s="90"/>
      <c r="BB119" s="90"/>
      <c r="BC119" s="95"/>
      <c r="BD119" s="96" t="s">
        <v>170</v>
      </c>
      <c r="BE119" s="119" t="s">
        <v>306</v>
      </c>
      <c r="BF119" s="98"/>
      <c r="BG119" s="97"/>
      <c r="BH119" s="97"/>
      <c r="BI119" s="119"/>
      <c r="BJ119" s="97"/>
      <c r="BK119" s="139"/>
      <c r="BL119" s="139"/>
      <c r="BM119" s="139"/>
      <c r="BN119" s="139"/>
      <c r="BO119" s="139"/>
      <c r="BP119" s="139"/>
      <c r="BQ119" s="79"/>
      <c r="BR119" s="100">
        <v>15.0</v>
      </c>
      <c r="BS119" s="100">
        <v>35.0</v>
      </c>
      <c r="BT119" s="100">
        <v>15.0</v>
      </c>
      <c r="BU119" s="100">
        <v>35.0</v>
      </c>
      <c r="BV119" s="101" t="s">
        <v>2760</v>
      </c>
      <c r="BW119" s="79"/>
      <c r="BX119" s="102" t="s">
        <v>173</v>
      </c>
      <c r="BY119" s="102" t="s">
        <v>174</v>
      </c>
      <c r="BZ119" s="102" t="s">
        <v>2761</v>
      </c>
      <c r="CA119" s="102" t="s">
        <v>1362</v>
      </c>
      <c r="CB119" s="102" t="s">
        <v>2762</v>
      </c>
      <c r="CC119" s="102" t="s">
        <v>215</v>
      </c>
      <c r="CD119" s="123"/>
      <c r="CE119" s="121"/>
      <c r="CF119" s="121"/>
      <c r="CG119" s="105"/>
      <c r="CH119" s="105"/>
      <c r="CI119" s="105"/>
      <c r="CJ119" s="79"/>
      <c r="CK119" s="107" t="s">
        <v>2763</v>
      </c>
      <c r="CL119" s="108" t="s">
        <v>461</v>
      </c>
      <c r="CM119" s="108" t="s">
        <v>462</v>
      </c>
      <c r="CN119" s="108" t="s">
        <v>419</v>
      </c>
      <c r="CO119" s="108" t="s">
        <v>420</v>
      </c>
      <c r="CP119" s="108" t="s">
        <v>1768</v>
      </c>
      <c r="CQ119" s="108"/>
      <c r="CR119" s="108">
        <v>25.0</v>
      </c>
      <c r="CS119" s="108">
        <v>101.0</v>
      </c>
      <c r="CT119" s="108">
        <v>185.0</v>
      </c>
      <c r="CU119" s="108">
        <v>269.0</v>
      </c>
      <c r="CV119" s="108">
        <v>353.0</v>
      </c>
      <c r="CW119" s="108">
        <v>437.0</v>
      </c>
      <c r="CX119" s="108" t="s">
        <v>100</v>
      </c>
      <c r="CY119" s="108">
        <v>5.0</v>
      </c>
      <c r="CZ119" s="108">
        <v>15.0</v>
      </c>
      <c r="DA119" s="108">
        <v>26.0</v>
      </c>
      <c r="DB119" s="108">
        <v>37.0</v>
      </c>
      <c r="DC119" s="108">
        <v>48.0</v>
      </c>
      <c r="DD119" s="108">
        <v>59.0</v>
      </c>
      <c r="DE119" s="108" t="s">
        <v>104</v>
      </c>
      <c r="DF119" s="108" t="s">
        <v>2764</v>
      </c>
      <c r="DG119" s="108" t="s">
        <v>2765</v>
      </c>
      <c r="DH119" s="108" t="s">
        <v>2766</v>
      </c>
      <c r="DI119" s="108" t="s">
        <v>2767</v>
      </c>
      <c r="DJ119" s="108" t="s">
        <v>2768</v>
      </c>
      <c r="DK119" s="108"/>
      <c r="DL119" s="109" t="s">
        <v>2769</v>
      </c>
      <c r="DM119" s="110" t="s">
        <v>470</v>
      </c>
      <c r="DN119" s="110">
        <v>4.0</v>
      </c>
      <c r="DO119" s="110">
        <v>1.0</v>
      </c>
      <c r="DP119" s="110" t="s">
        <v>255</v>
      </c>
      <c r="DQ119" s="111" t="s">
        <v>2770</v>
      </c>
      <c r="DR119" s="112">
        <v>0.0</v>
      </c>
      <c r="DS119" s="113"/>
    </row>
    <row r="120">
      <c r="A120" s="75" t="s">
        <v>2771</v>
      </c>
      <c r="B120" s="66" t="s">
        <v>180</v>
      </c>
      <c r="C120" s="76" t="s">
        <v>2772</v>
      </c>
      <c r="D120" s="77" t="s">
        <v>2773</v>
      </c>
      <c r="E120" s="78" t="s">
        <v>152</v>
      </c>
      <c r="F120" s="78" t="s">
        <v>152</v>
      </c>
      <c r="G120" s="78" t="s">
        <v>2774</v>
      </c>
      <c r="H120" s="78" t="s">
        <v>2775</v>
      </c>
      <c r="I120" s="78" t="s">
        <v>2776</v>
      </c>
      <c r="J120" s="79"/>
      <c r="K120" s="80"/>
      <c r="L120" s="80"/>
      <c r="M120" s="80"/>
      <c r="N120" s="80"/>
      <c r="O120" s="81"/>
      <c r="P120" s="80"/>
      <c r="Q120" s="116" t="s">
        <v>157</v>
      </c>
      <c r="R120" s="81"/>
      <c r="S120" s="81" t="s">
        <v>157</v>
      </c>
      <c r="T120" s="81"/>
      <c r="U120" s="81"/>
      <c r="V120" s="116" t="s">
        <v>157</v>
      </c>
      <c r="W120" s="83"/>
      <c r="X120" s="84" t="s">
        <v>186</v>
      </c>
      <c r="Y120" s="129" t="s">
        <v>2777</v>
      </c>
      <c r="Z120" s="85" t="s">
        <v>670</v>
      </c>
      <c r="AA120" s="86"/>
      <c r="AB120" s="87" t="s">
        <v>479</v>
      </c>
      <c r="AC120" s="117" t="s">
        <v>2778</v>
      </c>
      <c r="AD120" s="89" t="s">
        <v>200</v>
      </c>
      <c r="AE120" s="88" t="s">
        <v>673</v>
      </c>
      <c r="AF120" s="88" t="s">
        <v>200</v>
      </c>
      <c r="AG120" s="88" t="s">
        <v>818</v>
      </c>
      <c r="AH120" s="88" t="s">
        <v>228</v>
      </c>
      <c r="AI120" s="97">
        <v>2940.0</v>
      </c>
      <c r="AJ120" s="97">
        <v>239.0</v>
      </c>
      <c r="AK120" s="97">
        <v>510.0</v>
      </c>
      <c r="AL120" s="97">
        <v>247.0</v>
      </c>
      <c r="AM120" s="97">
        <v>350.0</v>
      </c>
      <c r="AN120" s="97">
        <v>94.0</v>
      </c>
      <c r="AO120" s="91"/>
      <c r="AP120" s="92"/>
      <c r="AQ120" s="93"/>
      <c r="AR120" s="94"/>
      <c r="AS120" s="93"/>
      <c r="AT120" s="93"/>
      <c r="AU120" s="93"/>
      <c r="AV120" s="93"/>
      <c r="AW120" s="90"/>
      <c r="AX120" s="90"/>
      <c r="AY120" s="90"/>
      <c r="AZ120" s="90"/>
      <c r="BA120" s="90"/>
      <c r="BB120" s="90"/>
      <c r="BC120" s="95"/>
      <c r="BD120" s="96" t="s">
        <v>2779</v>
      </c>
      <c r="BE120" s="119" t="s">
        <v>2780</v>
      </c>
      <c r="BF120" s="98" t="s">
        <v>2772</v>
      </c>
      <c r="BG120" s="97" t="s">
        <v>542</v>
      </c>
      <c r="BH120" s="97" t="s">
        <v>486</v>
      </c>
      <c r="BI120" s="119" t="s">
        <v>2781</v>
      </c>
      <c r="BJ120" s="97" t="s">
        <v>202</v>
      </c>
      <c r="BK120" s="139">
        <v>3358.0</v>
      </c>
      <c r="BL120" s="139">
        <v>239.0</v>
      </c>
      <c r="BM120" s="139">
        <v>536.0</v>
      </c>
      <c r="BN120" s="139">
        <v>265.0</v>
      </c>
      <c r="BO120" s="139">
        <v>350.0</v>
      </c>
      <c r="BP120" s="139">
        <v>123.0</v>
      </c>
      <c r="BQ120" s="79"/>
      <c r="BR120" s="100">
        <v>25.0</v>
      </c>
      <c r="BS120" s="100">
        <v>30.0</v>
      </c>
      <c r="BT120" s="100">
        <v>20.0</v>
      </c>
      <c r="BU120" s="100">
        <v>25.0</v>
      </c>
      <c r="BV120" s="101" t="s">
        <v>2782</v>
      </c>
      <c r="BW120" s="79"/>
      <c r="BX120" s="102" t="s">
        <v>276</v>
      </c>
      <c r="BY120" s="102" t="s">
        <v>174</v>
      </c>
      <c r="BZ120" s="102" t="s">
        <v>1507</v>
      </c>
      <c r="CA120" s="102" t="s">
        <v>152</v>
      </c>
      <c r="CB120" s="102" t="s">
        <v>2783</v>
      </c>
      <c r="CC120" s="102" t="s">
        <v>152</v>
      </c>
      <c r="CD120" s="120" t="s">
        <v>2784</v>
      </c>
      <c r="CE120" s="121" t="s">
        <v>2785</v>
      </c>
      <c r="CF120" s="121" t="s">
        <v>2786</v>
      </c>
      <c r="CG120" s="105" t="s">
        <v>210</v>
      </c>
      <c r="CH120" s="105" t="s">
        <v>283</v>
      </c>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2787</v>
      </c>
      <c r="DM120" s="110" t="s">
        <v>493</v>
      </c>
      <c r="DN120" s="110">
        <v>5.0</v>
      </c>
      <c r="DO120" s="110">
        <v>6.0</v>
      </c>
      <c r="DP120" s="110" t="s">
        <v>592</v>
      </c>
      <c r="DQ120" s="111" t="s">
        <v>2788</v>
      </c>
      <c r="DR120" s="112">
        <v>0.0</v>
      </c>
      <c r="DS120" s="113"/>
    </row>
    <row r="121">
      <c r="A121" s="75" t="s">
        <v>2789</v>
      </c>
      <c r="B121" s="66" t="s">
        <v>149</v>
      </c>
      <c r="C121" s="76" t="s">
        <v>2790</v>
      </c>
      <c r="D121" s="77" t="s">
        <v>2791</v>
      </c>
      <c r="E121" s="78" t="s">
        <v>152</v>
      </c>
      <c r="F121" s="78" t="s">
        <v>2792</v>
      </c>
      <c r="G121" s="78" t="s">
        <v>2793</v>
      </c>
      <c r="H121" s="78" t="s">
        <v>2794</v>
      </c>
      <c r="I121" s="78" t="s">
        <v>2795</v>
      </c>
      <c r="J121" s="79"/>
      <c r="K121" s="80"/>
      <c r="L121" s="80"/>
      <c r="M121" s="80"/>
      <c r="N121" s="80"/>
      <c r="O121" s="81" t="s">
        <v>157</v>
      </c>
      <c r="P121" s="80"/>
      <c r="Q121" s="82"/>
      <c r="R121" s="81" t="s">
        <v>157</v>
      </c>
      <c r="S121" s="81"/>
      <c r="T121" s="81"/>
      <c r="U121" s="81"/>
      <c r="V121" s="116"/>
      <c r="W121" s="83"/>
      <c r="X121" s="84" t="s">
        <v>337</v>
      </c>
      <c r="Y121" s="85" t="s">
        <v>1321</v>
      </c>
      <c r="Z121" s="85" t="s">
        <v>903</v>
      </c>
      <c r="AA121" s="86"/>
      <c r="AB121" s="87" t="s">
        <v>161</v>
      </c>
      <c r="AC121" s="88" t="s">
        <v>272</v>
      </c>
      <c r="AD121" s="89"/>
      <c r="AE121" s="88"/>
      <c r="AF121" s="88"/>
      <c r="AG121" s="88"/>
      <c r="AH121" s="88"/>
      <c r="AI121" s="97"/>
      <c r="AJ121" s="97"/>
      <c r="AK121" s="97"/>
      <c r="AL121" s="97"/>
      <c r="AM121" s="97"/>
      <c r="AN121" s="97"/>
      <c r="AO121" s="91"/>
      <c r="AP121" s="92" t="s">
        <v>309</v>
      </c>
      <c r="AQ121" s="93" t="s">
        <v>1727</v>
      </c>
      <c r="AR121" s="94" t="s">
        <v>901</v>
      </c>
      <c r="AS121" s="93" t="s">
        <v>1900</v>
      </c>
      <c r="AT121" s="93" t="s">
        <v>337</v>
      </c>
      <c r="AU121" s="93" t="s">
        <v>2619</v>
      </c>
      <c r="AV121" s="93" t="s">
        <v>374</v>
      </c>
      <c r="AW121" s="90">
        <v>2478.0</v>
      </c>
      <c r="AX121" s="90">
        <v>412.0</v>
      </c>
      <c r="AY121" s="90">
        <v>210.0</v>
      </c>
      <c r="AZ121" s="90">
        <v>199.0</v>
      </c>
      <c r="BA121" s="90">
        <v>173.0</v>
      </c>
      <c r="BB121" s="90">
        <v>260.0</v>
      </c>
      <c r="BC121" s="95"/>
      <c r="BD121" s="96" t="s">
        <v>163</v>
      </c>
      <c r="BE121" s="97" t="s">
        <v>1823</v>
      </c>
      <c r="BF121" s="98"/>
      <c r="BG121" s="97"/>
      <c r="BH121" s="97"/>
      <c r="BI121" s="97"/>
      <c r="BJ121" s="97"/>
      <c r="BK121" s="99"/>
      <c r="BL121" s="99"/>
      <c r="BM121" s="99"/>
      <c r="BN121" s="99"/>
      <c r="BO121" s="99"/>
      <c r="BP121" s="99"/>
      <c r="BQ121" s="79"/>
      <c r="BR121" s="100">
        <v>35.0</v>
      </c>
      <c r="BS121" s="100">
        <v>35.0</v>
      </c>
      <c r="BT121" s="100">
        <v>10.0</v>
      </c>
      <c r="BU121" s="100">
        <v>10.0</v>
      </c>
      <c r="BV121" s="101" t="s">
        <v>2796</v>
      </c>
      <c r="BW121" s="79"/>
      <c r="BX121" s="102" t="s">
        <v>276</v>
      </c>
      <c r="BY121" s="102" t="s">
        <v>2797</v>
      </c>
      <c r="BZ121" s="102" t="s">
        <v>2798</v>
      </c>
      <c r="CA121" s="102" t="s">
        <v>2799</v>
      </c>
      <c r="CB121" s="102" t="s">
        <v>2800</v>
      </c>
      <c r="CC121" s="102" t="s">
        <v>769</v>
      </c>
      <c r="CD121" s="123"/>
      <c r="CE121" s="121"/>
      <c r="CF121" s="121"/>
      <c r="CG121" s="105" t="s">
        <v>520</v>
      </c>
      <c r="CH121" s="105"/>
      <c r="CI121" s="105" t="s">
        <v>2801</v>
      </c>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2802</v>
      </c>
      <c r="B122" s="66" t="s">
        <v>180</v>
      </c>
      <c r="C122" s="76" t="s">
        <v>2803</v>
      </c>
      <c r="D122" s="77" t="s">
        <v>2804</v>
      </c>
      <c r="E122" s="78"/>
      <c r="F122" s="78"/>
      <c r="G122" s="78"/>
      <c r="H122" s="78"/>
      <c r="I122" s="78"/>
      <c r="J122" s="79"/>
      <c r="K122" s="80"/>
      <c r="L122" s="80"/>
      <c r="M122" s="80"/>
      <c r="N122" s="81" t="s">
        <v>157</v>
      </c>
      <c r="O122" s="81"/>
      <c r="P122" s="125" t="s">
        <v>157</v>
      </c>
      <c r="Q122" s="82"/>
      <c r="R122" s="81" t="s">
        <v>157</v>
      </c>
      <c r="S122" s="81"/>
      <c r="T122" s="81"/>
      <c r="U122" s="81"/>
      <c r="V122" s="116"/>
      <c r="W122" s="83"/>
      <c r="X122" s="84" t="s">
        <v>295</v>
      </c>
      <c r="Y122" s="85" t="s">
        <v>1231</v>
      </c>
      <c r="Z122" s="85" t="s">
        <v>618</v>
      </c>
      <c r="AA122" s="86"/>
      <c r="AB122" s="87" t="s">
        <v>170</v>
      </c>
      <c r="AC122" s="88" t="s">
        <v>1020</v>
      </c>
      <c r="AD122" s="89" t="s">
        <v>2805</v>
      </c>
      <c r="AE122" s="88" t="s">
        <v>1823</v>
      </c>
      <c r="AF122" s="88" t="s">
        <v>301</v>
      </c>
      <c r="AG122" s="88" t="s">
        <v>407</v>
      </c>
      <c r="AH122" s="88" t="s">
        <v>440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2806</v>
      </c>
      <c r="BE122" s="97" t="s">
        <v>2807</v>
      </c>
      <c r="BF122" s="98" t="s">
        <v>2808</v>
      </c>
      <c r="BG122" s="97" t="s">
        <v>1596</v>
      </c>
      <c r="BH122" s="97" t="s">
        <v>337</v>
      </c>
      <c r="BI122" s="97" t="s">
        <v>2809</v>
      </c>
      <c r="BJ122" s="97" t="s">
        <v>193</v>
      </c>
      <c r="BK122" s="99"/>
      <c r="BL122" s="99"/>
      <c r="BM122" s="99"/>
      <c r="BN122" s="99"/>
      <c r="BO122" s="99"/>
      <c r="BP122" s="99"/>
      <c r="BQ122" s="79"/>
      <c r="BR122" s="100">
        <v>35.0</v>
      </c>
      <c r="BS122" s="100">
        <v>35.0</v>
      </c>
      <c r="BT122" s="100">
        <v>20.0</v>
      </c>
      <c r="BU122" s="100">
        <v>10.0</v>
      </c>
      <c r="BV122" s="101" t="s">
        <v>2810</v>
      </c>
      <c r="BW122" s="79"/>
      <c r="BX122" s="102" t="s">
        <v>204</v>
      </c>
      <c r="BY122" s="102" t="s">
        <v>2811</v>
      </c>
      <c r="BZ122" s="102" t="s">
        <v>2812</v>
      </c>
      <c r="CA122" s="102" t="s">
        <v>666</v>
      </c>
      <c r="CB122" s="102" t="s">
        <v>2813</v>
      </c>
      <c r="CC122" s="102" t="s">
        <v>885</v>
      </c>
      <c r="CD122" s="120" t="s">
        <v>2814</v>
      </c>
      <c r="CE122" s="121" t="s">
        <v>2815</v>
      </c>
      <c r="CF122" s="121" t="s">
        <v>2816</v>
      </c>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2817</v>
      </c>
      <c r="DM122" s="110" t="s">
        <v>427</v>
      </c>
      <c r="DN122" s="110">
        <v>3.0</v>
      </c>
      <c r="DO122" s="110">
        <v>2.0</v>
      </c>
      <c r="DP122" s="110" t="s">
        <v>255</v>
      </c>
      <c r="DQ122" s="111" t="s">
        <v>2818</v>
      </c>
      <c r="DR122" s="112"/>
      <c r="DS122" s="113"/>
    </row>
    <row r="123">
      <c r="A123" s="75" t="s">
        <v>887</v>
      </c>
      <c r="B123" s="66" t="s">
        <v>180</v>
      </c>
      <c r="C123" s="76" t="s">
        <v>2819</v>
      </c>
      <c r="D123" s="77" t="s">
        <v>2820</v>
      </c>
      <c r="E123" s="78" t="s">
        <v>152</v>
      </c>
      <c r="F123" s="78" t="s">
        <v>152</v>
      </c>
      <c r="G123" s="78" t="s">
        <v>2821</v>
      </c>
      <c r="H123" s="78" t="s">
        <v>2822</v>
      </c>
      <c r="I123" s="78" t="s">
        <v>2823</v>
      </c>
      <c r="J123" s="79"/>
      <c r="K123" s="81"/>
      <c r="L123" s="81" t="s">
        <v>157</v>
      </c>
      <c r="M123" s="80"/>
      <c r="N123" s="81" t="s">
        <v>157</v>
      </c>
      <c r="O123" s="81"/>
      <c r="P123" s="80"/>
      <c r="Q123" s="116"/>
      <c r="R123" s="81"/>
      <c r="S123" s="81"/>
      <c r="T123" s="81"/>
      <c r="U123" s="81" t="s">
        <v>157</v>
      </c>
      <c r="V123" s="116"/>
      <c r="W123" s="83"/>
      <c r="X123" s="84" t="s">
        <v>696</v>
      </c>
      <c r="Y123" s="85" t="s">
        <v>700</v>
      </c>
      <c r="Z123" s="85" t="s">
        <v>698</v>
      </c>
      <c r="AA123" s="86"/>
      <c r="AB123" s="87" t="s">
        <v>447</v>
      </c>
      <c r="AC123" s="88" t="s">
        <v>1530</v>
      </c>
      <c r="AD123" s="89" t="s">
        <v>701</v>
      </c>
      <c r="AE123" s="88" t="s">
        <v>448</v>
      </c>
      <c r="AF123" s="88" t="s">
        <v>269</v>
      </c>
      <c r="AG123" s="117" t="s">
        <v>881</v>
      </c>
      <c r="AH123" s="88" t="s">
        <v>445</v>
      </c>
      <c r="AI123" s="97"/>
      <c r="AJ123" s="97"/>
      <c r="AK123" s="97"/>
      <c r="AL123" s="97"/>
      <c r="AM123" s="97"/>
      <c r="AN123" s="97"/>
      <c r="AO123" s="91"/>
      <c r="AP123" s="92" t="s">
        <v>2824</v>
      </c>
      <c r="AQ123" s="93" t="s">
        <v>2825</v>
      </c>
      <c r="AR123" s="94" t="s">
        <v>2826</v>
      </c>
      <c r="AS123" s="93" t="s">
        <v>2827</v>
      </c>
      <c r="AT123" s="93" t="s">
        <v>169</v>
      </c>
      <c r="AU123" s="93" t="s">
        <v>2828</v>
      </c>
      <c r="AV123" s="93" t="s">
        <v>540</v>
      </c>
      <c r="AW123" s="90"/>
      <c r="AX123" s="90"/>
      <c r="AY123" s="90"/>
      <c r="AZ123" s="90"/>
      <c r="BA123" s="90"/>
      <c r="BB123" s="90"/>
      <c r="BC123" s="95"/>
      <c r="BD123" s="96" t="s">
        <v>170</v>
      </c>
      <c r="BE123" s="119" t="s">
        <v>1089</v>
      </c>
      <c r="BF123" s="98"/>
      <c r="BG123" s="97"/>
      <c r="BH123" s="97"/>
      <c r="BI123" s="97"/>
      <c r="BJ123" s="97"/>
      <c r="BK123" s="139"/>
      <c r="BL123" s="139"/>
      <c r="BM123" s="139"/>
      <c r="BN123" s="139"/>
      <c r="BO123" s="139"/>
      <c r="BP123" s="139"/>
      <c r="BQ123" s="79"/>
      <c r="BR123" s="100">
        <v>20.0</v>
      </c>
      <c r="BS123" s="100">
        <v>40.0</v>
      </c>
      <c r="BT123" s="100">
        <v>15.0</v>
      </c>
      <c r="BU123" s="100">
        <v>25.0</v>
      </c>
      <c r="BV123" s="101" t="s">
        <v>2829</v>
      </c>
      <c r="BW123" s="79"/>
      <c r="BX123" s="102" t="s">
        <v>173</v>
      </c>
      <c r="BY123" s="102" t="s">
        <v>174</v>
      </c>
      <c r="BZ123" s="102" t="s">
        <v>2830</v>
      </c>
      <c r="CA123" s="102" t="s">
        <v>629</v>
      </c>
      <c r="CB123" s="102" t="s">
        <v>2831</v>
      </c>
      <c r="CC123" s="102" t="s">
        <v>612</v>
      </c>
      <c r="CD123" s="123"/>
      <c r="CE123" s="121"/>
      <c r="CF123" s="121"/>
      <c r="CG123" s="105"/>
      <c r="CH123" s="105"/>
      <c r="CI123" s="105"/>
      <c r="CJ123" s="79"/>
      <c r="CK123" s="107" t="s">
        <v>2832</v>
      </c>
      <c r="CL123" s="108" t="s">
        <v>245</v>
      </c>
      <c r="CM123" s="108" t="s">
        <v>1161</v>
      </c>
      <c r="CN123" s="108" t="s">
        <v>420</v>
      </c>
      <c r="CO123" s="108" t="s">
        <v>247</v>
      </c>
      <c r="CP123" s="108" t="s">
        <v>387</v>
      </c>
      <c r="CQ123" s="108"/>
      <c r="CR123" s="108">
        <v>25.0</v>
      </c>
      <c r="CS123" s="108">
        <v>101.0</v>
      </c>
      <c r="CT123" s="108">
        <v>185.0</v>
      </c>
      <c r="CU123" s="108">
        <v>269.0</v>
      </c>
      <c r="CV123" s="108">
        <v>353.0</v>
      </c>
      <c r="CW123" s="108">
        <v>437.0</v>
      </c>
      <c r="CX123" s="108" t="s">
        <v>100</v>
      </c>
      <c r="CY123" s="108">
        <v>9.0</v>
      </c>
      <c r="CZ123" s="108">
        <v>27.0</v>
      </c>
      <c r="DA123" s="108">
        <v>47.0</v>
      </c>
      <c r="DB123" s="108">
        <v>67.0</v>
      </c>
      <c r="DC123" s="108">
        <v>87.0</v>
      </c>
      <c r="DD123" s="108">
        <v>107.0</v>
      </c>
      <c r="DE123" s="108" t="s">
        <v>101</v>
      </c>
      <c r="DF123" s="108" t="s">
        <v>2833</v>
      </c>
      <c r="DG123" s="108" t="s">
        <v>2834</v>
      </c>
      <c r="DH123" s="108" t="s">
        <v>2835</v>
      </c>
      <c r="DI123" s="108" t="s">
        <v>2836</v>
      </c>
      <c r="DJ123" s="108" t="s">
        <v>2837</v>
      </c>
      <c r="DK123" s="108"/>
      <c r="DL123" s="109" t="s">
        <v>2838</v>
      </c>
      <c r="DM123" s="110" t="s">
        <v>470</v>
      </c>
      <c r="DN123" s="110">
        <v>6.0</v>
      </c>
      <c r="DO123" s="110">
        <v>1.0</v>
      </c>
      <c r="DP123" s="110" t="s">
        <v>255</v>
      </c>
      <c r="DQ123" s="111" t="s">
        <v>2839</v>
      </c>
      <c r="DR123" s="112">
        <v>0.0</v>
      </c>
      <c r="DS123" s="113"/>
    </row>
    <row r="124">
      <c r="A124" s="75" t="s">
        <v>1008</v>
      </c>
      <c r="B124" s="66" t="s">
        <v>180</v>
      </c>
      <c r="C124" s="76" t="s">
        <v>2840</v>
      </c>
      <c r="D124" s="77" t="s">
        <v>2841</v>
      </c>
      <c r="E124" s="78" t="s">
        <v>152</v>
      </c>
      <c r="F124" s="78" t="s">
        <v>152</v>
      </c>
      <c r="G124" s="78" t="s">
        <v>2842</v>
      </c>
      <c r="H124" s="78" t="s">
        <v>2843</v>
      </c>
      <c r="I124" s="78" t="s">
        <v>2844</v>
      </c>
      <c r="J124" s="79"/>
      <c r="K124" s="81"/>
      <c r="L124" s="80"/>
      <c r="M124" s="80"/>
      <c r="N124" s="81" t="s">
        <v>157</v>
      </c>
      <c r="O124" s="81" t="s">
        <v>435</v>
      </c>
      <c r="P124" s="80"/>
      <c r="Q124" s="116"/>
      <c r="R124" s="81"/>
      <c r="S124" s="81"/>
      <c r="T124" s="81" t="s">
        <v>157</v>
      </c>
      <c r="U124" s="81"/>
      <c r="V124" s="116"/>
      <c r="W124" s="83"/>
      <c r="X124" s="84" t="s">
        <v>2845</v>
      </c>
      <c r="Y124" s="85" t="s">
        <v>670</v>
      </c>
      <c r="Z124" s="85" t="s">
        <v>671</v>
      </c>
      <c r="AA124" s="86"/>
      <c r="AB124" s="87" t="s">
        <v>2846</v>
      </c>
      <c r="AC124" s="88" t="s">
        <v>2847</v>
      </c>
      <c r="AD124" s="89" t="s">
        <v>2848</v>
      </c>
      <c r="AE124" s="88" t="s">
        <v>2849</v>
      </c>
      <c r="AF124" s="88" t="s">
        <v>363</v>
      </c>
      <c r="AG124" s="117" t="s">
        <v>2850</v>
      </c>
      <c r="AH124" s="88" t="s">
        <v>488</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2851</v>
      </c>
      <c r="BE124" s="119" t="s">
        <v>304</v>
      </c>
      <c r="BF124" s="98" t="s">
        <v>2852</v>
      </c>
      <c r="BG124" s="97" t="s">
        <v>2853</v>
      </c>
      <c r="BH124" s="97" t="s">
        <v>486</v>
      </c>
      <c r="BI124" s="97" t="s">
        <v>674</v>
      </c>
      <c r="BJ124" s="97" t="s">
        <v>342</v>
      </c>
      <c r="BK124" s="139"/>
      <c r="BL124" s="139"/>
      <c r="BM124" s="139"/>
      <c r="BN124" s="139"/>
      <c r="BO124" s="139"/>
      <c r="BP124" s="139"/>
      <c r="BQ124" s="79"/>
      <c r="BR124" s="100">
        <v>20.0</v>
      </c>
      <c r="BS124" s="100">
        <v>10.0</v>
      </c>
      <c r="BT124" s="100">
        <v>35.0</v>
      </c>
      <c r="BU124" s="100">
        <v>35.0</v>
      </c>
      <c r="BV124" s="101" t="s">
        <v>2854</v>
      </c>
      <c r="BW124" s="79"/>
      <c r="BX124" s="102" t="s">
        <v>1252</v>
      </c>
      <c r="BY124" s="102" t="s">
        <v>174</v>
      </c>
      <c r="BZ124" s="102" t="s">
        <v>1948</v>
      </c>
      <c r="CA124" s="102" t="s">
        <v>1949</v>
      </c>
      <c r="CB124" s="102" t="s">
        <v>2855</v>
      </c>
      <c r="CC124" s="102" t="s">
        <v>988</v>
      </c>
      <c r="CD124" s="123"/>
      <c r="CE124" s="121"/>
      <c r="CF124" s="121"/>
      <c r="CG124" s="105" t="s">
        <v>210</v>
      </c>
      <c r="CH124" s="105"/>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2856</v>
      </c>
      <c r="DM124" s="110" t="s">
        <v>1422</v>
      </c>
      <c r="DN124" s="110">
        <v>5.0</v>
      </c>
      <c r="DO124" s="110" t="s">
        <v>285</v>
      </c>
      <c r="DP124" s="110">
        <v>4.0</v>
      </c>
      <c r="DQ124" s="111" t="s">
        <v>2857</v>
      </c>
      <c r="DR124" s="112">
        <v>0.0</v>
      </c>
      <c r="DS124" s="113"/>
    </row>
    <row r="125">
      <c r="A125" s="75" t="s">
        <v>2858</v>
      </c>
      <c r="B125" s="66" t="s">
        <v>180</v>
      </c>
      <c r="C125" s="76" t="s">
        <v>2859</v>
      </c>
      <c r="D125" s="77" t="s">
        <v>2860</v>
      </c>
      <c r="E125" s="78" t="s">
        <v>152</v>
      </c>
      <c r="F125" s="78" t="s">
        <v>152</v>
      </c>
      <c r="G125" s="78"/>
      <c r="H125" s="78"/>
      <c r="I125" s="78"/>
      <c r="J125" s="79"/>
      <c r="K125" s="81" t="s">
        <v>157</v>
      </c>
      <c r="L125" s="80"/>
      <c r="M125" s="80"/>
      <c r="N125" s="81"/>
      <c r="O125" s="81"/>
      <c r="P125" s="80"/>
      <c r="Q125" s="116"/>
      <c r="R125" s="81"/>
      <c r="S125" s="81" t="s">
        <v>157</v>
      </c>
      <c r="T125" s="81"/>
      <c r="U125" s="81"/>
      <c r="V125" s="116" t="s">
        <v>157</v>
      </c>
      <c r="W125" s="83"/>
      <c r="X125" s="84" t="s">
        <v>2861</v>
      </c>
      <c r="Y125" s="85" t="s">
        <v>1231</v>
      </c>
      <c r="Z125" s="85" t="s">
        <v>331</v>
      </c>
      <c r="AA125" s="86"/>
      <c r="AB125" s="87" t="s">
        <v>2862</v>
      </c>
      <c r="AC125" s="88" t="s">
        <v>1020</v>
      </c>
      <c r="AD125" s="89" t="s">
        <v>2863</v>
      </c>
      <c r="AE125" s="88" t="s">
        <v>343</v>
      </c>
      <c r="AF125" s="88" t="s">
        <v>301</v>
      </c>
      <c r="AG125" s="117" t="s">
        <v>2864</v>
      </c>
      <c r="AH125" s="88" t="s">
        <v>440</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2865</v>
      </c>
      <c r="BE125" s="119" t="s">
        <v>339</v>
      </c>
      <c r="BF125" s="98" t="s">
        <v>2859</v>
      </c>
      <c r="BG125" s="97" t="s">
        <v>2866</v>
      </c>
      <c r="BH125" s="97" t="s">
        <v>624</v>
      </c>
      <c r="BI125" s="97" t="s">
        <v>2867</v>
      </c>
      <c r="BJ125" s="97" t="s">
        <v>540</v>
      </c>
      <c r="BK125" s="139"/>
      <c r="BL125" s="139"/>
      <c r="BM125" s="139"/>
      <c r="BN125" s="139"/>
      <c r="BO125" s="139"/>
      <c r="BP125" s="139"/>
      <c r="BQ125" s="79"/>
      <c r="BR125" s="100">
        <v>40.0</v>
      </c>
      <c r="BS125" s="100">
        <v>40.0</v>
      </c>
      <c r="BT125" s="100">
        <v>10.0</v>
      </c>
      <c r="BU125" s="100">
        <v>10.0</v>
      </c>
      <c r="BV125" s="101" t="s">
        <v>2868</v>
      </c>
      <c r="BW125" s="79"/>
      <c r="BX125" s="102" t="s">
        <v>1252</v>
      </c>
      <c r="BY125" s="102" t="s">
        <v>174</v>
      </c>
      <c r="BZ125" s="102" t="s">
        <v>2869</v>
      </c>
      <c r="CA125" s="102" t="s">
        <v>152</v>
      </c>
      <c r="CB125" s="102" t="s">
        <v>2870</v>
      </c>
      <c r="CC125" s="102" t="s">
        <v>152</v>
      </c>
      <c r="CD125" s="123"/>
      <c r="CE125" s="121" t="s">
        <v>2871</v>
      </c>
      <c r="CF125" s="121" t="s">
        <v>2872</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2873</v>
      </c>
      <c r="DM125" s="110" t="s">
        <v>427</v>
      </c>
      <c r="DN125" s="110">
        <v>3.0</v>
      </c>
      <c r="DO125" s="110">
        <v>1.0</v>
      </c>
      <c r="DP125" s="110" t="s">
        <v>255</v>
      </c>
      <c r="DQ125" s="111" t="s">
        <v>2874</v>
      </c>
      <c r="DR125" s="112">
        <v>0.0</v>
      </c>
      <c r="DS125" s="113"/>
    </row>
    <row r="126">
      <c r="A126" s="75" t="s">
        <v>2396</v>
      </c>
      <c r="B126" s="66" t="s">
        <v>180</v>
      </c>
      <c r="C126" s="76" t="s">
        <v>2875</v>
      </c>
      <c r="D126" s="77" t="s">
        <v>2876</v>
      </c>
      <c r="E126" s="78" t="s">
        <v>152</v>
      </c>
      <c r="F126" s="78" t="s">
        <v>152</v>
      </c>
      <c r="G126" s="78" t="s">
        <v>2877</v>
      </c>
      <c r="H126" s="78" t="s">
        <v>2878</v>
      </c>
      <c r="I126" s="78" t="s">
        <v>2879</v>
      </c>
      <c r="J126" s="79"/>
      <c r="K126" s="81"/>
      <c r="L126" s="80"/>
      <c r="M126" s="80"/>
      <c r="N126" s="80"/>
      <c r="O126" s="81"/>
      <c r="P126" s="80"/>
      <c r="Q126" s="116"/>
      <c r="R126" s="81"/>
      <c r="S126" s="81" t="s">
        <v>157</v>
      </c>
      <c r="T126" s="81" t="s">
        <v>435</v>
      </c>
      <c r="U126" s="81"/>
      <c r="V126" s="116"/>
      <c r="W126" s="83"/>
      <c r="X126" s="84" t="s">
        <v>186</v>
      </c>
      <c r="Y126" s="85" t="s">
        <v>187</v>
      </c>
      <c r="Z126" s="85" t="s">
        <v>849</v>
      </c>
      <c r="AA126" s="86"/>
      <c r="AB126" s="87" t="s">
        <v>479</v>
      </c>
      <c r="AC126" s="88" t="s">
        <v>2880</v>
      </c>
      <c r="AD126" s="89" t="s">
        <v>200</v>
      </c>
      <c r="AE126" s="88" t="s">
        <v>2881</v>
      </c>
      <c r="AF126" s="88" t="s">
        <v>200</v>
      </c>
      <c r="AG126" s="117" t="s">
        <v>1437</v>
      </c>
      <c r="AH126" s="88" t="s">
        <v>440</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369</v>
      </c>
      <c r="BE126" s="119" t="s">
        <v>480</v>
      </c>
      <c r="BF126" s="98" t="s">
        <v>2882</v>
      </c>
      <c r="BG126" s="97" t="s">
        <v>1225</v>
      </c>
      <c r="BH126" s="97" t="s">
        <v>342</v>
      </c>
      <c r="BI126" s="97" t="s">
        <v>2883</v>
      </c>
      <c r="BJ126" s="97" t="s">
        <v>540</v>
      </c>
      <c r="BK126" s="139"/>
      <c r="BL126" s="139"/>
      <c r="BM126" s="139"/>
      <c r="BN126" s="139"/>
      <c r="BO126" s="139"/>
      <c r="BP126" s="139"/>
      <c r="BQ126" s="79"/>
      <c r="BR126" s="100">
        <v>20.0</v>
      </c>
      <c r="BS126" s="100">
        <v>15.0</v>
      </c>
      <c r="BT126" s="100">
        <v>35.0</v>
      </c>
      <c r="BU126" s="100">
        <v>30.0</v>
      </c>
      <c r="BV126" s="101" t="s">
        <v>2884</v>
      </c>
      <c r="BW126" s="79"/>
      <c r="BX126" s="102" t="s">
        <v>173</v>
      </c>
      <c r="BY126" s="102" t="s">
        <v>174</v>
      </c>
      <c r="BZ126" s="102" t="s">
        <v>1618</v>
      </c>
      <c r="CA126" s="102" t="s">
        <v>1619</v>
      </c>
      <c r="CB126" s="102" t="s">
        <v>2885</v>
      </c>
      <c r="CC126" s="102" t="s">
        <v>2283</v>
      </c>
      <c r="CD126" s="123"/>
      <c r="CE126" s="121"/>
      <c r="CF126" s="121"/>
      <c r="CG126" s="105"/>
      <c r="CH126" s="105"/>
      <c r="CI126" s="105"/>
      <c r="CJ126" s="79"/>
      <c r="CK126" s="107" t="s">
        <v>2886</v>
      </c>
      <c r="CL126" s="108" t="s">
        <v>461</v>
      </c>
      <c r="CM126" s="108" t="s">
        <v>555</v>
      </c>
      <c r="CN126" s="108" t="s">
        <v>186</v>
      </c>
      <c r="CO126" s="108" t="s">
        <v>387</v>
      </c>
      <c r="CP126" s="108"/>
      <c r="CQ126" s="108"/>
      <c r="CR126" s="108">
        <v>21.0</v>
      </c>
      <c r="CS126" s="108">
        <v>84.0</v>
      </c>
      <c r="CT126" s="108">
        <v>154.0</v>
      </c>
      <c r="CU126" s="108">
        <v>224.0</v>
      </c>
      <c r="CV126" s="108">
        <v>294.0</v>
      </c>
      <c r="CW126" s="108">
        <v>364.0</v>
      </c>
      <c r="CX126" s="108" t="s">
        <v>100</v>
      </c>
      <c r="CY126" s="108">
        <v>6.0</v>
      </c>
      <c r="CZ126" s="108">
        <v>17.0</v>
      </c>
      <c r="DA126" s="108">
        <v>29.0</v>
      </c>
      <c r="DB126" s="108">
        <v>41.0</v>
      </c>
      <c r="DC126" s="108">
        <v>53.0</v>
      </c>
      <c r="DD126" s="108">
        <v>65.0</v>
      </c>
      <c r="DE126" s="108" t="s">
        <v>104</v>
      </c>
      <c r="DF126" s="108" t="s">
        <v>2887</v>
      </c>
      <c r="DG126" s="108" t="s">
        <v>2888</v>
      </c>
      <c r="DH126" s="108" t="s">
        <v>2889</v>
      </c>
      <c r="DI126" s="108" t="s">
        <v>2890</v>
      </c>
      <c r="DJ126" s="108" t="s">
        <v>2891</v>
      </c>
      <c r="DK126" s="108"/>
      <c r="DL126" s="109" t="s">
        <v>2892</v>
      </c>
      <c r="DM126" s="110" t="s">
        <v>493</v>
      </c>
      <c r="DN126" s="110">
        <v>5.0</v>
      </c>
      <c r="DO126" s="110">
        <v>5.0</v>
      </c>
      <c r="DP126" s="110" t="s">
        <v>592</v>
      </c>
      <c r="DQ126" s="111" t="s">
        <v>2893</v>
      </c>
      <c r="DR126" s="112">
        <v>0.0</v>
      </c>
      <c r="DS126" s="113"/>
    </row>
    <row r="127">
      <c r="A127" s="75" t="s">
        <v>2894</v>
      </c>
      <c r="B127" s="66" t="s">
        <v>180</v>
      </c>
      <c r="C127" s="76" t="s">
        <v>2895</v>
      </c>
      <c r="D127" s="77" t="s">
        <v>2896</v>
      </c>
      <c r="E127" s="78"/>
      <c r="F127" s="78"/>
      <c r="G127" s="78"/>
      <c r="H127" s="78"/>
      <c r="I127" s="78"/>
      <c r="J127" s="79"/>
      <c r="K127" s="81" t="s">
        <v>157</v>
      </c>
      <c r="L127" s="80"/>
      <c r="M127" s="80"/>
      <c r="N127" s="81" t="s">
        <v>157</v>
      </c>
      <c r="O127" s="81"/>
      <c r="P127" s="80"/>
      <c r="Q127" s="116"/>
      <c r="R127" s="81"/>
      <c r="S127" s="81"/>
      <c r="T127" s="81" t="s">
        <v>157</v>
      </c>
      <c r="U127" s="81"/>
      <c r="V127" s="116"/>
      <c r="W127" s="83"/>
      <c r="X127" s="84" t="s">
        <v>186</v>
      </c>
      <c r="Y127" s="85" t="s">
        <v>670</v>
      </c>
      <c r="Z127" s="85" t="s">
        <v>2897</v>
      </c>
      <c r="AA127" s="86"/>
      <c r="AB127" s="87" t="s">
        <v>479</v>
      </c>
      <c r="AC127" s="88" t="s">
        <v>194</v>
      </c>
      <c r="AD127" s="89" t="s">
        <v>200</v>
      </c>
      <c r="AE127" s="88" t="s">
        <v>1111</v>
      </c>
      <c r="AF127" s="88" t="s">
        <v>486</v>
      </c>
      <c r="AG127" s="117" t="s">
        <v>816</v>
      </c>
      <c r="AH127" s="88" t="s">
        <v>193</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2898</v>
      </c>
      <c r="BE127" s="119" t="s">
        <v>1105</v>
      </c>
      <c r="BF127" s="98" t="s">
        <v>2899</v>
      </c>
      <c r="BG127" s="97" t="s">
        <v>2900</v>
      </c>
      <c r="BH127" s="97" t="s">
        <v>200</v>
      </c>
      <c r="BI127" s="97" t="s">
        <v>201</v>
      </c>
      <c r="BJ127" s="97" t="s">
        <v>202</v>
      </c>
      <c r="BK127" s="139"/>
      <c r="BL127" s="139"/>
      <c r="BM127" s="139"/>
      <c r="BN127" s="139"/>
      <c r="BO127" s="139"/>
      <c r="BP127" s="139"/>
      <c r="BQ127" s="79"/>
      <c r="BR127" s="100">
        <v>30.0</v>
      </c>
      <c r="BS127" s="100">
        <v>15.0</v>
      </c>
      <c r="BT127" s="100">
        <v>20.0</v>
      </c>
      <c r="BU127" s="100">
        <v>35.0</v>
      </c>
      <c r="BV127" s="101" t="s">
        <v>2901</v>
      </c>
      <c r="BW127" s="79"/>
      <c r="BX127" s="102" t="s">
        <v>276</v>
      </c>
      <c r="BY127" s="102" t="s">
        <v>174</v>
      </c>
      <c r="BZ127" s="102" t="s">
        <v>2761</v>
      </c>
      <c r="CA127" s="102" t="s">
        <v>1362</v>
      </c>
      <c r="CB127" s="102" t="s">
        <v>2902</v>
      </c>
      <c r="CC127" s="102" t="s">
        <v>684</v>
      </c>
      <c r="CD127" s="123"/>
      <c r="CE127" s="121" t="s">
        <v>2903</v>
      </c>
      <c r="CF127" s="312" t="s">
        <v>2904</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2905</v>
      </c>
      <c r="DM127" s="110" t="s">
        <v>2906</v>
      </c>
      <c r="DN127" s="110">
        <v>6.0</v>
      </c>
      <c r="DO127" s="110">
        <v>5.0</v>
      </c>
      <c r="DP127" s="110" t="s">
        <v>2907</v>
      </c>
      <c r="DQ127" s="111" t="s">
        <v>2908</v>
      </c>
      <c r="DR127" s="112"/>
      <c r="DS127" s="113"/>
    </row>
    <row r="128">
      <c r="A128" s="75" t="s">
        <v>2909</v>
      </c>
      <c r="B128" s="66" t="s">
        <v>180</v>
      </c>
      <c r="C128" s="76" t="s">
        <v>2910</v>
      </c>
      <c r="D128" s="77" t="s">
        <v>2911</v>
      </c>
      <c r="E128" s="78" t="s">
        <v>152</v>
      </c>
      <c r="F128" s="78" t="s">
        <v>152</v>
      </c>
      <c r="G128" s="78" t="s">
        <v>2912</v>
      </c>
      <c r="H128" s="78" t="s">
        <v>2076</v>
      </c>
      <c r="I128" s="78" t="s">
        <v>2913</v>
      </c>
      <c r="J128" s="79"/>
      <c r="K128" s="81" t="s">
        <v>157</v>
      </c>
      <c r="L128" s="80"/>
      <c r="M128" s="80"/>
      <c r="N128" s="80"/>
      <c r="O128" s="81" t="s">
        <v>157</v>
      </c>
      <c r="P128" s="80"/>
      <c r="Q128" s="116"/>
      <c r="R128" s="81"/>
      <c r="S128" s="81"/>
      <c r="T128" s="81"/>
      <c r="U128" s="81"/>
      <c r="V128" s="116" t="s">
        <v>157</v>
      </c>
      <c r="W128" s="83"/>
      <c r="X128" s="84" t="s">
        <v>295</v>
      </c>
      <c r="Y128" s="85" t="s">
        <v>1823</v>
      </c>
      <c r="Z128" s="85" t="s">
        <v>407</v>
      </c>
      <c r="AA128" s="86"/>
      <c r="AB128" s="87" t="s">
        <v>2914</v>
      </c>
      <c r="AC128" s="88" t="s">
        <v>700</v>
      </c>
      <c r="AD128" s="89" t="s">
        <v>2915</v>
      </c>
      <c r="AE128" s="88" t="s">
        <v>448</v>
      </c>
      <c r="AF128" s="88" t="s">
        <v>169</v>
      </c>
      <c r="AG128" s="117" t="s">
        <v>2916</v>
      </c>
      <c r="AH128" s="88" t="s">
        <v>233</v>
      </c>
      <c r="AI128" s="97">
        <v>4179.0</v>
      </c>
      <c r="AJ128" s="97">
        <v>532.0</v>
      </c>
      <c r="AK128" s="97">
        <v>234.0</v>
      </c>
      <c r="AL128" s="97">
        <v>286.0</v>
      </c>
      <c r="AM128" s="97">
        <v>246.0</v>
      </c>
      <c r="AN128" s="97">
        <v>142.0</v>
      </c>
      <c r="AO128" s="91"/>
      <c r="AP128" s="92"/>
      <c r="AQ128" s="93"/>
      <c r="AR128" s="94"/>
      <c r="AS128" s="93"/>
      <c r="AT128" s="93"/>
      <c r="AU128" s="93"/>
      <c r="AV128" s="93"/>
      <c r="AW128" s="90"/>
      <c r="AX128" s="90"/>
      <c r="AY128" s="90"/>
      <c r="AZ128" s="90"/>
      <c r="BA128" s="90"/>
      <c r="BB128" s="90"/>
      <c r="BC128" s="95"/>
      <c r="BD128" s="96" t="s">
        <v>2917</v>
      </c>
      <c r="BE128" s="119" t="s">
        <v>2918</v>
      </c>
      <c r="BF128" s="98" t="s">
        <v>2919</v>
      </c>
      <c r="BG128" s="97" t="s">
        <v>618</v>
      </c>
      <c r="BH128" s="97" t="s">
        <v>301</v>
      </c>
      <c r="BI128" s="97" t="s">
        <v>2164</v>
      </c>
      <c r="BJ128" s="97" t="s">
        <v>540</v>
      </c>
      <c r="BK128" s="139">
        <v>4179.0</v>
      </c>
      <c r="BL128" s="139">
        <v>560.0</v>
      </c>
      <c r="BM128" s="139">
        <v>257.0</v>
      </c>
      <c r="BN128" s="139">
        <v>286.0</v>
      </c>
      <c r="BO128" s="139">
        <v>246.0</v>
      </c>
      <c r="BP128" s="139">
        <v>247.0</v>
      </c>
      <c r="BQ128" s="79"/>
      <c r="BR128" s="100">
        <v>20.0</v>
      </c>
      <c r="BS128" s="100">
        <v>35.0</v>
      </c>
      <c r="BT128" s="100">
        <v>25.0</v>
      </c>
      <c r="BU128" s="100">
        <v>20.0</v>
      </c>
      <c r="BV128" s="101" t="s">
        <v>2920</v>
      </c>
      <c r="BW128" s="79"/>
      <c r="BX128" s="102" t="s">
        <v>204</v>
      </c>
      <c r="BY128" s="102" t="s">
        <v>174</v>
      </c>
      <c r="BZ128" s="102" t="s">
        <v>2921</v>
      </c>
      <c r="CA128" s="102" t="s">
        <v>152</v>
      </c>
      <c r="CB128" s="102" t="s">
        <v>2922</v>
      </c>
      <c r="CC128" s="102" t="s">
        <v>152</v>
      </c>
      <c r="CD128" s="120" t="s">
        <v>2083</v>
      </c>
      <c r="CE128" s="121" t="s">
        <v>2923</v>
      </c>
      <c r="CF128" s="121" t="s">
        <v>2924</v>
      </c>
      <c r="CG128" s="105" t="s">
        <v>282</v>
      </c>
      <c r="CH128" s="105" t="s">
        <v>211</v>
      </c>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2925</v>
      </c>
      <c r="DM128" s="110" t="s">
        <v>470</v>
      </c>
      <c r="DN128" s="110">
        <v>5.0</v>
      </c>
      <c r="DO128" s="110" t="s">
        <v>285</v>
      </c>
      <c r="DP128" s="110" t="s">
        <v>2926</v>
      </c>
      <c r="DQ128" s="111" t="s">
        <v>2927</v>
      </c>
      <c r="DR128" s="112">
        <v>0.0</v>
      </c>
      <c r="DS128" s="113"/>
    </row>
    <row r="129">
      <c r="A129" s="75" t="s">
        <v>2928</v>
      </c>
      <c r="B129" s="66" t="s">
        <v>149</v>
      </c>
      <c r="C129" s="76" t="s">
        <v>2929</v>
      </c>
      <c r="D129" s="77" t="s">
        <v>2930</v>
      </c>
      <c r="E129" s="78" t="s">
        <v>152</v>
      </c>
      <c r="F129" s="78" t="s">
        <v>1837</v>
      </c>
      <c r="G129" s="78" t="s">
        <v>1838</v>
      </c>
      <c r="H129" s="78" t="s">
        <v>1839</v>
      </c>
      <c r="I129" s="78" t="s">
        <v>1840</v>
      </c>
      <c r="J129" s="79"/>
      <c r="K129" s="80"/>
      <c r="L129" s="81" t="s">
        <v>157</v>
      </c>
      <c r="M129" s="80"/>
      <c r="N129" s="80"/>
      <c r="O129" s="80"/>
      <c r="P129" s="81" t="s">
        <v>157</v>
      </c>
      <c r="Q129" s="82"/>
      <c r="R129" s="80"/>
      <c r="S129" s="80"/>
      <c r="T129" s="80"/>
      <c r="U129" s="80"/>
      <c r="V129" s="82"/>
      <c r="W129" s="83"/>
      <c r="X129" s="84" t="s">
        <v>696</v>
      </c>
      <c r="Y129" s="85" t="s">
        <v>576</v>
      </c>
      <c r="Z129" s="85" t="s">
        <v>1176</v>
      </c>
      <c r="AA129" s="86"/>
      <c r="AB129" s="87" t="s">
        <v>879</v>
      </c>
      <c r="AC129" s="88" t="s">
        <v>698</v>
      </c>
      <c r="AD129" s="89"/>
      <c r="AE129" s="88"/>
      <c r="AF129" s="88"/>
      <c r="AG129" s="88"/>
      <c r="AH129" s="88"/>
      <c r="AI129" s="97"/>
      <c r="AJ129" s="97"/>
      <c r="AK129" s="97"/>
      <c r="AL129" s="97"/>
      <c r="AM129" s="97"/>
      <c r="AN129" s="97"/>
      <c r="AO129" s="91"/>
      <c r="AP129" s="92" t="s">
        <v>447</v>
      </c>
      <c r="AQ129" s="93" t="s">
        <v>878</v>
      </c>
      <c r="AR129" s="94" t="s">
        <v>1175</v>
      </c>
      <c r="AS129" s="93" t="s">
        <v>850</v>
      </c>
      <c r="AT129" s="93" t="s">
        <v>169</v>
      </c>
      <c r="AU129" s="93" t="s">
        <v>538</v>
      </c>
      <c r="AV129" s="93" t="s">
        <v>445</v>
      </c>
      <c r="AW129" s="90">
        <v>2740.0</v>
      </c>
      <c r="AX129" s="90">
        <v>411.0</v>
      </c>
      <c r="AY129" s="90">
        <v>216.0</v>
      </c>
      <c r="AZ129" s="90">
        <v>223.0</v>
      </c>
      <c r="BA129" s="90">
        <v>174.0</v>
      </c>
      <c r="BB129" s="90">
        <v>100.0</v>
      </c>
      <c r="BC129" s="95"/>
      <c r="BD129" s="96" t="s">
        <v>1276</v>
      </c>
      <c r="BE129" s="97" t="s">
        <v>1381</v>
      </c>
      <c r="BF129" s="98"/>
      <c r="BG129" s="97"/>
      <c r="BH129" s="97"/>
      <c r="BI129" s="97"/>
      <c r="BJ129" s="97"/>
      <c r="BK129" s="99"/>
      <c r="BL129" s="99"/>
      <c r="BM129" s="99"/>
      <c r="BN129" s="99"/>
      <c r="BO129" s="99"/>
      <c r="BP129" s="99"/>
      <c r="BQ129" s="79"/>
      <c r="BR129" s="100">
        <v>15.0</v>
      </c>
      <c r="BS129" s="100">
        <v>30.0</v>
      </c>
      <c r="BT129" s="100">
        <v>35.0</v>
      </c>
      <c r="BU129" s="100">
        <v>10.0</v>
      </c>
      <c r="BV129" s="101" t="s">
        <v>2931</v>
      </c>
      <c r="BW129" s="79"/>
      <c r="BX129" s="102" t="s">
        <v>173</v>
      </c>
      <c r="BY129" s="102" t="s">
        <v>174</v>
      </c>
      <c r="BZ129" s="102" t="s">
        <v>1470</v>
      </c>
      <c r="CA129" s="102" t="s">
        <v>551</v>
      </c>
      <c r="CB129" s="102" t="s">
        <v>2932</v>
      </c>
      <c r="CC129" s="102" t="s">
        <v>1156</v>
      </c>
      <c r="CD129" s="120" t="s">
        <v>2933</v>
      </c>
      <c r="CE129" s="121" t="s">
        <v>2934</v>
      </c>
      <c r="CF129" s="121" t="s">
        <v>2935</v>
      </c>
      <c r="CG129" s="105" t="s">
        <v>282</v>
      </c>
      <c r="CH129" s="105"/>
      <c r="CI129" s="106"/>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2936</v>
      </c>
      <c r="B130" s="66" t="s">
        <v>180</v>
      </c>
      <c r="C130" s="76" t="s">
        <v>2937</v>
      </c>
      <c r="D130" s="77" t="s">
        <v>2938</v>
      </c>
      <c r="E130" s="78"/>
      <c r="F130" s="78"/>
      <c r="G130" s="78"/>
      <c r="H130" s="78"/>
      <c r="I130" s="78"/>
      <c r="J130" s="79"/>
      <c r="K130" s="80"/>
      <c r="L130" s="81"/>
      <c r="M130" s="80"/>
      <c r="N130" s="80"/>
      <c r="O130" s="125" t="s">
        <v>157</v>
      </c>
      <c r="P130" s="81" t="s">
        <v>157</v>
      </c>
      <c r="Q130" s="82"/>
      <c r="R130" s="80"/>
      <c r="S130" s="80"/>
      <c r="T130" s="80"/>
      <c r="U130" s="80"/>
      <c r="V130" s="124" t="s">
        <v>157</v>
      </c>
      <c r="W130" s="83"/>
      <c r="X130" s="84" t="s">
        <v>2939</v>
      </c>
      <c r="Y130" s="85" t="s">
        <v>2940</v>
      </c>
      <c r="Z130" s="85" t="s">
        <v>333</v>
      </c>
      <c r="AA130" s="86"/>
      <c r="AB130" s="87" t="s">
        <v>2941</v>
      </c>
      <c r="AC130" s="88" t="s">
        <v>1231</v>
      </c>
      <c r="AD130" s="89" t="s">
        <v>2942</v>
      </c>
      <c r="AE130" s="88" t="s">
        <v>2943</v>
      </c>
      <c r="AF130" s="88" t="s">
        <v>409</v>
      </c>
      <c r="AG130" s="88" t="s">
        <v>171</v>
      </c>
      <c r="AH130" s="88" t="s">
        <v>342</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2944</v>
      </c>
      <c r="BE130" s="97" t="s">
        <v>2350</v>
      </c>
      <c r="BF130" s="98" t="s">
        <v>2945</v>
      </c>
      <c r="BG130" s="97" t="s">
        <v>1091</v>
      </c>
      <c r="BH130" s="97" t="s">
        <v>337</v>
      </c>
      <c r="BI130" s="97" t="s">
        <v>2946</v>
      </c>
      <c r="BJ130" s="97" t="s">
        <v>193</v>
      </c>
      <c r="BK130" s="99"/>
      <c r="BL130" s="99"/>
      <c r="BM130" s="99"/>
      <c r="BN130" s="99"/>
      <c r="BO130" s="99"/>
      <c r="BP130" s="99"/>
      <c r="BQ130" s="79"/>
      <c r="BR130" s="100">
        <v>10.0</v>
      </c>
      <c r="BS130" s="100">
        <v>30.0</v>
      </c>
      <c r="BT130" s="100">
        <v>25.0</v>
      </c>
      <c r="BU130" s="100">
        <v>35.0</v>
      </c>
      <c r="BV130" s="101" t="s">
        <v>2947</v>
      </c>
      <c r="BW130" s="79"/>
      <c r="BX130" s="102" t="s">
        <v>204</v>
      </c>
      <c r="BY130" s="102" t="s">
        <v>174</v>
      </c>
      <c r="BZ130" s="102" t="s">
        <v>2948</v>
      </c>
      <c r="CA130" s="102" t="s">
        <v>152</v>
      </c>
      <c r="CB130" s="102" t="s">
        <v>2949</v>
      </c>
      <c r="CC130" s="102" t="s">
        <v>152</v>
      </c>
      <c r="CD130" s="120" t="s">
        <v>2950</v>
      </c>
      <c r="CE130" s="121" t="s">
        <v>2951</v>
      </c>
      <c r="CF130" s="121" t="s">
        <v>2952</v>
      </c>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2953</v>
      </c>
      <c r="DM130" s="110" t="s">
        <v>213</v>
      </c>
      <c r="DN130" s="110" t="s">
        <v>152</v>
      </c>
      <c r="DO130" s="110" t="s">
        <v>285</v>
      </c>
      <c r="DP130" s="110" t="s">
        <v>255</v>
      </c>
      <c r="DQ130" s="111" t="s">
        <v>2954</v>
      </c>
      <c r="DR130" s="112"/>
      <c r="DS130" s="113"/>
    </row>
    <row r="131">
      <c r="A131" s="75" t="s">
        <v>2955</v>
      </c>
      <c r="B131" s="66" t="s">
        <v>288</v>
      </c>
      <c r="C131" s="76" t="s">
        <v>2956</v>
      </c>
      <c r="D131" s="77" t="s">
        <v>2957</v>
      </c>
      <c r="E131" s="78" t="s">
        <v>152</v>
      </c>
      <c r="F131" s="78" t="s">
        <v>2958</v>
      </c>
      <c r="G131" s="78" t="s">
        <v>2959</v>
      </c>
      <c r="H131" s="78" t="s">
        <v>2960</v>
      </c>
      <c r="I131" s="78" t="s">
        <v>2961</v>
      </c>
      <c r="J131" s="79"/>
      <c r="K131" s="81"/>
      <c r="L131" s="80"/>
      <c r="M131" s="81"/>
      <c r="N131" s="80"/>
      <c r="O131" s="80"/>
      <c r="P131" s="81" t="s">
        <v>157</v>
      </c>
      <c r="Q131" s="82"/>
      <c r="R131" s="81"/>
      <c r="S131" s="81" t="s">
        <v>157</v>
      </c>
      <c r="T131" s="81"/>
      <c r="U131" s="81"/>
      <c r="V131" s="116"/>
      <c r="W131" s="83"/>
      <c r="X131" s="306" t="s">
        <v>158</v>
      </c>
      <c r="Y131" s="85" t="s">
        <v>264</v>
      </c>
      <c r="Z131" s="85" t="s">
        <v>795</v>
      </c>
      <c r="AA131" s="86"/>
      <c r="AB131" s="87" t="s">
        <v>161</v>
      </c>
      <c r="AC131" s="88" t="s">
        <v>162</v>
      </c>
      <c r="AD131" s="89" t="s">
        <v>2962</v>
      </c>
      <c r="AE131" s="88" t="s">
        <v>849</v>
      </c>
      <c r="AF131" s="88" t="s">
        <v>301</v>
      </c>
      <c r="AG131" s="117" t="s">
        <v>2963</v>
      </c>
      <c r="AH131" s="88" t="s">
        <v>169</v>
      </c>
      <c r="AI131" s="97">
        <v>4596.0</v>
      </c>
      <c r="AJ131" s="97">
        <v>428.0</v>
      </c>
      <c r="AK131" s="97">
        <v>222.0</v>
      </c>
      <c r="AL131" s="97">
        <v>363.0</v>
      </c>
      <c r="AM131" s="97">
        <v>248.0</v>
      </c>
      <c r="AN131" s="97">
        <v>93.0</v>
      </c>
      <c r="AO131" s="91"/>
      <c r="AP131" s="92" t="s">
        <v>1276</v>
      </c>
      <c r="AQ131" s="93" t="s">
        <v>159</v>
      </c>
      <c r="AR131" s="94" t="s">
        <v>1382</v>
      </c>
      <c r="AS131" s="93" t="s">
        <v>1152</v>
      </c>
      <c r="AT131" s="93" t="s">
        <v>653</v>
      </c>
      <c r="AU131" s="93" t="s">
        <v>343</v>
      </c>
      <c r="AV131" s="93" t="s">
        <v>540</v>
      </c>
      <c r="AW131" s="90">
        <v>4883.0</v>
      </c>
      <c r="AX131" s="90">
        <v>403.0</v>
      </c>
      <c r="AY131" s="90">
        <v>202.0</v>
      </c>
      <c r="AZ131" s="90">
        <v>372.0</v>
      </c>
      <c r="BA131" s="90">
        <v>184.0</v>
      </c>
      <c r="BB131" s="90">
        <v>80.0</v>
      </c>
      <c r="BC131" s="95"/>
      <c r="BD131" s="96" t="s">
        <v>447</v>
      </c>
      <c r="BE131" s="97" t="s">
        <v>576</v>
      </c>
      <c r="BF131" s="98"/>
      <c r="BG131" s="97"/>
      <c r="BH131" s="97"/>
      <c r="BI131" s="97"/>
      <c r="BJ131" s="97"/>
      <c r="BK131" s="139"/>
      <c r="BL131" s="139"/>
      <c r="BM131" s="139"/>
      <c r="BN131" s="139"/>
      <c r="BO131" s="139"/>
      <c r="BP131" s="139"/>
      <c r="BQ131" s="79"/>
      <c r="BR131" s="100">
        <v>20.0</v>
      </c>
      <c r="BS131" s="100">
        <v>15.0</v>
      </c>
      <c r="BT131" s="100">
        <v>35.0</v>
      </c>
      <c r="BU131" s="100">
        <v>25.0</v>
      </c>
      <c r="BV131" s="101" t="s">
        <v>2964</v>
      </c>
      <c r="BW131" s="79"/>
      <c r="BX131" s="102" t="s">
        <v>204</v>
      </c>
      <c r="BY131" s="102" t="s">
        <v>174</v>
      </c>
      <c r="BZ131" s="102" t="s">
        <v>2965</v>
      </c>
      <c r="CA131" s="102" t="s">
        <v>2966</v>
      </c>
      <c r="CB131" s="102" t="s">
        <v>2967</v>
      </c>
      <c r="CC131" s="102" t="s">
        <v>580</v>
      </c>
      <c r="CD131" s="120" t="s">
        <v>2968</v>
      </c>
      <c r="CE131" s="121" t="s">
        <v>2969</v>
      </c>
      <c r="CF131" s="121" t="s">
        <v>2970</v>
      </c>
      <c r="CG131" s="105"/>
      <c r="CH131" s="105"/>
      <c r="CI131" s="106"/>
      <c r="CJ131" s="79"/>
      <c r="CK131" s="107" t="s">
        <v>2971</v>
      </c>
      <c r="CL131" s="108" t="s">
        <v>417</v>
      </c>
      <c r="CM131" s="108" t="s">
        <v>418</v>
      </c>
      <c r="CN131" s="108" t="s">
        <v>419</v>
      </c>
      <c r="CO131" s="108" t="s">
        <v>420</v>
      </c>
      <c r="CP131" s="108" t="s">
        <v>247</v>
      </c>
      <c r="CQ131" s="108"/>
      <c r="CR131" s="108">
        <v>25.0</v>
      </c>
      <c r="CS131" s="108">
        <v>101.0</v>
      </c>
      <c r="CT131" s="108">
        <v>185.0</v>
      </c>
      <c r="CU131" s="108">
        <v>269.0</v>
      </c>
      <c r="CV131" s="108">
        <v>353.0</v>
      </c>
      <c r="CW131" s="108">
        <v>437.0</v>
      </c>
      <c r="CX131" s="108" t="s">
        <v>100</v>
      </c>
      <c r="CY131" s="108">
        <v>6.0</v>
      </c>
      <c r="CZ131" s="108">
        <v>17.0</v>
      </c>
      <c r="DA131" s="108">
        <v>29.0</v>
      </c>
      <c r="DB131" s="108">
        <v>41.0</v>
      </c>
      <c r="DC131" s="108">
        <v>53.0</v>
      </c>
      <c r="DD131" s="108">
        <v>65.0</v>
      </c>
      <c r="DE131" s="108" t="s">
        <v>103</v>
      </c>
      <c r="DF131" s="108" t="s">
        <v>2972</v>
      </c>
      <c r="DG131" s="108" t="s">
        <v>2973</v>
      </c>
      <c r="DH131" s="108" t="s">
        <v>2974</v>
      </c>
      <c r="DI131" s="108" t="s">
        <v>2975</v>
      </c>
      <c r="DJ131" s="108" t="s">
        <v>2976</v>
      </c>
      <c r="DK131" s="108"/>
      <c r="DL131" s="109" t="s">
        <v>2977</v>
      </c>
      <c r="DM131" s="110" t="s">
        <v>2093</v>
      </c>
      <c r="DN131" s="110">
        <v>3.0</v>
      </c>
      <c r="DO131" s="110">
        <v>2.0</v>
      </c>
      <c r="DP131" s="110" t="s">
        <v>255</v>
      </c>
      <c r="DQ131" s="111" t="s">
        <v>2978</v>
      </c>
      <c r="DR131" s="112">
        <v>0.0</v>
      </c>
      <c r="DS131" s="113"/>
    </row>
    <row r="132">
      <c r="A132" s="75" t="s">
        <v>2979</v>
      </c>
      <c r="B132" s="66" t="s">
        <v>180</v>
      </c>
      <c r="C132" s="76" t="s">
        <v>2980</v>
      </c>
      <c r="D132" s="77" t="s">
        <v>2981</v>
      </c>
      <c r="E132" s="78" t="s">
        <v>152</v>
      </c>
      <c r="F132" s="78" t="s">
        <v>152</v>
      </c>
      <c r="G132" s="78" t="s">
        <v>2982</v>
      </c>
      <c r="H132" s="78" t="s">
        <v>2983</v>
      </c>
      <c r="I132" s="78" t="s">
        <v>2984</v>
      </c>
      <c r="J132" s="79"/>
      <c r="K132" s="80"/>
      <c r="L132" s="80"/>
      <c r="M132" s="81"/>
      <c r="N132" s="81"/>
      <c r="O132" s="80"/>
      <c r="P132" s="80"/>
      <c r="Q132" s="116" t="s">
        <v>157</v>
      </c>
      <c r="R132" s="81" t="s">
        <v>157</v>
      </c>
      <c r="S132" s="81"/>
      <c r="T132" s="81"/>
      <c r="U132" s="81"/>
      <c r="V132" s="116" t="s">
        <v>157</v>
      </c>
      <c r="W132" s="83"/>
      <c r="X132" s="84" t="s">
        <v>2985</v>
      </c>
      <c r="Y132" s="85" t="s">
        <v>2986</v>
      </c>
      <c r="Z132" s="85" t="s">
        <v>336</v>
      </c>
      <c r="AA132" s="86"/>
      <c r="AB132" s="87" t="s">
        <v>2987</v>
      </c>
      <c r="AC132" s="88" t="s">
        <v>796</v>
      </c>
      <c r="AD132" s="89" t="s">
        <v>2988</v>
      </c>
      <c r="AE132" s="88" t="s">
        <v>343</v>
      </c>
      <c r="AF132" s="88" t="s">
        <v>228</v>
      </c>
      <c r="AG132" s="88" t="s">
        <v>2989</v>
      </c>
      <c r="AH132" s="88" t="s">
        <v>235</v>
      </c>
      <c r="AI132" s="97"/>
      <c r="AJ132" s="97"/>
      <c r="AK132" s="97"/>
      <c r="AL132" s="97"/>
      <c r="AM132" s="97"/>
      <c r="AN132" s="97"/>
      <c r="AO132" s="91"/>
      <c r="AP132" s="92"/>
      <c r="AQ132" s="93"/>
      <c r="AR132" s="94"/>
      <c r="AS132" s="118"/>
      <c r="AT132" s="93"/>
      <c r="AU132" s="93"/>
      <c r="AV132" s="93"/>
      <c r="AW132" s="90"/>
      <c r="AX132" s="90"/>
      <c r="AY132" s="90"/>
      <c r="AZ132" s="90"/>
      <c r="BA132" s="90"/>
      <c r="BB132" s="90"/>
      <c r="BC132" s="95"/>
      <c r="BD132" s="96" t="s">
        <v>2990</v>
      </c>
      <c r="BE132" s="97" t="s">
        <v>168</v>
      </c>
      <c r="BF132" s="98" t="s">
        <v>2991</v>
      </c>
      <c r="BG132" s="97" t="s">
        <v>2992</v>
      </c>
      <c r="BH132" s="97" t="s">
        <v>440</v>
      </c>
      <c r="BI132" s="97" t="s">
        <v>166</v>
      </c>
      <c r="BJ132" s="97" t="s">
        <v>202</v>
      </c>
      <c r="BK132" s="99"/>
      <c r="BL132" s="99"/>
      <c r="BM132" s="99"/>
      <c r="BN132" s="99"/>
      <c r="BO132" s="99"/>
      <c r="BP132" s="99"/>
      <c r="BQ132" s="79"/>
      <c r="BR132" s="100">
        <v>30.0</v>
      </c>
      <c r="BS132" s="100">
        <v>35.0</v>
      </c>
      <c r="BT132" s="100">
        <v>20.0</v>
      </c>
      <c r="BU132" s="100">
        <v>15.0</v>
      </c>
      <c r="BV132" s="101" t="s">
        <v>2993</v>
      </c>
      <c r="BW132" s="79"/>
      <c r="BX132" s="102" t="s">
        <v>173</v>
      </c>
      <c r="BY132" s="102" t="s">
        <v>174</v>
      </c>
      <c r="BZ132" s="102" t="s">
        <v>2994</v>
      </c>
      <c r="CA132" s="102" t="s">
        <v>152</v>
      </c>
      <c r="CB132" s="102" t="s">
        <v>2995</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2996</v>
      </c>
      <c r="DM132" s="110" t="s">
        <v>808</v>
      </c>
      <c r="DN132" s="110">
        <v>5.0</v>
      </c>
      <c r="DO132" s="110">
        <v>1.0</v>
      </c>
      <c r="DP132" s="110" t="s">
        <v>255</v>
      </c>
      <c r="DQ132" s="111" t="s">
        <v>2997</v>
      </c>
      <c r="DR132" s="112">
        <v>0.0</v>
      </c>
      <c r="DS132" s="113"/>
    </row>
    <row r="133">
      <c r="A133" s="75" t="s">
        <v>580</v>
      </c>
      <c r="B133" s="66" t="s">
        <v>180</v>
      </c>
      <c r="C133" s="76" t="s">
        <v>2998</v>
      </c>
      <c r="D133" s="77" t="s">
        <v>2999</v>
      </c>
      <c r="E133" s="78" t="s">
        <v>152</v>
      </c>
      <c r="F133" s="78" t="s">
        <v>152</v>
      </c>
      <c r="G133" s="78" t="s">
        <v>3000</v>
      </c>
      <c r="H133" s="78" t="s">
        <v>3001</v>
      </c>
      <c r="I133" s="78" t="s">
        <v>3002</v>
      </c>
      <c r="J133" s="79"/>
      <c r="K133" s="80"/>
      <c r="L133" s="80"/>
      <c r="M133" s="81"/>
      <c r="N133" s="81" t="s">
        <v>435</v>
      </c>
      <c r="O133" s="80"/>
      <c r="P133" s="80"/>
      <c r="Q133" s="82"/>
      <c r="R133" s="80"/>
      <c r="S133" s="81" t="s">
        <v>157</v>
      </c>
      <c r="T133" s="81"/>
      <c r="U133" s="81"/>
      <c r="V133" s="116"/>
      <c r="W133" s="83"/>
      <c r="X133" s="84" t="s">
        <v>186</v>
      </c>
      <c r="Y133" s="85" t="s">
        <v>480</v>
      </c>
      <c r="Z133" s="85" t="s">
        <v>671</v>
      </c>
      <c r="AA133" s="86"/>
      <c r="AB133" s="87" t="s">
        <v>479</v>
      </c>
      <c r="AC133" s="88" t="s">
        <v>1109</v>
      </c>
      <c r="AD133" s="89" t="s">
        <v>200</v>
      </c>
      <c r="AE133" s="88" t="s">
        <v>166</v>
      </c>
      <c r="AF133" s="88" t="s">
        <v>200</v>
      </c>
      <c r="AG133" s="88" t="s">
        <v>343</v>
      </c>
      <c r="AH133" s="88" t="s">
        <v>307</v>
      </c>
      <c r="AI133" s="97">
        <v>3109.0</v>
      </c>
      <c r="AJ133" s="97">
        <v>233.0</v>
      </c>
      <c r="AK133" s="97">
        <v>496.0</v>
      </c>
      <c r="AL133" s="97">
        <v>210.0</v>
      </c>
      <c r="AM133" s="97">
        <v>397.0</v>
      </c>
      <c r="AN133" s="97">
        <v>98.0</v>
      </c>
      <c r="AO133" s="91"/>
      <c r="AP133" s="92" t="s">
        <v>369</v>
      </c>
      <c r="AQ133" s="93" t="s">
        <v>676</v>
      </c>
      <c r="AR133" s="94" t="s">
        <v>3003</v>
      </c>
      <c r="AS133" s="118" t="s">
        <v>3004</v>
      </c>
      <c r="AT133" s="93" t="s">
        <v>363</v>
      </c>
      <c r="AU133" s="93" t="s">
        <v>1787</v>
      </c>
      <c r="AV133" s="93" t="s">
        <v>374</v>
      </c>
      <c r="AW133" s="90">
        <v>3109.0</v>
      </c>
      <c r="AX133" s="90">
        <v>280.0</v>
      </c>
      <c r="AY133" s="90">
        <v>496.0</v>
      </c>
      <c r="AZ133" s="90">
        <v>210.0</v>
      </c>
      <c r="BA133" s="90">
        <v>376.0</v>
      </c>
      <c r="BB133" s="90">
        <v>98.0</v>
      </c>
      <c r="BC133" s="95"/>
      <c r="BD133" s="96" t="s">
        <v>363</v>
      </c>
      <c r="BE133" s="97" t="s">
        <v>849</v>
      </c>
      <c r="BF133" s="98"/>
      <c r="BG133" s="97"/>
      <c r="BH133" s="97"/>
      <c r="BI133" s="97"/>
      <c r="BJ133" s="97"/>
      <c r="BK133" s="99"/>
      <c r="BL133" s="99"/>
      <c r="BM133" s="99"/>
      <c r="BN133" s="99"/>
      <c r="BO133" s="99"/>
      <c r="BP133" s="99"/>
      <c r="BQ133" s="79"/>
      <c r="BR133" s="100">
        <v>20.0</v>
      </c>
      <c r="BS133" s="100">
        <v>20.0</v>
      </c>
      <c r="BT133" s="100">
        <v>25.0</v>
      </c>
      <c r="BU133" s="100">
        <v>35.0</v>
      </c>
      <c r="BV133" s="101" t="s">
        <v>3005</v>
      </c>
      <c r="BW133" s="79"/>
      <c r="BX133" s="102" t="s">
        <v>173</v>
      </c>
      <c r="BY133" s="102" t="s">
        <v>3006</v>
      </c>
      <c r="BZ133" s="102" t="s">
        <v>3007</v>
      </c>
      <c r="CA133" s="102" t="s">
        <v>352</v>
      </c>
      <c r="CB133" s="102" t="s">
        <v>2701</v>
      </c>
      <c r="CC133" s="102" t="s">
        <v>563</v>
      </c>
      <c r="CD133" s="120" t="s">
        <v>3008</v>
      </c>
      <c r="CE133" s="121" t="s">
        <v>3009</v>
      </c>
      <c r="CF133" s="121" t="s">
        <v>3010</v>
      </c>
      <c r="CG133" s="105" t="s">
        <v>382</v>
      </c>
      <c r="CH133" s="105" t="s">
        <v>283</v>
      </c>
      <c r="CI133" s="106"/>
      <c r="CJ133" s="79"/>
      <c r="CK133" s="107" t="s">
        <v>3011</v>
      </c>
      <c r="CL133" s="108" t="s">
        <v>461</v>
      </c>
      <c r="CM133" s="108" t="s">
        <v>555</v>
      </c>
      <c r="CN133" s="108" t="s">
        <v>186</v>
      </c>
      <c r="CO133" s="108" t="s">
        <v>387</v>
      </c>
      <c r="CP133" s="108"/>
      <c r="CQ133" s="108"/>
      <c r="CR133" s="108">
        <v>21.0</v>
      </c>
      <c r="CS133" s="108">
        <v>84.0</v>
      </c>
      <c r="CT133" s="108">
        <v>154.0</v>
      </c>
      <c r="CU133" s="108">
        <v>224.0</v>
      </c>
      <c r="CV133" s="108">
        <v>294.0</v>
      </c>
      <c r="CW133" s="108">
        <v>364.0</v>
      </c>
      <c r="CX133" s="108" t="s">
        <v>100</v>
      </c>
      <c r="CY133" s="108">
        <v>6.0</v>
      </c>
      <c r="CZ133" s="108">
        <v>17.0</v>
      </c>
      <c r="DA133" s="108">
        <v>29.0</v>
      </c>
      <c r="DB133" s="108">
        <v>41.0</v>
      </c>
      <c r="DC133" s="108">
        <v>53.0</v>
      </c>
      <c r="DD133" s="108">
        <v>65.0</v>
      </c>
      <c r="DE133" s="108" t="s">
        <v>104</v>
      </c>
      <c r="DF133" s="108" t="s">
        <v>3012</v>
      </c>
      <c r="DG133" s="108" t="s">
        <v>3013</v>
      </c>
      <c r="DH133" s="108" t="s">
        <v>3014</v>
      </c>
      <c r="DI133" s="108" t="s">
        <v>3015</v>
      </c>
      <c r="DJ133" s="108" t="s">
        <v>3016</v>
      </c>
      <c r="DK133" s="108"/>
      <c r="DL133" s="109" t="s">
        <v>3017</v>
      </c>
      <c r="DM133" s="110" t="s">
        <v>493</v>
      </c>
      <c r="DN133" s="110">
        <v>5.0</v>
      </c>
      <c r="DO133" s="110" t="s">
        <v>285</v>
      </c>
      <c r="DP133" s="110">
        <v>5.0</v>
      </c>
      <c r="DQ133" s="111" t="s">
        <v>3018</v>
      </c>
      <c r="DR133" s="112">
        <v>0.0</v>
      </c>
      <c r="DS133" s="113"/>
    </row>
    <row r="134">
      <c r="A134" s="75" t="s">
        <v>3019</v>
      </c>
      <c r="B134" s="66" t="s">
        <v>288</v>
      </c>
      <c r="C134" s="76" t="s">
        <v>3020</v>
      </c>
      <c r="D134" s="77" t="s">
        <v>3021</v>
      </c>
      <c r="E134" s="171" t="s">
        <v>152</v>
      </c>
      <c r="F134" s="78" t="s">
        <v>3022</v>
      </c>
      <c r="G134" s="78" t="s">
        <v>3023</v>
      </c>
      <c r="H134" s="78" t="s">
        <v>3024</v>
      </c>
      <c r="I134" s="78"/>
      <c r="J134" s="79"/>
      <c r="K134" s="80"/>
      <c r="L134" s="80"/>
      <c r="M134" s="81"/>
      <c r="N134" s="81"/>
      <c r="O134" s="80"/>
      <c r="P134" s="80"/>
      <c r="Q134" s="82"/>
      <c r="R134" s="80"/>
      <c r="S134" s="81" t="s">
        <v>157</v>
      </c>
      <c r="T134" s="81"/>
      <c r="U134" s="81"/>
      <c r="V134" s="116" t="s">
        <v>157</v>
      </c>
      <c r="W134" s="83"/>
      <c r="X134" s="128" t="s">
        <v>295</v>
      </c>
      <c r="Y134" s="85" t="s">
        <v>407</v>
      </c>
      <c r="Z134" s="85" t="s">
        <v>232</v>
      </c>
      <c r="AA134" s="86"/>
      <c r="AB134" s="87" t="s">
        <v>170</v>
      </c>
      <c r="AC134" s="88" t="s">
        <v>1897</v>
      </c>
      <c r="AD134" s="89" t="s">
        <v>1898</v>
      </c>
      <c r="AE134" s="88" t="s">
        <v>1020</v>
      </c>
      <c r="AF134" s="88" t="s">
        <v>301</v>
      </c>
      <c r="AG134" s="88" t="s">
        <v>3025</v>
      </c>
      <c r="AH134" s="88" t="s">
        <v>409</v>
      </c>
      <c r="AI134" s="97"/>
      <c r="AJ134" s="97"/>
      <c r="AK134" s="97"/>
      <c r="AL134" s="97"/>
      <c r="AM134" s="97"/>
      <c r="AN134" s="97"/>
      <c r="AO134" s="91"/>
      <c r="AP134" s="156"/>
      <c r="AQ134" s="93"/>
      <c r="AR134" s="158"/>
      <c r="AS134" s="118"/>
      <c r="AT134" s="93"/>
      <c r="AU134" s="93"/>
      <c r="AV134" s="93"/>
      <c r="AW134" s="90"/>
      <c r="AX134" s="90"/>
      <c r="AY134" s="90"/>
      <c r="AZ134" s="90"/>
      <c r="BA134" s="90"/>
      <c r="BB134" s="90"/>
      <c r="BC134" s="95"/>
      <c r="BD134" s="96" t="s">
        <v>3026</v>
      </c>
      <c r="BE134" s="97" t="s">
        <v>168</v>
      </c>
      <c r="BF134" s="98" t="s">
        <v>3027</v>
      </c>
      <c r="BG134" s="97" t="s">
        <v>272</v>
      </c>
      <c r="BH134" s="97" t="s">
        <v>653</v>
      </c>
      <c r="BI134" s="97" t="s">
        <v>3028</v>
      </c>
      <c r="BJ134" s="97" t="s">
        <v>445</v>
      </c>
      <c r="BK134" s="99"/>
      <c r="BL134" s="99"/>
      <c r="BM134" s="99"/>
      <c r="BN134" s="99"/>
      <c r="BO134" s="99"/>
      <c r="BP134" s="99"/>
      <c r="BQ134" s="79"/>
      <c r="BR134" s="100">
        <v>15.0</v>
      </c>
      <c r="BS134" s="100">
        <v>40.0</v>
      </c>
      <c r="BT134" s="100">
        <v>25.0</v>
      </c>
      <c r="BU134" s="100">
        <v>15.0</v>
      </c>
      <c r="BV134" s="101" t="s">
        <v>3029</v>
      </c>
      <c r="BW134" s="79"/>
      <c r="BX134" s="102" t="s">
        <v>173</v>
      </c>
      <c r="BY134" s="102" t="s">
        <v>174</v>
      </c>
      <c r="BZ134" s="102" t="s">
        <v>2082</v>
      </c>
      <c r="CA134" s="102" t="s">
        <v>152</v>
      </c>
      <c r="CB134" s="102" t="s">
        <v>3030</v>
      </c>
      <c r="CC134" s="102" t="s">
        <v>152</v>
      </c>
      <c r="CD134" s="123"/>
      <c r="CE134" s="121"/>
      <c r="CF134" s="121"/>
      <c r="CG134" s="105"/>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t="s">
        <v>3031</v>
      </c>
      <c r="DM134" s="110" t="s">
        <v>470</v>
      </c>
      <c r="DN134" s="110">
        <v>5.0</v>
      </c>
      <c r="DO134" s="110">
        <v>1.0</v>
      </c>
      <c r="DP134" s="110" t="s">
        <v>255</v>
      </c>
      <c r="DQ134" s="111" t="s">
        <v>3032</v>
      </c>
      <c r="DR134" s="112">
        <v>0.0</v>
      </c>
      <c r="DS134" s="113"/>
    </row>
    <row r="135">
      <c r="A135" s="75" t="s">
        <v>1303</v>
      </c>
      <c r="B135" s="131" t="s">
        <v>180</v>
      </c>
      <c r="C135" s="76" t="s">
        <v>3033</v>
      </c>
      <c r="D135" s="77" t="s">
        <v>3034</v>
      </c>
      <c r="E135" s="78" t="s">
        <v>152</v>
      </c>
      <c r="F135" s="78" t="s">
        <v>152</v>
      </c>
      <c r="G135" s="78"/>
      <c r="H135" s="78"/>
      <c r="I135" s="78"/>
      <c r="J135" s="79"/>
      <c r="K135" s="81"/>
      <c r="L135" s="80"/>
      <c r="M135" s="81"/>
      <c r="N135" s="80"/>
      <c r="O135" s="80"/>
      <c r="P135" s="80"/>
      <c r="Q135" s="82"/>
      <c r="R135" s="81" t="s">
        <v>157</v>
      </c>
      <c r="S135" s="81"/>
      <c r="T135" s="81" t="s">
        <v>157</v>
      </c>
      <c r="U135" s="81"/>
      <c r="V135" s="116"/>
      <c r="W135" s="83"/>
      <c r="X135" s="128" t="s">
        <v>295</v>
      </c>
      <c r="Y135" s="85" t="s">
        <v>1231</v>
      </c>
      <c r="Z135" s="129" t="s">
        <v>3035</v>
      </c>
      <c r="AA135" s="86"/>
      <c r="AB135" s="87" t="s">
        <v>3036</v>
      </c>
      <c r="AC135" s="88" t="s">
        <v>2350</v>
      </c>
      <c r="AD135" s="89" t="s">
        <v>3037</v>
      </c>
      <c r="AE135" s="88" t="s">
        <v>1823</v>
      </c>
      <c r="AF135" s="88" t="s">
        <v>342</v>
      </c>
      <c r="AG135" s="117" t="s">
        <v>3038</v>
      </c>
      <c r="AH135" s="88" t="s">
        <v>337</v>
      </c>
      <c r="AI135" s="97"/>
      <c r="AJ135" s="97"/>
      <c r="AK135" s="97"/>
      <c r="AL135" s="97"/>
      <c r="AM135" s="97"/>
      <c r="AN135" s="97"/>
      <c r="AO135" s="91"/>
      <c r="AP135" s="156"/>
      <c r="AQ135" s="93"/>
      <c r="AR135" s="158"/>
      <c r="AS135" s="93"/>
      <c r="AT135" s="93"/>
      <c r="AU135" s="93"/>
      <c r="AV135" s="93"/>
      <c r="AW135" s="90"/>
      <c r="AX135" s="90"/>
      <c r="AY135" s="90"/>
      <c r="AZ135" s="90"/>
      <c r="BA135" s="90"/>
      <c r="BB135" s="90"/>
      <c r="BC135" s="95"/>
      <c r="BD135" s="96" t="s">
        <v>170</v>
      </c>
      <c r="BE135" s="97" t="s">
        <v>602</v>
      </c>
      <c r="BF135" s="98" t="s">
        <v>1898</v>
      </c>
      <c r="BG135" s="97" t="s">
        <v>331</v>
      </c>
      <c r="BH135" s="97" t="s">
        <v>301</v>
      </c>
      <c r="BI135" s="119" t="s">
        <v>3039</v>
      </c>
      <c r="BJ135" s="97" t="s">
        <v>202</v>
      </c>
      <c r="BK135" s="139"/>
      <c r="BL135" s="139"/>
      <c r="BM135" s="139"/>
      <c r="BN135" s="139"/>
      <c r="BO135" s="139"/>
      <c r="BP135" s="139"/>
      <c r="BQ135" s="79"/>
      <c r="BR135" s="100">
        <v>25.0</v>
      </c>
      <c r="BS135" s="100">
        <v>35.0</v>
      </c>
      <c r="BT135" s="100">
        <v>25.0</v>
      </c>
      <c r="BU135" s="100">
        <v>15.0</v>
      </c>
      <c r="BV135" s="101" t="s">
        <v>3040</v>
      </c>
      <c r="BW135" s="79"/>
      <c r="BX135" s="102" t="s">
        <v>204</v>
      </c>
      <c r="BY135" s="102" t="s">
        <v>3041</v>
      </c>
      <c r="BZ135" s="102" t="s">
        <v>1532</v>
      </c>
      <c r="CA135" s="102" t="s">
        <v>682</v>
      </c>
      <c r="CB135" s="102" t="s">
        <v>3042</v>
      </c>
      <c r="CC135" s="102" t="s">
        <v>858</v>
      </c>
      <c r="CD135" s="103"/>
      <c r="CE135" s="104"/>
      <c r="CF135" s="104"/>
      <c r="CG135" s="105"/>
      <c r="CH135" s="105"/>
      <c r="CI135" s="106"/>
      <c r="CJ135" s="79"/>
      <c r="CK135" s="107" t="s">
        <v>3043</v>
      </c>
      <c r="CL135" s="108" t="s">
        <v>461</v>
      </c>
      <c r="CM135" s="108" t="s">
        <v>418</v>
      </c>
      <c r="CN135" s="108" t="s">
        <v>420</v>
      </c>
      <c r="CO135" s="108" t="s">
        <v>501</v>
      </c>
      <c r="CP135" s="108"/>
      <c r="CQ135" s="108"/>
      <c r="CR135" s="108">
        <v>34.0</v>
      </c>
      <c r="CS135" s="108">
        <v>135.0</v>
      </c>
      <c r="CT135" s="108">
        <v>247.0</v>
      </c>
      <c r="CU135" s="108">
        <v>359.0</v>
      </c>
      <c r="CV135" s="108">
        <v>471.0</v>
      </c>
      <c r="CW135" s="108">
        <v>583.0</v>
      </c>
      <c r="CX135" s="108" t="s">
        <v>100</v>
      </c>
      <c r="CY135" s="108">
        <v>4.0</v>
      </c>
      <c r="CZ135" s="108">
        <v>12.0</v>
      </c>
      <c r="DA135" s="108">
        <v>21.0</v>
      </c>
      <c r="DB135" s="108">
        <v>30.0</v>
      </c>
      <c r="DC135" s="108">
        <v>39.0</v>
      </c>
      <c r="DD135" s="108">
        <v>48.0</v>
      </c>
      <c r="DE135" s="108" t="s">
        <v>104</v>
      </c>
      <c r="DF135" s="108" t="s">
        <v>3044</v>
      </c>
      <c r="DG135" s="108" t="s">
        <v>3045</v>
      </c>
      <c r="DH135" s="108" t="s">
        <v>3046</v>
      </c>
      <c r="DI135" s="108" t="s">
        <v>3047</v>
      </c>
      <c r="DJ135" s="108" t="s">
        <v>3048</v>
      </c>
      <c r="DK135" s="108"/>
      <c r="DL135" s="109" t="s">
        <v>3049</v>
      </c>
      <c r="DM135" s="110" t="s">
        <v>470</v>
      </c>
      <c r="DN135" s="110">
        <v>5.0</v>
      </c>
      <c r="DO135" s="110">
        <v>2.0</v>
      </c>
      <c r="DP135" s="110" t="s">
        <v>255</v>
      </c>
      <c r="DQ135" s="111" t="s">
        <v>3050</v>
      </c>
      <c r="DR135" s="112">
        <v>0.0</v>
      </c>
      <c r="DS135" s="113"/>
    </row>
    <row r="136">
      <c r="A136" s="75" t="s">
        <v>313</v>
      </c>
      <c r="B136" s="66" t="s">
        <v>180</v>
      </c>
      <c r="C136" s="76" t="s">
        <v>3051</v>
      </c>
      <c r="D136" s="77" t="s">
        <v>3052</v>
      </c>
      <c r="E136" s="78" t="s">
        <v>152</v>
      </c>
      <c r="F136" s="78" t="s">
        <v>152</v>
      </c>
      <c r="G136" s="78" t="s">
        <v>3053</v>
      </c>
      <c r="H136" s="78" t="s">
        <v>3054</v>
      </c>
      <c r="I136" s="78" t="s">
        <v>3055</v>
      </c>
      <c r="J136" s="79"/>
      <c r="K136" s="81" t="s">
        <v>157</v>
      </c>
      <c r="L136" s="80"/>
      <c r="M136" s="81"/>
      <c r="N136" s="80"/>
      <c r="O136" s="80"/>
      <c r="P136" s="80"/>
      <c r="Q136" s="82"/>
      <c r="R136" s="81" t="s">
        <v>157</v>
      </c>
      <c r="S136" s="81" t="s">
        <v>435</v>
      </c>
      <c r="T136" s="81"/>
      <c r="U136" s="81"/>
      <c r="V136" s="116"/>
      <c r="W136" s="83"/>
      <c r="X136" s="128" t="s">
        <v>501</v>
      </c>
      <c r="Y136" s="85" t="s">
        <v>502</v>
      </c>
      <c r="Z136" s="85" t="s">
        <v>3056</v>
      </c>
      <c r="AA136" s="86"/>
      <c r="AB136" s="87" t="s">
        <v>161</v>
      </c>
      <c r="AC136" s="88" t="s">
        <v>790</v>
      </c>
      <c r="AD136" s="89" t="s">
        <v>1245</v>
      </c>
      <c r="AE136" s="117" t="s">
        <v>3057</v>
      </c>
      <c r="AF136" s="88" t="s">
        <v>301</v>
      </c>
      <c r="AG136" s="88" t="s">
        <v>547</v>
      </c>
      <c r="AH136" s="88" t="s">
        <v>307</v>
      </c>
      <c r="AI136" s="97">
        <v>3180.0</v>
      </c>
      <c r="AJ136" s="97">
        <v>548.0</v>
      </c>
      <c r="AK136" s="97">
        <v>222.0</v>
      </c>
      <c r="AL136" s="97">
        <v>249.0</v>
      </c>
      <c r="AM136" s="97">
        <v>241.0</v>
      </c>
      <c r="AN136" s="97">
        <v>182.0</v>
      </c>
      <c r="AO136" s="91"/>
      <c r="AP136" s="156" t="s">
        <v>509</v>
      </c>
      <c r="AQ136" s="93" t="s">
        <v>508</v>
      </c>
      <c r="AR136" s="158" t="s">
        <v>511</v>
      </c>
      <c r="AS136" s="93" t="s">
        <v>1823</v>
      </c>
      <c r="AT136" s="93" t="s">
        <v>374</v>
      </c>
      <c r="AU136" s="118" t="s">
        <v>3058</v>
      </c>
      <c r="AV136" s="93" t="s">
        <v>193</v>
      </c>
      <c r="AW136" s="90">
        <v>3037.0</v>
      </c>
      <c r="AX136" s="90">
        <v>522.0</v>
      </c>
      <c r="AY136" s="90">
        <v>222.0</v>
      </c>
      <c r="AZ136" s="90">
        <v>231.0</v>
      </c>
      <c r="BA136" s="90">
        <v>292.0</v>
      </c>
      <c r="BB136" s="90">
        <v>230.0</v>
      </c>
      <c r="BC136" s="95"/>
      <c r="BD136" s="96" t="s">
        <v>309</v>
      </c>
      <c r="BE136" s="97" t="s">
        <v>333</v>
      </c>
      <c r="BF136" s="98"/>
      <c r="BG136" s="97"/>
      <c r="BH136" s="97"/>
      <c r="BI136" s="97"/>
      <c r="BJ136" s="97"/>
      <c r="BK136" s="139"/>
      <c r="BL136" s="139"/>
      <c r="BM136" s="139"/>
      <c r="BN136" s="139"/>
      <c r="BO136" s="139"/>
      <c r="BP136" s="139"/>
      <c r="BQ136" s="79"/>
      <c r="BR136" s="100">
        <v>30.0</v>
      </c>
      <c r="BS136" s="100">
        <v>40.0</v>
      </c>
      <c r="BT136" s="100">
        <v>10.0</v>
      </c>
      <c r="BU136" s="100">
        <v>20.0</v>
      </c>
      <c r="BV136" s="101" t="s">
        <v>3059</v>
      </c>
      <c r="BW136" s="79"/>
      <c r="BX136" s="102" t="s">
        <v>173</v>
      </c>
      <c r="BY136" s="102" t="s">
        <v>174</v>
      </c>
      <c r="BZ136" s="102" t="s">
        <v>3060</v>
      </c>
      <c r="CA136" s="102" t="s">
        <v>610</v>
      </c>
      <c r="CB136" s="102" t="s">
        <v>611</v>
      </c>
      <c r="CC136" s="102" t="s">
        <v>429</v>
      </c>
      <c r="CD136" s="103"/>
      <c r="CE136" s="104"/>
      <c r="CF136" s="104"/>
      <c r="CG136" s="105" t="s">
        <v>178</v>
      </c>
      <c r="CH136" s="105" t="s">
        <v>383</v>
      </c>
      <c r="CI136" s="106"/>
      <c r="CJ136" s="79"/>
      <c r="CK136" s="107" t="s">
        <v>3061</v>
      </c>
      <c r="CL136" s="108" t="s">
        <v>461</v>
      </c>
      <c r="CM136" s="108" t="s">
        <v>462</v>
      </c>
      <c r="CN136" s="108" t="s">
        <v>420</v>
      </c>
      <c r="CO136" s="108" t="s">
        <v>501</v>
      </c>
      <c r="CP136" s="108" t="s">
        <v>863</v>
      </c>
      <c r="CQ136" s="108"/>
      <c r="CR136" s="108">
        <v>25.0</v>
      </c>
      <c r="CS136" s="108">
        <v>101.0</v>
      </c>
      <c r="CT136" s="108">
        <v>185.0</v>
      </c>
      <c r="CU136" s="108">
        <v>269.0</v>
      </c>
      <c r="CV136" s="108">
        <v>353.0</v>
      </c>
      <c r="CW136" s="108">
        <v>437.0</v>
      </c>
      <c r="CX136" s="108" t="s">
        <v>100</v>
      </c>
      <c r="CY136" s="108">
        <v>5.0</v>
      </c>
      <c r="CZ136" s="108">
        <v>15.0</v>
      </c>
      <c r="DA136" s="108">
        <v>26.0</v>
      </c>
      <c r="DB136" s="108">
        <v>37.0</v>
      </c>
      <c r="DC136" s="108">
        <v>48.0</v>
      </c>
      <c r="DD136" s="108">
        <v>59.0</v>
      </c>
      <c r="DE136" s="108" t="s">
        <v>104</v>
      </c>
      <c r="DF136" s="108" t="s">
        <v>3062</v>
      </c>
      <c r="DG136" s="108" t="s">
        <v>3063</v>
      </c>
      <c r="DH136" s="108" t="s">
        <v>3064</v>
      </c>
      <c r="DI136" s="108" t="s">
        <v>3065</v>
      </c>
      <c r="DJ136" s="108" t="s">
        <v>3066</v>
      </c>
      <c r="DK136" s="108"/>
      <c r="DL136" s="109" t="s">
        <v>3067</v>
      </c>
      <c r="DM136" s="110" t="s">
        <v>213</v>
      </c>
      <c r="DN136" s="110">
        <v>4.0</v>
      </c>
      <c r="DO136" s="110" t="s">
        <v>318</v>
      </c>
      <c r="DP136" s="110" t="s">
        <v>255</v>
      </c>
      <c r="DQ136" s="111" t="s">
        <v>3068</v>
      </c>
      <c r="DR136" s="112">
        <v>0.0</v>
      </c>
      <c r="DS136" s="113"/>
    </row>
    <row r="137">
      <c r="A137" s="75" t="s">
        <v>1097</v>
      </c>
      <c r="B137" s="66" t="s">
        <v>288</v>
      </c>
      <c r="C137" s="76" t="s">
        <v>3069</v>
      </c>
      <c r="D137" s="77" t="s">
        <v>3070</v>
      </c>
      <c r="E137" s="78" t="s">
        <v>152</v>
      </c>
      <c r="F137" s="78" t="s">
        <v>3071</v>
      </c>
      <c r="G137" s="78" t="s">
        <v>3072</v>
      </c>
      <c r="H137" s="78" t="s">
        <v>3073</v>
      </c>
      <c r="I137" s="78" t="s">
        <v>3074</v>
      </c>
      <c r="J137" s="79"/>
      <c r="K137" s="80"/>
      <c r="L137" s="80"/>
      <c r="M137" s="81" t="s">
        <v>157</v>
      </c>
      <c r="N137" s="80"/>
      <c r="O137" s="80"/>
      <c r="P137" s="80"/>
      <c r="Q137" s="82"/>
      <c r="R137" s="81" t="s">
        <v>157</v>
      </c>
      <c r="S137" s="81"/>
      <c r="T137" s="81"/>
      <c r="U137" s="81"/>
      <c r="V137" s="116"/>
      <c r="W137" s="83"/>
      <c r="X137" s="84" t="s">
        <v>337</v>
      </c>
      <c r="Y137" s="85" t="s">
        <v>2619</v>
      </c>
      <c r="Z137" s="85" t="s">
        <v>1063</v>
      </c>
      <c r="AA137" s="86"/>
      <c r="AB137" s="87" t="s">
        <v>170</v>
      </c>
      <c r="AC137" s="88" t="s">
        <v>171</v>
      </c>
      <c r="AD137" s="89"/>
      <c r="AE137" s="88"/>
      <c r="AF137" s="88"/>
      <c r="AG137" s="88"/>
      <c r="AH137" s="88"/>
      <c r="AI137" s="97"/>
      <c r="AJ137" s="97"/>
      <c r="AK137" s="97"/>
      <c r="AL137" s="97"/>
      <c r="AM137" s="97"/>
      <c r="AN137" s="97"/>
      <c r="AO137" s="91"/>
      <c r="AP137" s="92" t="s">
        <v>1322</v>
      </c>
      <c r="AQ137" s="93" t="s">
        <v>1596</v>
      </c>
      <c r="AR137" s="94" t="s">
        <v>1732</v>
      </c>
      <c r="AS137" s="93" t="s">
        <v>547</v>
      </c>
      <c r="AT137" s="93" t="s">
        <v>337</v>
      </c>
      <c r="AU137" s="93" t="s">
        <v>1725</v>
      </c>
      <c r="AV137" s="93" t="s">
        <v>193</v>
      </c>
      <c r="AW137" s="90">
        <v>3362.0</v>
      </c>
      <c r="AX137" s="90">
        <v>476.0</v>
      </c>
      <c r="AY137" s="90">
        <v>212.0</v>
      </c>
      <c r="AZ137" s="90">
        <v>233.0</v>
      </c>
      <c r="BA137" s="90">
        <v>239.0</v>
      </c>
      <c r="BB137" s="90">
        <v>302.0</v>
      </c>
      <c r="BC137" s="95"/>
      <c r="BD137" s="96" t="s">
        <v>509</v>
      </c>
      <c r="BE137" s="97" t="s">
        <v>1323</v>
      </c>
      <c r="BF137" s="98" t="s">
        <v>511</v>
      </c>
      <c r="BG137" s="97" t="s">
        <v>1091</v>
      </c>
      <c r="BH137" s="97" t="s">
        <v>374</v>
      </c>
      <c r="BI137" s="97" t="s">
        <v>306</v>
      </c>
      <c r="BJ137" s="97" t="s">
        <v>507</v>
      </c>
      <c r="BK137" s="99">
        <v>3000.0</v>
      </c>
      <c r="BL137" s="99">
        <v>476.0</v>
      </c>
      <c r="BM137" s="99">
        <v>212.0</v>
      </c>
      <c r="BN137" s="99">
        <v>217.0</v>
      </c>
      <c r="BO137" s="99">
        <v>291.0</v>
      </c>
      <c r="BP137" s="99">
        <v>236.0</v>
      </c>
      <c r="BQ137" s="79"/>
      <c r="BR137" s="100">
        <v>40.0</v>
      </c>
      <c r="BS137" s="100">
        <v>35.0</v>
      </c>
      <c r="BT137" s="100">
        <v>10.0</v>
      </c>
      <c r="BU137" s="100">
        <v>10.0</v>
      </c>
      <c r="BV137" s="101" t="s">
        <v>3075</v>
      </c>
      <c r="BW137" s="79"/>
      <c r="BX137" s="102" t="s">
        <v>173</v>
      </c>
      <c r="BY137" s="102" t="s">
        <v>174</v>
      </c>
      <c r="BZ137" s="102" t="s">
        <v>3076</v>
      </c>
      <c r="CA137" s="102" t="s">
        <v>1372</v>
      </c>
      <c r="CB137" s="102" t="s">
        <v>1388</v>
      </c>
      <c r="CC137" s="102" t="s">
        <v>1057</v>
      </c>
      <c r="CD137" s="120" t="s">
        <v>1335</v>
      </c>
      <c r="CE137" s="121" t="s">
        <v>3077</v>
      </c>
      <c r="CF137" s="121" t="s">
        <v>3078</v>
      </c>
      <c r="CG137" s="105" t="s">
        <v>520</v>
      </c>
      <c r="CH137" s="105" t="s">
        <v>383</v>
      </c>
      <c r="CI137" s="106"/>
      <c r="CJ137" s="79"/>
      <c r="CK137" s="107" t="s">
        <v>3079</v>
      </c>
      <c r="CL137" s="108" t="s">
        <v>461</v>
      </c>
      <c r="CM137" s="108" t="s">
        <v>462</v>
      </c>
      <c r="CN137" s="108" t="s">
        <v>420</v>
      </c>
      <c r="CO137" s="108" t="s">
        <v>501</v>
      </c>
      <c r="CP137" s="108" t="s">
        <v>863</v>
      </c>
      <c r="CQ137" s="108"/>
      <c r="CR137" s="108">
        <v>25.0</v>
      </c>
      <c r="CS137" s="108">
        <v>101.0</v>
      </c>
      <c r="CT137" s="108">
        <v>185.0</v>
      </c>
      <c r="CU137" s="108">
        <v>269.0</v>
      </c>
      <c r="CV137" s="108">
        <v>353.0</v>
      </c>
      <c r="CW137" s="108">
        <v>437.0</v>
      </c>
      <c r="CX137" s="108" t="s">
        <v>100</v>
      </c>
      <c r="CY137" s="108">
        <v>5.0</v>
      </c>
      <c r="CZ137" s="108">
        <v>15.0</v>
      </c>
      <c r="DA137" s="108">
        <v>26.0</v>
      </c>
      <c r="DB137" s="108">
        <v>37.0</v>
      </c>
      <c r="DC137" s="108">
        <v>48.0</v>
      </c>
      <c r="DD137" s="108">
        <v>59.0</v>
      </c>
      <c r="DE137" s="108" t="s">
        <v>104</v>
      </c>
      <c r="DF137" s="108" t="s">
        <v>3080</v>
      </c>
      <c r="DG137" s="108" t="s">
        <v>3081</v>
      </c>
      <c r="DH137" s="108" t="s">
        <v>3082</v>
      </c>
      <c r="DI137" s="108" t="s">
        <v>3083</v>
      </c>
      <c r="DJ137" s="108" t="s">
        <v>3084</v>
      </c>
      <c r="DK137" s="108"/>
      <c r="DL137" s="109" t="s">
        <v>3085</v>
      </c>
      <c r="DM137" s="110" t="s">
        <v>470</v>
      </c>
      <c r="DN137" s="110">
        <v>3.0</v>
      </c>
      <c r="DO137" s="110">
        <v>2.0</v>
      </c>
      <c r="DP137" s="110" t="s">
        <v>255</v>
      </c>
      <c r="DQ137" s="111" t="s">
        <v>3086</v>
      </c>
      <c r="DR137" s="112">
        <v>0.0</v>
      </c>
      <c r="DS137" s="113"/>
    </row>
    <row r="138">
      <c r="A138" s="75" t="s">
        <v>1791</v>
      </c>
      <c r="B138" s="66" t="s">
        <v>180</v>
      </c>
      <c r="C138" s="76" t="s">
        <v>3087</v>
      </c>
      <c r="D138" s="77" t="s">
        <v>3088</v>
      </c>
      <c r="E138" s="78" t="s">
        <v>152</v>
      </c>
      <c r="F138" s="78" t="s">
        <v>152</v>
      </c>
      <c r="G138" s="78"/>
      <c r="H138" s="78"/>
      <c r="I138" s="78"/>
      <c r="J138" s="79"/>
      <c r="K138" s="80"/>
      <c r="L138" s="125" t="s">
        <v>157</v>
      </c>
      <c r="M138" s="81"/>
      <c r="N138" s="125" t="s">
        <v>157</v>
      </c>
      <c r="O138" s="80"/>
      <c r="P138" s="80"/>
      <c r="Q138" s="82"/>
      <c r="R138" s="81"/>
      <c r="S138" s="81"/>
      <c r="T138" s="81"/>
      <c r="U138" s="81"/>
      <c r="V138" s="116"/>
      <c r="W138" s="83"/>
      <c r="X138" s="84" t="s">
        <v>1351</v>
      </c>
      <c r="Y138" s="85" t="s">
        <v>362</v>
      </c>
      <c r="Z138" s="85" t="s">
        <v>3089</v>
      </c>
      <c r="AA138" s="86"/>
      <c r="AB138" s="87" t="s">
        <v>1352</v>
      </c>
      <c r="AC138" s="88" t="s">
        <v>366</v>
      </c>
      <c r="AD138" s="89" t="s">
        <v>1353</v>
      </c>
      <c r="AE138" s="88" t="s">
        <v>481</v>
      </c>
      <c r="AF138" s="88" t="s">
        <v>363</v>
      </c>
      <c r="AG138" s="88" t="s">
        <v>3090</v>
      </c>
      <c r="AH138" s="88" t="s">
        <v>2335</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605</v>
      </c>
      <c r="BE138" s="97" t="s">
        <v>370</v>
      </c>
      <c r="BF138" s="98" t="s">
        <v>1107</v>
      </c>
      <c r="BG138" s="97" t="s">
        <v>538</v>
      </c>
      <c r="BH138" s="97" t="s">
        <v>486</v>
      </c>
      <c r="BI138" s="97" t="s">
        <v>3091</v>
      </c>
      <c r="BJ138" s="97" t="s">
        <v>167</v>
      </c>
      <c r="BK138" s="99"/>
      <c r="BL138" s="99"/>
      <c r="BM138" s="99"/>
      <c r="BN138" s="99"/>
      <c r="BO138" s="99"/>
      <c r="BP138" s="99"/>
      <c r="BQ138" s="79"/>
      <c r="BR138" s="100">
        <v>30.0</v>
      </c>
      <c r="BS138" s="100">
        <v>20.0</v>
      </c>
      <c r="BT138" s="100">
        <v>35.0</v>
      </c>
      <c r="BU138" s="100">
        <v>35.0</v>
      </c>
      <c r="BV138" s="101" t="s">
        <v>3092</v>
      </c>
      <c r="BW138" s="79"/>
      <c r="BX138" s="102" t="s">
        <v>204</v>
      </c>
      <c r="BY138" s="102" t="s">
        <v>174</v>
      </c>
      <c r="BZ138" s="102" t="s">
        <v>3093</v>
      </c>
      <c r="CA138" s="102" t="s">
        <v>352</v>
      </c>
      <c r="CB138" s="102" t="s">
        <v>3094</v>
      </c>
      <c r="CC138" s="102" t="s">
        <v>495</v>
      </c>
      <c r="CD138" s="123"/>
      <c r="CE138" s="121" t="s">
        <v>3095</v>
      </c>
      <c r="CF138" s="121" t="s">
        <v>3096</v>
      </c>
      <c r="CG138" s="105"/>
      <c r="CH138" s="105"/>
      <c r="CI138" s="106"/>
      <c r="CJ138" s="79"/>
      <c r="CK138" s="107" t="s">
        <v>3097</v>
      </c>
      <c r="CL138" s="108" t="s">
        <v>461</v>
      </c>
      <c r="CM138" s="108" t="s">
        <v>555</v>
      </c>
      <c r="CN138" s="108" t="s">
        <v>186</v>
      </c>
      <c r="CO138" s="108" t="s">
        <v>387</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3098</v>
      </c>
      <c r="DG138" s="108" t="s">
        <v>3099</v>
      </c>
      <c r="DH138" s="108" t="s">
        <v>3100</v>
      </c>
      <c r="DI138" s="108" t="s">
        <v>3101</v>
      </c>
      <c r="DJ138" s="108" t="s">
        <v>3102</v>
      </c>
      <c r="DK138" s="108"/>
      <c r="DL138" s="109" t="s">
        <v>3103</v>
      </c>
      <c r="DM138" s="110" t="s">
        <v>3104</v>
      </c>
      <c r="DN138" s="110" t="s">
        <v>152</v>
      </c>
      <c r="DO138" s="110" t="s">
        <v>152</v>
      </c>
      <c r="DP138" s="110" t="s">
        <v>152</v>
      </c>
      <c r="DQ138" s="111" t="s">
        <v>3105</v>
      </c>
      <c r="DR138" s="112">
        <v>0.0</v>
      </c>
      <c r="DS138" s="113"/>
    </row>
    <row r="139">
      <c r="A139" s="75" t="s">
        <v>2799</v>
      </c>
      <c r="B139" s="66" t="s">
        <v>288</v>
      </c>
      <c r="C139" s="76" t="s">
        <v>3106</v>
      </c>
      <c r="D139" s="77" t="s">
        <v>3107</v>
      </c>
      <c r="E139" s="78" t="s">
        <v>152</v>
      </c>
      <c r="F139" s="78" t="s">
        <v>3108</v>
      </c>
      <c r="G139" s="78" t="s">
        <v>3109</v>
      </c>
      <c r="H139" s="78" t="s">
        <v>3110</v>
      </c>
      <c r="I139" s="78" t="s">
        <v>3111</v>
      </c>
      <c r="J139" s="79"/>
      <c r="K139" s="80"/>
      <c r="L139" s="80"/>
      <c r="M139" s="80"/>
      <c r="N139" s="81" t="s">
        <v>157</v>
      </c>
      <c r="O139" s="81" t="s">
        <v>157</v>
      </c>
      <c r="P139" s="80"/>
      <c r="Q139" s="116" t="s">
        <v>157</v>
      </c>
      <c r="R139" s="81"/>
      <c r="S139" s="81"/>
      <c r="T139" s="81"/>
      <c r="U139" s="81"/>
      <c r="V139" s="116"/>
      <c r="W139" s="83"/>
      <c r="X139" s="84" t="s">
        <v>696</v>
      </c>
      <c r="Y139" s="85" t="s">
        <v>851</v>
      </c>
      <c r="Z139" s="85" t="s">
        <v>698</v>
      </c>
      <c r="AA139" s="86"/>
      <c r="AB139" s="87" t="s">
        <v>1384</v>
      </c>
      <c r="AC139" s="88" t="s">
        <v>603</v>
      </c>
      <c r="AD139" s="89" t="s">
        <v>1944</v>
      </c>
      <c r="AE139" s="88" t="s">
        <v>547</v>
      </c>
      <c r="AF139" s="88" t="s">
        <v>507</v>
      </c>
      <c r="AG139" s="88" t="s">
        <v>343</v>
      </c>
      <c r="AH139" s="88" t="s">
        <v>193</v>
      </c>
      <c r="AI139" s="97">
        <v>3274.0</v>
      </c>
      <c r="AJ139" s="97">
        <v>356.0</v>
      </c>
      <c r="AK139" s="97">
        <v>350.0</v>
      </c>
      <c r="AL139" s="97">
        <v>271.0</v>
      </c>
      <c r="AM139" s="97">
        <v>266.0</v>
      </c>
      <c r="AN139" s="97">
        <v>117.0</v>
      </c>
      <c r="AO139" s="91"/>
      <c r="AP139" s="92" t="s">
        <v>879</v>
      </c>
      <c r="AQ139" s="93" t="s">
        <v>878</v>
      </c>
      <c r="AR139" s="94" t="s">
        <v>3112</v>
      </c>
      <c r="AS139" s="93" t="s">
        <v>2164</v>
      </c>
      <c r="AT139" s="93" t="s">
        <v>233</v>
      </c>
      <c r="AU139" s="93" t="s">
        <v>1094</v>
      </c>
      <c r="AV139" s="93" t="s">
        <v>235</v>
      </c>
      <c r="AW139" s="97">
        <v>3274.0</v>
      </c>
      <c r="AX139" s="97">
        <v>516.0</v>
      </c>
      <c r="AY139" s="97">
        <v>239.0</v>
      </c>
      <c r="AZ139" s="97">
        <v>261.0</v>
      </c>
      <c r="BA139" s="97">
        <v>241.0</v>
      </c>
      <c r="BB139" s="97">
        <v>117.0</v>
      </c>
      <c r="BC139" s="95"/>
      <c r="BD139" s="96" t="s">
        <v>1322</v>
      </c>
      <c r="BE139" s="97" t="s">
        <v>1727</v>
      </c>
      <c r="BF139" s="98"/>
      <c r="BG139" s="97"/>
      <c r="BH139" s="97"/>
      <c r="BI139" s="97"/>
      <c r="BJ139" s="97"/>
      <c r="BK139" s="180"/>
      <c r="BL139" s="180"/>
      <c r="BM139" s="180"/>
      <c r="BN139" s="180"/>
      <c r="BO139" s="180"/>
      <c r="BP139" s="180"/>
      <c r="BQ139" s="79"/>
      <c r="BR139" s="100">
        <v>35.0</v>
      </c>
      <c r="BS139" s="100">
        <v>40.0</v>
      </c>
      <c r="BT139" s="100">
        <v>10.0</v>
      </c>
      <c r="BU139" s="100">
        <v>10.0</v>
      </c>
      <c r="BV139" s="101" t="s">
        <v>3113</v>
      </c>
      <c r="BW139" s="79"/>
      <c r="BX139" s="102" t="s">
        <v>276</v>
      </c>
      <c r="BY139" s="102" t="s">
        <v>174</v>
      </c>
      <c r="BZ139" s="102" t="s">
        <v>3114</v>
      </c>
      <c r="CA139" s="102" t="s">
        <v>2789</v>
      </c>
      <c r="CB139" s="102" t="s">
        <v>3115</v>
      </c>
      <c r="CC139" s="102" t="s">
        <v>2017</v>
      </c>
      <c r="CD139" s="120" t="s">
        <v>517</v>
      </c>
      <c r="CE139" s="121" t="s">
        <v>3116</v>
      </c>
      <c r="CF139" s="121" t="s">
        <v>3117</v>
      </c>
      <c r="CG139" s="105" t="s">
        <v>282</v>
      </c>
      <c r="CH139" s="105" t="s">
        <v>383</v>
      </c>
      <c r="CI139" s="105" t="s">
        <v>3118</v>
      </c>
      <c r="CJ139" s="79"/>
      <c r="CK139" s="107" t="s">
        <v>3119</v>
      </c>
      <c r="CL139" s="108" t="s">
        <v>245</v>
      </c>
      <c r="CM139" s="108" t="s">
        <v>246</v>
      </c>
      <c r="CN139" s="108" t="s">
        <v>247</v>
      </c>
      <c r="CO139" s="108" t="s">
        <v>186</v>
      </c>
      <c r="CP139" s="108" t="s">
        <v>863</v>
      </c>
      <c r="CQ139" s="108"/>
      <c r="CR139" s="108">
        <v>9.0</v>
      </c>
      <c r="CS139" s="108">
        <v>27.0</v>
      </c>
      <c r="CT139" s="108">
        <v>47.0</v>
      </c>
      <c r="CU139" s="108">
        <v>67.0</v>
      </c>
      <c r="CV139" s="108">
        <v>87.0</v>
      </c>
      <c r="CW139" s="108">
        <v>107.0</v>
      </c>
      <c r="CX139" s="108" t="s">
        <v>101</v>
      </c>
      <c r="CY139" s="108">
        <v>9.0</v>
      </c>
      <c r="CZ139" s="108">
        <v>27.0</v>
      </c>
      <c r="DA139" s="108">
        <v>47.0</v>
      </c>
      <c r="DB139" s="108">
        <v>67.0</v>
      </c>
      <c r="DC139" s="108">
        <v>87.0</v>
      </c>
      <c r="DD139" s="108">
        <v>107.0</v>
      </c>
      <c r="DE139" s="108" t="s">
        <v>102</v>
      </c>
      <c r="DF139" s="108" t="s">
        <v>3120</v>
      </c>
      <c r="DG139" s="108" t="s">
        <v>3121</v>
      </c>
      <c r="DH139" s="108" t="s">
        <v>3122</v>
      </c>
      <c r="DI139" s="108" t="s">
        <v>3123</v>
      </c>
      <c r="DJ139" s="108" t="s">
        <v>3124</v>
      </c>
      <c r="DK139" s="108"/>
      <c r="DL139" s="109" t="s">
        <v>3125</v>
      </c>
      <c r="DM139" s="110" t="s">
        <v>470</v>
      </c>
      <c r="DN139" s="110">
        <v>5.0</v>
      </c>
      <c r="DO139" s="110">
        <v>2.0</v>
      </c>
      <c r="DP139" s="110" t="s">
        <v>255</v>
      </c>
      <c r="DQ139" s="111" t="s">
        <v>3126</v>
      </c>
      <c r="DR139" s="112">
        <v>0.0</v>
      </c>
      <c r="DS139" s="113"/>
    </row>
    <row r="140">
      <c r="A140" s="75" t="s">
        <v>238</v>
      </c>
      <c r="B140" s="66" t="s">
        <v>288</v>
      </c>
      <c r="C140" s="76" t="s">
        <v>3127</v>
      </c>
      <c r="D140" s="77" t="s">
        <v>3128</v>
      </c>
      <c r="E140" s="78" t="s">
        <v>152</v>
      </c>
      <c r="F140" s="78" t="s">
        <v>3129</v>
      </c>
      <c r="G140" s="78" t="s">
        <v>3130</v>
      </c>
      <c r="H140" s="78" t="s">
        <v>3131</v>
      </c>
      <c r="I140" s="78" t="s">
        <v>3132</v>
      </c>
      <c r="J140" s="79"/>
      <c r="K140" s="80"/>
      <c r="L140" s="80"/>
      <c r="M140" s="81" t="s">
        <v>157</v>
      </c>
      <c r="N140" s="81" t="s">
        <v>157</v>
      </c>
      <c r="O140" s="80"/>
      <c r="P140" s="80"/>
      <c r="Q140" s="82"/>
      <c r="R140" s="80"/>
      <c r="S140" s="80"/>
      <c r="T140" s="81" t="s">
        <v>157</v>
      </c>
      <c r="U140" s="80"/>
      <c r="V140" s="82"/>
      <c r="W140" s="83"/>
      <c r="X140" s="84" t="s">
        <v>600</v>
      </c>
      <c r="Y140" s="85" t="s">
        <v>362</v>
      </c>
      <c r="Z140" s="85" t="s">
        <v>602</v>
      </c>
      <c r="AA140" s="86"/>
      <c r="AB140" s="87" t="s">
        <v>363</v>
      </c>
      <c r="AC140" s="88" t="s">
        <v>482</v>
      </c>
      <c r="AD140" s="89"/>
      <c r="AE140" s="88"/>
      <c r="AF140" s="88"/>
      <c r="AG140" s="88"/>
      <c r="AH140" s="88"/>
      <c r="AI140" s="97"/>
      <c r="AJ140" s="97"/>
      <c r="AK140" s="97"/>
      <c r="AL140" s="97"/>
      <c r="AM140" s="97"/>
      <c r="AN140" s="97"/>
      <c r="AO140" s="91"/>
      <c r="AP140" s="92" t="s">
        <v>375</v>
      </c>
      <c r="AQ140" s="93" t="s">
        <v>366</v>
      </c>
      <c r="AR140" s="94" t="s">
        <v>2206</v>
      </c>
      <c r="AS140" s="93" t="s">
        <v>3133</v>
      </c>
      <c r="AT140" s="93" t="s">
        <v>363</v>
      </c>
      <c r="AU140" s="93" t="s">
        <v>601</v>
      </c>
      <c r="AV140" s="93" t="s">
        <v>374</v>
      </c>
      <c r="AW140" s="90">
        <v>2931.0</v>
      </c>
      <c r="AX140" s="90">
        <v>277.0</v>
      </c>
      <c r="AY140" s="90">
        <v>398.0</v>
      </c>
      <c r="AZ140" s="90">
        <v>224.0</v>
      </c>
      <c r="BA140" s="90">
        <v>380.0</v>
      </c>
      <c r="BB140" s="90">
        <v>76.0</v>
      </c>
      <c r="BC140" s="95"/>
      <c r="BD140" s="96" t="s">
        <v>369</v>
      </c>
      <c r="BE140" s="97" t="s">
        <v>1435</v>
      </c>
      <c r="BF140" s="98" t="s">
        <v>371</v>
      </c>
      <c r="BG140" s="97" t="s">
        <v>512</v>
      </c>
      <c r="BH140" s="97" t="s">
        <v>200</v>
      </c>
      <c r="BI140" s="97" t="s">
        <v>370</v>
      </c>
      <c r="BJ140" s="97" t="s">
        <v>540</v>
      </c>
      <c r="BK140" s="99">
        <v>3072.0</v>
      </c>
      <c r="BL140" s="99">
        <v>277.0</v>
      </c>
      <c r="BM140" s="99">
        <v>430.0</v>
      </c>
      <c r="BN140" s="99">
        <v>241.0</v>
      </c>
      <c r="BO140" s="99">
        <v>371.0</v>
      </c>
      <c r="BP140" s="99">
        <v>76.0</v>
      </c>
      <c r="BQ140" s="79"/>
      <c r="BR140" s="100">
        <v>15.0</v>
      </c>
      <c r="BS140" s="100">
        <v>10.0</v>
      </c>
      <c r="BT140" s="100">
        <v>35.0</v>
      </c>
      <c r="BU140" s="100">
        <v>35.0</v>
      </c>
      <c r="BV140" s="101" t="s">
        <v>3134</v>
      </c>
      <c r="BW140" s="79"/>
      <c r="BX140" s="102" t="s">
        <v>204</v>
      </c>
      <c r="BY140" s="102" t="s">
        <v>2210</v>
      </c>
      <c r="BZ140" s="102" t="s">
        <v>3135</v>
      </c>
      <c r="CA140" s="102" t="s">
        <v>1741</v>
      </c>
      <c r="CB140" s="102" t="s">
        <v>1388</v>
      </c>
      <c r="CC140" s="102" t="s">
        <v>1057</v>
      </c>
      <c r="CD140" s="120" t="s">
        <v>2233</v>
      </c>
      <c r="CE140" s="121" t="s">
        <v>3136</v>
      </c>
      <c r="CF140" s="121" t="s">
        <v>3137</v>
      </c>
      <c r="CG140" s="105" t="s">
        <v>382</v>
      </c>
      <c r="CH140" s="105" t="s">
        <v>283</v>
      </c>
      <c r="CI140" s="106"/>
      <c r="CJ140" s="79"/>
      <c r="CK140" s="107" t="s">
        <v>3138</v>
      </c>
      <c r="CL140" s="108" t="s">
        <v>417</v>
      </c>
      <c r="CM140" s="108" t="s">
        <v>555</v>
      </c>
      <c r="CN140" s="108" t="s">
        <v>387</v>
      </c>
      <c r="CO140" s="108"/>
      <c r="CP140" s="108"/>
      <c r="CQ140" s="108"/>
      <c r="CR140" s="108">
        <v>34.0</v>
      </c>
      <c r="CS140" s="108">
        <v>135.0</v>
      </c>
      <c r="CT140" s="108">
        <v>247.0</v>
      </c>
      <c r="CU140" s="108">
        <v>359.0</v>
      </c>
      <c r="CV140" s="108">
        <v>471.0</v>
      </c>
      <c r="CW140" s="108">
        <v>583.0</v>
      </c>
      <c r="CX140" s="108" t="s">
        <v>100</v>
      </c>
      <c r="CY140" s="108">
        <v>5.0</v>
      </c>
      <c r="CZ140" s="108">
        <v>14.0</v>
      </c>
      <c r="DA140" s="108">
        <v>24.0</v>
      </c>
      <c r="DB140" s="108">
        <v>34.0</v>
      </c>
      <c r="DC140" s="108">
        <v>44.0</v>
      </c>
      <c r="DD140" s="108">
        <v>54.0</v>
      </c>
      <c r="DE140" s="108" t="s">
        <v>103</v>
      </c>
      <c r="DF140" s="108" t="s">
        <v>3139</v>
      </c>
      <c r="DG140" s="108" t="s">
        <v>3140</v>
      </c>
      <c r="DH140" s="108" t="s">
        <v>3141</v>
      </c>
      <c r="DI140" s="108" t="s">
        <v>3142</v>
      </c>
      <c r="DJ140" s="108" t="s">
        <v>3143</v>
      </c>
      <c r="DK140" s="108"/>
      <c r="DL140" s="109" t="s">
        <v>3144</v>
      </c>
      <c r="DM140" s="110" t="s">
        <v>1931</v>
      </c>
      <c r="DN140" s="110">
        <v>1.0</v>
      </c>
      <c r="DO140" s="110">
        <v>3.0</v>
      </c>
      <c r="DP140" s="110">
        <v>3.0</v>
      </c>
      <c r="DQ140" s="111" t="s">
        <v>3145</v>
      </c>
      <c r="DR140" s="112">
        <v>0.0</v>
      </c>
      <c r="DS140" s="113"/>
    </row>
    <row r="141">
      <c r="A141" s="75" t="s">
        <v>3146</v>
      </c>
      <c r="B141" s="66" t="s">
        <v>180</v>
      </c>
      <c r="C141" s="76" t="s">
        <v>3147</v>
      </c>
      <c r="D141" s="77" t="s">
        <v>3148</v>
      </c>
      <c r="E141" s="78" t="s">
        <v>152</v>
      </c>
      <c r="F141" s="78" t="s">
        <v>152</v>
      </c>
      <c r="G141" s="78" t="s">
        <v>3149</v>
      </c>
      <c r="H141" s="78" t="s">
        <v>3150</v>
      </c>
      <c r="I141" s="78" t="s">
        <v>3151</v>
      </c>
      <c r="J141" s="79"/>
      <c r="K141" s="80"/>
      <c r="L141" s="80"/>
      <c r="M141" s="80"/>
      <c r="N141" s="81" t="s">
        <v>157</v>
      </c>
      <c r="O141" s="81" t="s">
        <v>157</v>
      </c>
      <c r="P141" s="80"/>
      <c r="Q141" s="116"/>
      <c r="R141" s="81"/>
      <c r="S141" s="81"/>
      <c r="T141" s="81"/>
      <c r="U141" s="81"/>
      <c r="V141" s="116" t="s">
        <v>157</v>
      </c>
      <c r="W141" s="83"/>
      <c r="X141" s="84" t="s">
        <v>158</v>
      </c>
      <c r="Y141" s="85" t="s">
        <v>339</v>
      </c>
      <c r="Z141" s="85" t="s">
        <v>791</v>
      </c>
      <c r="AA141" s="86"/>
      <c r="AB141" s="87" t="s">
        <v>2914</v>
      </c>
      <c r="AC141" s="88" t="s">
        <v>851</v>
      </c>
      <c r="AD141" s="89" t="s">
        <v>2915</v>
      </c>
      <c r="AE141" s="88" t="s">
        <v>481</v>
      </c>
      <c r="AF141" s="88" t="s">
        <v>269</v>
      </c>
      <c r="AG141" s="117" t="s">
        <v>3152</v>
      </c>
      <c r="AH141" s="88" t="s">
        <v>228</v>
      </c>
      <c r="AI141" s="97">
        <v>4452.0</v>
      </c>
      <c r="AJ141" s="97">
        <v>520.0</v>
      </c>
      <c r="AK141" s="97">
        <v>212.0</v>
      </c>
      <c r="AL141" s="97">
        <v>309.0</v>
      </c>
      <c r="AM141" s="97">
        <v>224.0</v>
      </c>
      <c r="AN141" s="97">
        <v>118.0</v>
      </c>
      <c r="AO141" s="91"/>
      <c r="AP141" s="92"/>
      <c r="AQ141" s="93"/>
      <c r="AR141" s="94"/>
      <c r="AS141" s="93"/>
      <c r="AT141" s="93"/>
      <c r="AU141" s="93"/>
      <c r="AV141" s="93"/>
      <c r="AW141" s="90"/>
      <c r="AX141" s="90"/>
      <c r="AY141" s="90"/>
      <c r="AZ141" s="90"/>
      <c r="BA141" s="90"/>
      <c r="BB141" s="90"/>
      <c r="BC141" s="95"/>
      <c r="BD141" s="96" t="s">
        <v>3153</v>
      </c>
      <c r="BE141" s="119" t="s">
        <v>3153</v>
      </c>
      <c r="BF141" s="98" t="s">
        <v>3152</v>
      </c>
      <c r="BG141" s="97" t="s">
        <v>168</v>
      </c>
      <c r="BH141" s="97" t="s">
        <v>167</v>
      </c>
      <c r="BI141" s="97" t="s">
        <v>794</v>
      </c>
      <c r="BJ141" s="97" t="s">
        <v>374</v>
      </c>
      <c r="BK141" s="139">
        <v>4741.0</v>
      </c>
      <c r="BL141" s="139">
        <v>520.0</v>
      </c>
      <c r="BM141" s="139">
        <v>212.0</v>
      </c>
      <c r="BN141" s="139">
        <v>351.0</v>
      </c>
      <c r="BO141" s="139">
        <v>177.0</v>
      </c>
      <c r="BP141" s="139">
        <v>105.0</v>
      </c>
      <c r="BQ141" s="79"/>
      <c r="BR141" s="100">
        <v>35.0</v>
      </c>
      <c r="BS141" s="100">
        <v>20.0</v>
      </c>
      <c r="BT141" s="100">
        <v>35.0</v>
      </c>
      <c r="BU141" s="100">
        <v>10.0</v>
      </c>
      <c r="BV141" s="101" t="s">
        <v>3154</v>
      </c>
      <c r="BW141" s="79"/>
      <c r="BX141" s="102" t="s">
        <v>276</v>
      </c>
      <c r="BY141" s="102" t="s">
        <v>174</v>
      </c>
      <c r="BZ141" s="102" t="s">
        <v>3155</v>
      </c>
      <c r="CA141" s="102" t="s">
        <v>152</v>
      </c>
      <c r="CB141" s="102" t="s">
        <v>3156</v>
      </c>
      <c r="CC141" s="102" t="s">
        <v>152</v>
      </c>
      <c r="CD141" s="123"/>
      <c r="CE141" s="121"/>
      <c r="CF141" s="121"/>
      <c r="CG141" s="105"/>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3157</v>
      </c>
      <c r="DM141" s="110" t="s">
        <v>470</v>
      </c>
      <c r="DN141" s="110">
        <v>5.0</v>
      </c>
      <c r="DO141" s="110" t="s">
        <v>285</v>
      </c>
      <c r="DP141" s="110" t="s">
        <v>2926</v>
      </c>
      <c r="DQ141" s="111" t="s">
        <v>3158</v>
      </c>
      <c r="DR141" s="112">
        <v>0.0</v>
      </c>
      <c r="DS141" s="113"/>
    </row>
    <row r="142">
      <c r="A142" s="75" t="s">
        <v>3159</v>
      </c>
      <c r="B142" s="66" t="s">
        <v>180</v>
      </c>
      <c r="C142" s="76" t="s">
        <v>3160</v>
      </c>
      <c r="D142" s="77" t="s">
        <v>3161</v>
      </c>
      <c r="E142" s="78" t="s">
        <v>152</v>
      </c>
      <c r="F142" s="78" t="s">
        <v>152</v>
      </c>
      <c r="G142" s="78"/>
      <c r="H142" s="78"/>
      <c r="I142" s="78"/>
      <c r="J142" s="79"/>
      <c r="K142" s="80"/>
      <c r="L142" s="80"/>
      <c r="M142" s="80"/>
      <c r="N142" s="81"/>
      <c r="O142" s="81"/>
      <c r="P142" s="80"/>
      <c r="Q142" s="116"/>
      <c r="R142" s="81" t="s">
        <v>157</v>
      </c>
      <c r="S142" s="81"/>
      <c r="T142" s="81"/>
      <c r="U142" s="81" t="s">
        <v>157</v>
      </c>
      <c r="V142" s="116"/>
      <c r="W142" s="83"/>
      <c r="X142" s="84" t="s">
        <v>3162</v>
      </c>
      <c r="Y142" s="85" t="s">
        <v>502</v>
      </c>
      <c r="Z142" s="85" t="s">
        <v>3163</v>
      </c>
      <c r="AA142" s="86"/>
      <c r="AB142" s="87" t="s">
        <v>309</v>
      </c>
      <c r="AC142" s="88" t="s">
        <v>1596</v>
      </c>
      <c r="AD142" s="89" t="s">
        <v>901</v>
      </c>
      <c r="AE142" s="88" t="s">
        <v>171</v>
      </c>
      <c r="AF142" s="88" t="s">
        <v>337</v>
      </c>
      <c r="AG142" s="117" t="s">
        <v>1725</v>
      </c>
      <c r="AH142" s="88" t="s">
        <v>301</v>
      </c>
      <c r="AI142" s="97"/>
      <c r="AJ142" s="97"/>
      <c r="AK142" s="97"/>
      <c r="AL142" s="97"/>
      <c r="AM142" s="97"/>
      <c r="AN142" s="97"/>
      <c r="AO142" s="91"/>
      <c r="AP142" s="92" t="s">
        <v>3164</v>
      </c>
      <c r="AQ142" s="93" t="s">
        <v>3165</v>
      </c>
      <c r="AR142" s="94" t="s">
        <v>3166</v>
      </c>
      <c r="AS142" s="93" t="s">
        <v>796</v>
      </c>
      <c r="AT142" s="93" t="s">
        <v>342</v>
      </c>
      <c r="AU142" s="93" t="s">
        <v>3167</v>
      </c>
      <c r="AV142" s="93" t="s">
        <v>193</v>
      </c>
      <c r="AW142" s="90"/>
      <c r="AX142" s="90"/>
      <c r="AY142" s="90"/>
      <c r="AZ142" s="90"/>
      <c r="BA142" s="90"/>
      <c r="BB142" s="90"/>
      <c r="BC142" s="95"/>
      <c r="BD142" s="96" t="s">
        <v>509</v>
      </c>
      <c r="BE142" s="119" t="s">
        <v>2319</v>
      </c>
      <c r="BF142" s="98"/>
      <c r="BG142" s="97"/>
      <c r="BH142" s="97"/>
      <c r="BI142" s="97"/>
      <c r="BJ142" s="97"/>
      <c r="BK142" s="139"/>
      <c r="BL142" s="139"/>
      <c r="BM142" s="139"/>
      <c r="BN142" s="139"/>
      <c r="BO142" s="139"/>
      <c r="BP142" s="139"/>
      <c r="BQ142" s="79"/>
      <c r="BR142" s="100">
        <v>20.0</v>
      </c>
      <c r="BS142" s="100">
        <v>40.0</v>
      </c>
      <c r="BT142" s="100">
        <v>15.0</v>
      </c>
      <c r="BU142" s="100">
        <v>25.0</v>
      </c>
      <c r="BV142" s="101" t="s">
        <v>3168</v>
      </c>
      <c r="BW142" s="79"/>
      <c r="BX142" s="102" t="s">
        <v>276</v>
      </c>
      <c r="BY142" s="102" t="s">
        <v>3169</v>
      </c>
      <c r="BZ142" s="102" t="s">
        <v>3170</v>
      </c>
      <c r="CA142" s="102" t="s">
        <v>2407</v>
      </c>
      <c r="CB142" s="102" t="s">
        <v>3171</v>
      </c>
      <c r="CC142" s="102" t="s">
        <v>1138</v>
      </c>
      <c r="CD142" s="123"/>
      <c r="CE142" s="121"/>
      <c r="CF142" s="121"/>
      <c r="CG142" s="105"/>
      <c r="CH142" s="105"/>
      <c r="CI142" s="105"/>
      <c r="CJ142" s="79"/>
      <c r="CK142" s="107" t="s">
        <v>3172</v>
      </c>
      <c r="CL142" s="108" t="s">
        <v>245</v>
      </c>
      <c r="CM142" s="108" t="s">
        <v>3173</v>
      </c>
      <c r="CN142" s="108" t="s">
        <v>501</v>
      </c>
      <c r="CO142" s="108" t="s">
        <v>863</v>
      </c>
      <c r="CP142" s="108"/>
      <c r="CQ142" s="108"/>
      <c r="CR142" s="108">
        <v>9.0</v>
      </c>
      <c r="CS142" s="108">
        <v>27.0</v>
      </c>
      <c r="CT142" s="108">
        <v>47.0</v>
      </c>
      <c r="CU142" s="108">
        <v>67.0</v>
      </c>
      <c r="CV142" s="108">
        <v>87.0</v>
      </c>
      <c r="CW142" s="108">
        <v>107.0</v>
      </c>
      <c r="CX142" s="108" t="s">
        <v>101</v>
      </c>
      <c r="CY142" s="108">
        <v>4.0</v>
      </c>
      <c r="CZ142" s="108">
        <v>11.0</v>
      </c>
      <c r="DA142" s="108">
        <v>19.0</v>
      </c>
      <c r="DB142" s="108">
        <v>27.0</v>
      </c>
      <c r="DC142" s="108">
        <v>35.0</v>
      </c>
      <c r="DD142" s="108">
        <v>43.0</v>
      </c>
      <c r="DE142" s="108" t="s">
        <v>105</v>
      </c>
      <c r="DF142" s="108" t="s">
        <v>3174</v>
      </c>
      <c r="DG142" s="108" t="s">
        <v>3175</v>
      </c>
      <c r="DH142" s="108" t="s">
        <v>3176</v>
      </c>
      <c r="DI142" s="108" t="s">
        <v>3177</v>
      </c>
      <c r="DJ142" s="108" t="s">
        <v>3178</v>
      </c>
      <c r="DK142" s="108"/>
      <c r="DL142" s="109" t="s">
        <v>3179</v>
      </c>
      <c r="DM142" s="110" t="s">
        <v>470</v>
      </c>
      <c r="DN142" s="110">
        <v>6.0</v>
      </c>
      <c r="DO142" s="110">
        <v>5.0</v>
      </c>
      <c r="DP142" s="110" t="s">
        <v>3180</v>
      </c>
      <c r="DQ142" s="111" t="s">
        <v>3181</v>
      </c>
      <c r="DR142" s="112">
        <v>0.0</v>
      </c>
      <c r="DS142" s="113"/>
    </row>
    <row r="143">
      <c r="A143" s="75" t="s">
        <v>1071</v>
      </c>
      <c r="B143" s="66" t="s">
        <v>180</v>
      </c>
      <c r="C143" s="76" t="s">
        <v>3182</v>
      </c>
      <c r="D143" s="77" t="s">
        <v>3183</v>
      </c>
      <c r="E143" s="78" t="s">
        <v>152</v>
      </c>
      <c r="F143" s="78" t="s">
        <v>152</v>
      </c>
      <c r="G143" s="78" t="s">
        <v>813</v>
      </c>
      <c r="H143" s="78" t="s">
        <v>814</v>
      </c>
      <c r="I143" s="78" t="s">
        <v>815</v>
      </c>
      <c r="J143" s="79"/>
      <c r="K143" s="81" t="s">
        <v>157</v>
      </c>
      <c r="L143" s="80"/>
      <c r="M143" s="81" t="s">
        <v>157</v>
      </c>
      <c r="N143" s="81" t="s">
        <v>157</v>
      </c>
      <c r="O143" s="80"/>
      <c r="P143" s="80"/>
      <c r="Q143" s="82"/>
      <c r="R143" s="80"/>
      <c r="S143" s="80"/>
      <c r="T143" s="80"/>
      <c r="U143" s="80"/>
      <c r="V143" s="82"/>
      <c r="W143" s="83"/>
      <c r="X143" s="84" t="s">
        <v>600</v>
      </c>
      <c r="Y143" s="85" t="s">
        <v>362</v>
      </c>
      <c r="Z143" s="85" t="s">
        <v>300</v>
      </c>
      <c r="AA143" s="86"/>
      <c r="AB143" s="87" t="s">
        <v>363</v>
      </c>
      <c r="AC143" s="88" t="s">
        <v>512</v>
      </c>
      <c r="AD143" s="89"/>
      <c r="AE143" s="88"/>
      <c r="AF143" s="88"/>
      <c r="AG143" s="88"/>
      <c r="AH143" s="88"/>
      <c r="AI143" s="97"/>
      <c r="AJ143" s="97"/>
      <c r="AK143" s="97"/>
      <c r="AL143" s="97"/>
      <c r="AM143" s="97"/>
      <c r="AN143" s="97"/>
      <c r="AO143" s="91"/>
      <c r="AP143" s="92" t="s">
        <v>3184</v>
      </c>
      <c r="AQ143" s="93" t="s">
        <v>366</v>
      </c>
      <c r="AR143" s="94" t="s">
        <v>3185</v>
      </c>
      <c r="AS143" s="93" t="s">
        <v>3186</v>
      </c>
      <c r="AT143" s="93" t="s">
        <v>3184</v>
      </c>
      <c r="AU143" s="118" t="s">
        <v>2850</v>
      </c>
      <c r="AV143" s="93" t="s">
        <v>363</v>
      </c>
      <c r="AW143" s="90">
        <v>3088.0</v>
      </c>
      <c r="AX143" s="90">
        <v>305.0</v>
      </c>
      <c r="AY143" s="90">
        <v>407.0</v>
      </c>
      <c r="AZ143" s="90">
        <v>243.0</v>
      </c>
      <c r="BA143" s="90">
        <v>380.0</v>
      </c>
      <c r="BB143" s="90">
        <v>94.0</v>
      </c>
      <c r="BC143" s="95"/>
      <c r="BD143" s="96" t="s">
        <v>1384</v>
      </c>
      <c r="BE143" s="97" t="s">
        <v>482</v>
      </c>
      <c r="BF143" s="98" t="s">
        <v>1944</v>
      </c>
      <c r="BG143" s="97" t="s">
        <v>673</v>
      </c>
      <c r="BH143" s="97" t="s">
        <v>507</v>
      </c>
      <c r="BI143" s="97" t="s">
        <v>2001</v>
      </c>
      <c r="BJ143" s="97" t="s">
        <v>2335</v>
      </c>
      <c r="BK143" s="99">
        <v>3354.0</v>
      </c>
      <c r="BL143" s="99">
        <v>280.0</v>
      </c>
      <c r="BM143" s="99">
        <v>442.0</v>
      </c>
      <c r="BN143" s="99">
        <v>282.0</v>
      </c>
      <c r="BO143" s="99">
        <v>326.0</v>
      </c>
      <c r="BP143" s="99">
        <v>123.0</v>
      </c>
      <c r="BQ143" s="79"/>
      <c r="BR143" s="100">
        <v>10.0</v>
      </c>
      <c r="BS143" s="100">
        <v>10.0</v>
      </c>
      <c r="BT143" s="100">
        <v>40.0</v>
      </c>
      <c r="BU143" s="100">
        <v>40.0</v>
      </c>
      <c r="BV143" s="101" t="s">
        <v>3187</v>
      </c>
      <c r="BW143" s="79"/>
      <c r="BX143" s="102" t="s">
        <v>276</v>
      </c>
      <c r="BY143" s="102" t="s">
        <v>3188</v>
      </c>
      <c r="BZ143" s="102" t="s">
        <v>3189</v>
      </c>
      <c r="CA143" s="102" t="s">
        <v>1400</v>
      </c>
      <c r="CB143" s="102" t="s">
        <v>3190</v>
      </c>
      <c r="CC143" s="102" t="s">
        <v>1057</v>
      </c>
      <c r="CD143" s="120" t="s">
        <v>3191</v>
      </c>
      <c r="CE143" s="121" t="s">
        <v>3192</v>
      </c>
      <c r="CF143" s="121" t="s">
        <v>3193</v>
      </c>
      <c r="CG143" s="105" t="s">
        <v>382</v>
      </c>
      <c r="CH143" s="105" t="s">
        <v>459</v>
      </c>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3194</v>
      </c>
      <c r="DM143" s="110" t="s">
        <v>394</v>
      </c>
      <c r="DN143" s="110">
        <v>9.0</v>
      </c>
      <c r="DO143" s="110" t="s">
        <v>285</v>
      </c>
      <c r="DP143" s="110">
        <v>3.0</v>
      </c>
      <c r="DQ143" s="111" t="s">
        <v>3195</v>
      </c>
      <c r="DR143" s="112">
        <v>0.0</v>
      </c>
      <c r="DS143" s="113"/>
    </row>
    <row r="144">
      <c r="A144" s="75" t="s">
        <v>3196</v>
      </c>
      <c r="B144" s="66" t="s">
        <v>180</v>
      </c>
      <c r="C144" s="76" t="s">
        <v>3197</v>
      </c>
      <c r="D144" s="77" t="s">
        <v>3198</v>
      </c>
      <c r="E144" s="78" t="s">
        <v>152</v>
      </c>
      <c r="F144" s="78" t="s">
        <v>152</v>
      </c>
      <c r="G144" s="78" t="s">
        <v>3199</v>
      </c>
      <c r="H144" s="78" t="s">
        <v>3200</v>
      </c>
      <c r="I144" s="78" t="s">
        <v>3201</v>
      </c>
      <c r="J144" s="79"/>
      <c r="K144" s="80"/>
      <c r="L144" s="80"/>
      <c r="M144" s="80"/>
      <c r="N144" s="80"/>
      <c r="O144" s="81" t="s">
        <v>157</v>
      </c>
      <c r="P144" s="81"/>
      <c r="Q144" s="116" t="s">
        <v>157</v>
      </c>
      <c r="R144" s="80"/>
      <c r="S144" s="80"/>
      <c r="T144" s="80"/>
      <c r="U144" s="81"/>
      <c r="V144" s="116" t="s">
        <v>157</v>
      </c>
      <c r="W144" s="83"/>
      <c r="X144" s="84" t="s">
        <v>3202</v>
      </c>
      <c r="Y144" s="129" t="s">
        <v>3203</v>
      </c>
      <c r="Z144" s="85" t="s">
        <v>698</v>
      </c>
      <c r="AA144" s="86"/>
      <c r="AB144" s="87" t="s">
        <v>3204</v>
      </c>
      <c r="AC144" s="88" t="s">
        <v>1177</v>
      </c>
      <c r="AD144" s="89" t="s">
        <v>3205</v>
      </c>
      <c r="AE144" s="88" t="s">
        <v>1089</v>
      </c>
      <c r="AF144" s="88" t="s">
        <v>235</v>
      </c>
      <c r="AG144" s="313">
        <v>1.2</v>
      </c>
      <c r="AH144" s="88" t="s">
        <v>202</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3206</v>
      </c>
      <c r="BE144" s="119" t="s">
        <v>3207</v>
      </c>
      <c r="BF144" s="98" t="s">
        <v>3208</v>
      </c>
      <c r="BG144" s="97" t="s">
        <v>506</v>
      </c>
      <c r="BH144" s="97" t="s">
        <v>233</v>
      </c>
      <c r="BI144" s="97" t="s">
        <v>481</v>
      </c>
      <c r="BJ144" s="97" t="s">
        <v>195</v>
      </c>
      <c r="BK144" s="99"/>
      <c r="BL144" s="99"/>
      <c r="BM144" s="99"/>
      <c r="BN144" s="99"/>
      <c r="BO144" s="99"/>
      <c r="BP144" s="99"/>
      <c r="BQ144" s="79"/>
      <c r="BR144" s="100">
        <v>40.0</v>
      </c>
      <c r="BS144" s="100">
        <v>40.0</v>
      </c>
      <c r="BT144" s="100">
        <v>10.0</v>
      </c>
      <c r="BU144" s="100">
        <v>10.0</v>
      </c>
      <c r="BV144" s="101" t="s">
        <v>3209</v>
      </c>
      <c r="BW144" s="79"/>
      <c r="BX144" s="102" t="s">
        <v>204</v>
      </c>
      <c r="BY144" s="102" t="s">
        <v>174</v>
      </c>
      <c r="BZ144" s="102" t="s">
        <v>3210</v>
      </c>
      <c r="CA144" s="102" t="s">
        <v>152</v>
      </c>
      <c r="CB144" s="102" t="s">
        <v>3211</v>
      </c>
      <c r="CC144" s="102" t="s">
        <v>152</v>
      </c>
      <c r="CD144" s="123"/>
      <c r="CE144" s="121"/>
      <c r="CF144" s="121"/>
      <c r="CG144" s="105"/>
      <c r="CH144" s="105"/>
      <c r="CI144" s="105"/>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3212</v>
      </c>
      <c r="DM144" s="110" t="s">
        <v>470</v>
      </c>
      <c r="DN144" s="110">
        <v>5.0</v>
      </c>
      <c r="DO144" s="110">
        <v>1.0</v>
      </c>
      <c r="DP144" s="110" t="s">
        <v>255</v>
      </c>
      <c r="DQ144" s="111" t="s">
        <v>3213</v>
      </c>
      <c r="DR144" s="112">
        <v>0.0</v>
      </c>
      <c r="DS144" s="113"/>
    </row>
    <row r="145">
      <c r="A145" s="75" t="s">
        <v>3214</v>
      </c>
      <c r="B145" s="66" t="s">
        <v>288</v>
      </c>
      <c r="C145" s="76" t="s">
        <v>3215</v>
      </c>
      <c r="D145" s="77" t="s">
        <v>3216</v>
      </c>
      <c r="E145" s="78"/>
      <c r="F145" s="78"/>
      <c r="G145" s="78"/>
      <c r="H145" s="78"/>
      <c r="I145" s="78"/>
      <c r="J145" s="79"/>
      <c r="K145" s="81"/>
      <c r="L145" s="80"/>
      <c r="M145" s="81"/>
      <c r="N145" s="81"/>
      <c r="O145" s="80"/>
      <c r="P145" s="125" t="s">
        <v>157</v>
      </c>
      <c r="Q145" s="82"/>
      <c r="R145" s="80"/>
      <c r="S145" s="80"/>
      <c r="T145" s="80"/>
      <c r="U145" s="125"/>
      <c r="V145" s="116" t="s">
        <v>157</v>
      </c>
      <c r="W145" s="83"/>
      <c r="X145" s="84" t="s">
        <v>3217</v>
      </c>
      <c r="Y145" s="85" t="s">
        <v>2350</v>
      </c>
      <c r="Z145" s="85" t="s">
        <v>508</v>
      </c>
      <c r="AA145" s="86"/>
      <c r="AB145" s="87" t="s">
        <v>3218</v>
      </c>
      <c r="AC145" s="88" t="s">
        <v>1091</v>
      </c>
      <c r="AD145" s="89" t="s">
        <v>3219</v>
      </c>
      <c r="AE145" s="88" t="s">
        <v>3220</v>
      </c>
      <c r="AF145" s="88" t="s">
        <v>342</v>
      </c>
      <c r="AG145" s="88" t="s">
        <v>3221</v>
      </c>
      <c r="AH145" s="88" t="s">
        <v>507</v>
      </c>
      <c r="AI145" s="97"/>
      <c r="AJ145" s="97"/>
      <c r="AK145" s="97"/>
      <c r="AL145" s="97"/>
      <c r="AM145" s="97"/>
      <c r="AN145" s="97"/>
      <c r="AO145" s="91"/>
      <c r="AP145" s="92"/>
      <c r="AQ145" s="93"/>
      <c r="AR145" s="94"/>
      <c r="AS145" s="93"/>
      <c r="AT145" s="93"/>
      <c r="AU145" s="118"/>
      <c r="AV145" s="93"/>
      <c r="AW145" s="90"/>
      <c r="AX145" s="90"/>
      <c r="AY145" s="90"/>
      <c r="AZ145" s="90"/>
      <c r="BA145" s="90"/>
      <c r="BB145" s="90"/>
      <c r="BC145" s="95"/>
      <c r="BD145" s="96" t="s">
        <v>3222</v>
      </c>
      <c r="BE145" s="97" t="s">
        <v>166</v>
      </c>
      <c r="BF145" s="98" t="s">
        <v>3215</v>
      </c>
      <c r="BG145" s="97" t="s">
        <v>448</v>
      </c>
      <c r="BH145" s="97" t="s">
        <v>2335</v>
      </c>
      <c r="BI145" s="97" t="s">
        <v>510</v>
      </c>
      <c r="BJ145" s="97" t="s">
        <v>337</v>
      </c>
      <c r="BK145" s="99"/>
      <c r="BL145" s="99"/>
      <c r="BM145" s="99"/>
      <c r="BN145" s="99"/>
      <c r="BO145" s="99"/>
      <c r="BP145" s="99"/>
      <c r="BQ145" s="79"/>
      <c r="BR145" s="100">
        <v>15.0</v>
      </c>
      <c r="BS145" s="100">
        <v>30.0</v>
      </c>
      <c r="BT145" s="100">
        <v>35.0</v>
      </c>
      <c r="BU145" s="100">
        <v>15.0</v>
      </c>
      <c r="BV145" s="101" t="s">
        <v>3223</v>
      </c>
      <c r="BW145" s="79"/>
      <c r="BX145" s="102" t="s">
        <v>173</v>
      </c>
      <c r="BY145" s="102" t="s">
        <v>174</v>
      </c>
      <c r="BZ145" s="102" t="s">
        <v>3224</v>
      </c>
      <c r="CA145" s="102" t="s">
        <v>152</v>
      </c>
      <c r="CB145" s="102" t="s">
        <v>3225</v>
      </c>
      <c r="CC145" s="102" t="s">
        <v>152</v>
      </c>
      <c r="CD145" s="123"/>
      <c r="CE145" s="121" t="s">
        <v>3226</v>
      </c>
      <c r="CF145" s="121" t="s">
        <v>3227</v>
      </c>
      <c r="CG145" s="105" t="s">
        <v>520</v>
      </c>
      <c r="CH145" s="105"/>
      <c r="CI145" s="105"/>
      <c r="CJ145" s="79"/>
      <c r="CK145" s="107"/>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9" t="s">
        <v>3228</v>
      </c>
      <c r="DM145" s="110" t="s">
        <v>470</v>
      </c>
      <c r="DN145" s="110">
        <v>5.0</v>
      </c>
      <c r="DO145" s="110">
        <v>7.0</v>
      </c>
      <c r="DP145" s="110" t="s">
        <v>115</v>
      </c>
      <c r="DQ145" s="111" t="s">
        <v>3229</v>
      </c>
      <c r="DR145" s="112"/>
      <c r="DS145" s="113"/>
    </row>
    <row r="146">
      <c r="A146" s="75" t="s">
        <v>3230</v>
      </c>
      <c r="B146" s="66" t="s">
        <v>180</v>
      </c>
      <c r="C146" s="76" t="s">
        <v>3231</v>
      </c>
      <c r="D146" s="77" t="s">
        <v>3232</v>
      </c>
      <c r="E146" s="78" t="s">
        <v>152</v>
      </c>
      <c r="F146" s="78" t="s">
        <v>152</v>
      </c>
      <c r="G146" s="78"/>
      <c r="H146" s="78"/>
      <c r="I146" s="78"/>
      <c r="J146" s="79"/>
      <c r="K146" s="81"/>
      <c r="L146" s="80"/>
      <c r="M146" s="81" t="s">
        <v>157</v>
      </c>
      <c r="N146" s="81"/>
      <c r="O146" s="80"/>
      <c r="P146" s="125" t="s">
        <v>157</v>
      </c>
      <c r="Q146" s="82"/>
      <c r="R146" s="80"/>
      <c r="S146" s="80"/>
      <c r="T146" s="80"/>
      <c r="U146" s="125" t="s">
        <v>157</v>
      </c>
      <c r="V146" s="82"/>
      <c r="W146" s="83"/>
      <c r="X146" s="84" t="s">
        <v>569</v>
      </c>
      <c r="Y146" s="85" t="s">
        <v>437</v>
      </c>
      <c r="Z146" s="85" t="s">
        <v>3233</v>
      </c>
      <c r="AA146" s="86"/>
      <c r="AB146" s="87" t="s">
        <v>3234</v>
      </c>
      <c r="AC146" s="88" t="s">
        <v>302</v>
      </c>
      <c r="AD146" s="89" t="s">
        <v>3235</v>
      </c>
      <c r="AE146" s="88" t="s">
        <v>298</v>
      </c>
      <c r="AF146" s="88" t="s">
        <v>274</v>
      </c>
      <c r="AG146" s="88" t="s">
        <v>790</v>
      </c>
      <c r="AH146" s="88" t="s">
        <v>653</v>
      </c>
      <c r="AI146" s="97"/>
      <c r="AJ146" s="97"/>
      <c r="AK146" s="97"/>
      <c r="AL146" s="97"/>
      <c r="AM146" s="97"/>
      <c r="AN146" s="97"/>
      <c r="AO146" s="91"/>
      <c r="AP146" s="92" t="s">
        <v>899</v>
      </c>
      <c r="AQ146" s="93" t="s">
        <v>510</v>
      </c>
      <c r="AR146" s="94" t="s">
        <v>3236</v>
      </c>
      <c r="AS146" s="93" t="s">
        <v>343</v>
      </c>
      <c r="AT146" s="93" t="s">
        <v>445</v>
      </c>
      <c r="AU146" s="118" t="s">
        <v>3237</v>
      </c>
      <c r="AV146" s="93" t="s">
        <v>269</v>
      </c>
      <c r="AW146" s="90"/>
      <c r="AX146" s="90"/>
      <c r="AY146" s="90"/>
      <c r="AZ146" s="90"/>
      <c r="BA146" s="90"/>
      <c r="BB146" s="90"/>
      <c r="BC146" s="95"/>
      <c r="BD146" s="96" t="s">
        <v>441</v>
      </c>
      <c r="BE146" s="97" t="s">
        <v>444</v>
      </c>
      <c r="BF146" s="98"/>
      <c r="BG146" s="97"/>
      <c r="BH146" s="97"/>
      <c r="BI146" s="97"/>
      <c r="BJ146" s="97"/>
      <c r="BK146" s="99"/>
      <c r="BL146" s="99"/>
      <c r="BM146" s="99"/>
      <c r="BN146" s="99"/>
      <c r="BO146" s="99"/>
      <c r="BP146" s="99"/>
      <c r="BQ146" s="79"/>
      <c r="BR146" s="100">
        <v>30.0</v>
      </c>
      <c r="BS146" s="100">
        <v>30.0</v>
      </c>
      <c r="BT146" s="100">
        <v>40.0</v>
      </c>
      <c r="BU146" s="100">
        <v>15.0</v>
      </c>
      <c r="BV146" s="101" t="s">
        <v>3238</v>
      </c>
      <c r="BW146" s="79"/>
      <c r="BX146" s="102" t="s">
        <v>173</v>
      </c>
      <c r="BY146" s="102" t="s">
        <v>3239</v>
      </c>
      <c r="BZ146" s="102" t="s">
        <v>3240</v>
      </c>
      <c r="CA146" s="102" t="s">
        <v>629</v>
      </c>
      <c r="CB146" s="102" t="s">
        <v>3241</v>
      </c>
      <c r="CC146" s="102" t="s">
        <v>612</v>
      </c>
      <c r="CD146" s="123"/>
      <c r="CE146" s="121" t="s">
        <v>3242</v>
      </c>
      <c r="CF146" s="121" t="s">
        <v>3243</v>
      </c>
      <c r="CG146" s="105" t="s">
        <v>458</v>
      </c>
      <c r="CH146" s="105" t="s">
        <v>383</v>
      </c>
      <c r="CI146" s="105"/>
      <c r="CJ146" s="79"/>
      <c r="CK146" s="107" t="s">
        <v>3244</v>
      </c>
      <c r="CL146" s="108" t="s">
        <v>461</v>
      </c>
      <c r="CM146" s="108" t="s">
        <v>418</v>
      </c>
      <c r="CN146" s="108" t="s">
        <v>420</v>
      </c>
      <c r="CO146" s="108" t="s">
        <v>463</v>
      </c>
      <c r="CP146" s="108"/>
      <c r="CQ146" s="108"/>
      <c r="CR146" s="108">
        <v>34.0</v>
      </c>
      <c r="CS146" s="108">
        <v>135.0</v>
      </c>
      <c r="CT146" s="108">
        <v>247.0</v>
      </c>
      <c r="CU146" s="108">
        <v>359.0</v>
      </c>
      <c r="CV146" s="108">
        <v>471.0</v>
      </c>
      <c r="CW146" s="108">
        <v>583.0</v>
      </c>
      <c r="CX146" s="108" t="s">
        <v>100</v>
      </c>
      <c r="CY146" s="108">
        <v>4.0</v>
      </c>
      <c r="CZ146" s="108">
        <v>12.0</v>
      </c>
      <c r="DA146" s="108">
        <v>21.0</v>
      </c>
      <c r="DB146" s="108">
        <v>30.0</v>
      </c>
      <c r="DC146" s="108">
        <v>39.0</v>
      </c>
      <c r="DD146" s="108">
        <v>48.0</v>
      </c>
      <c r="DE146" s="108" t="s">
        <v>104</v>
      </c>
      <c r="DF146" s="108" t="s">
        <v>3245</v>
      </c>
      <c r="DG146" s="108" t="s">
        <v>3246</v>
      </c>
      <c r="DH146" s="108" t="s">
        <v>3247</v>
      </c>
      <c r="DI146" s="108" t="s">
        <v>3248</v>
      </c>
      <c r="DJ146" s="108" t="s">
        <v>3249</v>
      </c>
      <c r="DK146" s="108"/>
      <c r="DL146" s="109" t="s">
        <v>3250</v>
      </c>
      <c r="DM146" s="110" t="s">
        <v>3251</v>
      </c>
      <c r="DN146" s="110" t="s">
        <v>152</v>
      </c>
      <c r="DO146" s="110" t="s">
        <v>152</v>
      </c>
      <c r="DP146" s="110" t="s">
        <v>152</v>
      </c>
      <c r="DQ146" s="111" t="s">
        <v>3252</v>
      </c>
      <c r="DR146" s="112">
        <v>0.0</v>
      </c>
      <c r="DS146" s="113"/>
    </row>
    <row r="147">
      <c r="A147" s="75" t="s">
        <v>3253</v>
      </c>
      <c r="B147" s="66" t="s">
        <v>180</v>
      </c>
      <c r="C147" s="76" t="s">
        <v>3254</v>
      </c>
      <c r="D147" s="77" t="s">
        <v>3255</v>
      </c>
      <c r="E147" s="78" t="s">
        <v>152</v>
      </c>
      <c r="F147" s="78" t="s">
        <v>152</v>
      </c>
      <c r="G147" s="78"/>
      <c r="H147" s="78"/>
      <c r="I147" s="78"/>
      <c r="J147" s="79"/>
      <c r="K147" s="80"/>
      <c r="L147" s="80"/>
      <c r="M147" s="80"/>
      <c r="N147" s="80"/>
      <c r="O147" s="81"/>
      <c r="P147" s="80"/>
      <c r="Q147" s="116" t="s">
        <v>157</v>
      </c>
      <c r="R147" s="81"/>
      <c r="S147" s="81" t="s">
        <v>157</v>
      </c>
      <c r="T147" s="81" t="s">
        <v>157</v>
      </c>
      <c r="U147" s="81"/>
      <c r="V147" s="116"/>
      <c r="W147" s="83"/>
      <c r="X147" s="84" t="s">
        <v>3256</v>
      </c>
      <c r="Y147" s="129" t="s">
        <v>676</v>
      </c>
      <c r="Z147" s="85" t="s">
        <v>297</v>
      </c>
      <c r="AA147" s="86"/>
      <c r="AB147" s="151" t="s">
        <v>3257</v>
      </c>
      <c r="AC147" s="88" t="s">
        <v>2001</v>
      </c>
      <c r="AD147" s="89" t="s">
        <v>3258</v>
      </c>
      <c r="AE147" s="88" t="s">
        <v>3259</v>
      </c>
      <c r="AF147" s="88" t="s">
        <v>342</v>
      </c>
      <c r="AG147" s="88" t="s">
        <v>3260</v>
      </c>
      <c r="AH147" s="88" t="s">
        <v>235</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3261</v>
      </c>
      <c r="BE147" s="97" t="s">
        <v>602</v>
      </c>
      <c r="BF147" s="98" t="s">
        <v>3262</v>
      </c>
      <c r="BG147" s="97" t="s">
        <v>3263</v>
      </c>
      <c r="BH147" s="97" t="s">
        <v>486</v>
      </c>
      <c r="BI147" s="97" t="s">
        <v>1300</v>
      </c>
      <c r="BJ147" s="97" t="s">
        <v>228</v>
      </c>
      <c r="BK147" s="99"/>
      <c r="BL147" s="99"/>
      <c r="BM147" s="99"/>
      <c r="BN147" s="99"/>
      <c r="BO147" s="99"/>
      <c r="BP147" s="99"/>
      <c r="BQ147" s="79"/>
      <c r="BR147" s="100">
        <v>35.0</v>
      </c>
      <c r="BS147" s="100">
        <v>20.0</v>
      </c>
      <c r="BT147" s="100">
        <v>15.0</v>
      </c>
      <c r="BU147" s="100">
        <v>30.0</v>
      </c>
      <c r="BV147" s="101" t="s">
        <v>3264</v>
      </c>
      <c r="BW147" s="79"/>
      <c r="BX147" s="102" t="s">
        <v>173</v>
      </c>
      <c r="BY147" s="102" t="s">
        <v>174</v>
      </c>
      <c r="BZ147" s="102" t="s">
        <v>3265</v>
      </c>
      <c r="CA147" s="102" t="s">
        <v>413</v>
      </c>
      <c r="CB147" s="102" t="s">
        <v>3266</v>
      </c>
      <c r="CC147" s="102" t="s">
        <v>1254</v>
      </c>
      <c r="CD147" s="123"/>
      <c r="CE147" s="121" t="s">
        <v>3267</v>
      </c>
      <c r="CF147" s="121" t="s">
        <v>3268</v>
      </c>
      <c r="CG147" s="105"/>
      <c r="CH147" s="105"/>
      <c r="CI147" s="106"/>
      <c r="CJ147" s="79"/>
      <c r="CK147" s="107" t="s">
        <v>3269</v>
      </c>
      <c r="CL147" s="108" t="s">
        <v>461</v>
      </c>
      <c r="CM147" s="108" t="s">
        <v>555</v>
      </c>
      <c r="CN147" s="108" t="s">
        <v>387</v>
      </c>
      <c r="CO147" s="108" t="s">
        <v>835</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3270</v>
      </c>
      <c r="DG147" s="108" t="s">
        <v>3271</v>
      </c>
      <c r="DH147" s="108" t="s">
        <v>3272</v>
      </c>
      <c r="DI147" s="108" t="s">
        <v>3273</v>
      </c>
      <c r="DJ147" s="108" t="s">
        <v>3274</v>
      </c>
      <c r="DK147" s="108"/>
      <c r="DL147" s="109" t="s">
        <v>3275</v>
      </c>
      <c r="DM147" s="110" t="s">
        <v>3251</v>
      </c>
      <c r="DN147" s="110">
        <v>3.0</v>
      </c>
      <c r="DO147" s="110">
        <v>4.0</v>
      </c>
      <c r="DP147" s="110" t="s">
        <v>255</v>
      </c>
      <c r="DQ147" s="111" t="s">
        <v>3276</v>
      </c>
      <c r="DR147" s="112">
        <v>0.0</v>
      </c>
      <c r="DS147" s="113"/>
    </row>
    <row r="148">
      <c r="A148" s="75" t="s">
        <v>960</v>
      </c>
      <c r="B148" s="66" t="s">
        <v>180</v>
      </c>
      <c r="C148" s="76" t="s">
        <v>3277</v>
      </c>
      <c r="D148" s="77" t="s">
        <v>3278</v>
      </c>
      <c r="E148" s="78" t="s">
        <v>152</v>
      </c>
      <c r="F148" s="78" t="s">
        <v>152</v>
      </c>
      <c r="G148" s="78" t="s">
        <v>3279</v>
      </c>
      <c r="H148" s="78" t="s">
        <v>3280</v>
      </c>
      <c r="I148" s="78" t="s">
        <v>3281</v>
      </c>
      <c r="J148" s="79"/>
      <c r="K148" s="80"/>
      <c r="L148" s="80"/>
      <c r="M148" s="80"/>
      <c r="N148" s="80"/>
      <c r="O148" s="81"/>
      <c r="P148" s="81"/>
      <c r="Q148" s="82"/>
      <c r="R148" s="81" t="s">
        <v>157</v>
      </c>
      <c r="S148" s="80"/>
      <c r="T148" s="80"/>
      <c r="U148" s="81" t="s">
        <v>157</v>
      </c>
      <c r="V148" s="82"/>
      <c r="W148" s="83"/>
      <c r="X148" s="84" t="s">
        <v>337</v>
      </c>
      <c r="Y148" s="85" t="s">
        <v>902</v>
      </c>
      <c r="Z148" s="85" t="s">
        <v>1556</v>
      </c>
      <c r="AA148" s="86"/>
      <c r="AB148" s="87" t="s">
        <v>1322</v>
      </c>
      <c r="AC148" s="88" t="s">
        <v>903</v>
      </c>
      <c r="AD148" s="89" t="s">
        <v>1732</v>
      </c>
      <c r="AE148" s="88" t="s">
        <v>3282</v>
      </c>
      <c r="AF148" s="88" t="s">
        <v>337</v>
      </c>
      <c r="AG148" s="88" t="s">
        <v>3283</v>
      </c>
      <c r="AH148" s="88" t="s">
        <v>1325</v>
      </c>
      <c r="AI148" s="97"/>
      <c r="AJ148" s="97"/>
      <c r="AK148" s="97"/>
      <c r="AL148" s="97"/>
      <c r="AM148" s="97"/>
      <c r="AN148" s="97"/>
      <c r="AO148" s="91"/>
      <c r="AP148" s="92" t="s">
        <v>509</v>
      </c>
      <c r="AQ148" s="93" t="s">
        <v>1091</v>
      </c>
      <c r="AR148" s="94" t="s">
        <v>511</v>
      </c>
      <c r="AS148" s="93" t="s">
        <v>2689</v>
      </c>
      <c r="AT148" s="93" t="s">
        <v>342</v>
      </c>
      <c r="AU148" s="93" t="s">
        <v>1727</v>
      </c>
      <c r="AV148" s="93" t="s">
        <v>507</v>
      </c>
      <c r="AW148" s="90"/>
      <c r="AX148" s="90"/>
      <c r="AY148" s="90"/>
      <c r="AZ148" s="90"/>
      <c r="BA148" s="90"/>
      <c r="BB148" s="90"/>
      <c r="BC148" s="95"/>
      <c r="BD148" s="96" t="s">
        <v>170</v>
      </c>
      <c r="BE148" s="97" t="s">
        <v>1177</v>
      </c>
      <c r="BF148" s="98"/>
      <c r="BG148" s="97"/>
      <c r="BH148" s="97"/>
      <c r="BI148" s="97"/>
      <c r="BJ148" s="97"/>
      <c r="BK148" s="99"/>
      <c r="BL148" s="99"/>
      <c r="BM148" s="99"/>
      <c r="BN148" s="99"/>
      <c r="BO148" s="99"/>
      <c r="BP148" s="99"/>
      <c r="BQ148" s="79"/>
      <c r="BR148" s="100">
        <v>10.0</v>
      </c>
      <c r="BS148" s="100">
        <v>40.0</v>
      </c>
      <c r="BT148" s="100">
        <v>10.0</v>
      </c>
      <c r="BU148" s="100">
        <v>40.0</v>
      </c>
      <c r="BV148" s="101" t="s">
        <v>3284</v>
      </c>
      <c r="BW148" s="79"/>
      <c r="BX148" s="102" t="s">
        <v>173</v>
      </c>
      <c r="BY148" s="102" t="s">
        <v>174</v>
      </c>
      <c r="BZ148" s="102" t="s">
        <v>3285</v>
      </c>
      <c r="CA148" s="102" t="s">
        <v>629</v>
      </c>
      <c r="CB148" s="102" t="s">
        <v>3286</v>
      </c>
      <c r="CC148" s="102" t="s">
        <v>684</v>
      </c>
      <c r="CD148" s="123"/>
      <c r="CE148" s="121"/>
      <c r="CF148" s="121"/>
      <c r="CG148" s="105"/>
      <c r="CH148" s="105"/>
      <c r="CI148" s="105"/>
      <c r="CJ148" s="79"/>
      <c r="CK148" s="107" t="s">
        <v>3287</v>
      </c>
      <c r="CL148" s="108" t="s">
        <v>461</v>
      </c>
      <c r="CM148" s="108" t="s">
        <v>462</v>
      </c>
      <c r="CN148" s="108" t="s">
        <v>420</v>
      </c>
      <c r="CO148" s="108" t="s">
        <v>501</v>
      </c>
      <c r="CP148" s="108" t="s">
        <v>863</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3288</v>
      </c>
      <c r="DG148" s="108" t="s">
        <v>3289</v>
      </c>
      <c r="DH148" s="108" t="s">
        <v>3290</v>
      </c>
      <c r="DI148" s="108" t="s">
        <v>3291</v>
      </c>
      <c r="DJ148" s="108" t="s">
        <v>3292</v>
      </c>
      <c r="DK148" s="108"/>
      <c r="DL148" s="109" t="s">
        <v>3293</v>
      </c>
      <c r="DM148" s="110" t="s">
        <v>470</v>
      </c>
      <c r="DN148" s="110">
        <v>4.0</v>
      </c>
      <c r="DO148" s="110">
        <v>2.0</v>
      </c>
      <c r="DP148" s="110" t="s">
        <v>255</v>
      </c>
      <c r="DQ148" s="111" t="s">
        <v>3294</v>
      </c>
      <c r="DR148" s="112">
        <v>0.0</v>
      </c>
      <c r="DS148" s="113"/>
    </row>
    <row r="149">
      <c r="A149" s="75" t="s">
        <v>1208</v>
      </c>
      <c r="B149" s="66" t="s">
        <v>288</v>
      </c>
      <c r="C149" s="76" t="s">
        <v>3295</v>
      </c>
      <c r="D149" s="77" t="s">
        <v>3296</v>
      </c>
      <c r="E149" s="78" t="s">
        <v>152</v>
      </c>
      <c r="F149" s="78" t="s">
        <v>3297</v>
      </c>
      <c r="G149" s="78" t="s">
        <v>3298</v>
      </c>
      <c r="H149" s="78" t="s">
        <v>3299</v>
      </c>
      <c r="I149" s="78" t="s">
        <v>3300</v>
      </c>
      <c r="J149" s="79"/>
      <c r="K149" s="80"/>
      <c r="L149" s="80"/>
      <c r="M149" s="80"/>
      <c r="N149" s="80"/>
      <c r="O149" s="81" t="s">
        <v>157</v>
      </c>
      <c r="P149" s="81" t="s">
        <v>157</v>
      </c>
      <c r="Q149" s="82"/>
      <c r="R149" s="80"/>
      <c r="S149" s="80"/>
      <c r="T149" s="80"/>
      <c r="U149" s="80"/>
      <c r="V149" s="82"/>
      <c r="W149" s="83"/>
      <c r="X149" s="84" t="s">
        <v>158</v>
      </c>
      <c r="Y149" s="85" t="s">
        <v>1379</v>
      </c>
      <c r="Z149" s="85" t="s">
        <v>512</v>
      </c>
      <c r="AA149" s="86"/>
      <c r="AB149" s="87" t="s">
        <v>161</v>
      </c>
      <c r="AC149" s="88" t="s">
        <v>266</v>
      </c>
      <c r="AD149" s="89" t="s">
        <v>762</v>
      </c>
      <c r="AE149" s="88" t="s">
        <v>272</v>
      </c>
      <c r="AF149" s="88" t="s">
        <v>195</v>
      </c>
      <c r="AG149" s="88" t="s">
        <v>164</v>
      </c>
      <c r="AH149" s="88" t="s">
        <v>228</v>
      </c>
      <c r="AI149" s="97">
        <v>4678.0</v>
      </c>
      <c r="AJ149" s="97">
        <v>414.0</v>
      </c>
      <c r="AK149" s="97">
        <v>210.0</v>
      </c>
      <c r="AL149" s="97">
        <v>375.0</v>
      </c>
      <c r="AM149" s="97">
        <v>228.0</v>
      </c>
      <c r="AN149" s="97">
        <v>89.0</v>
      </c>
      <c r="AO149" s="91"/>
      <c r="AP149" s="92" t="s">
        <v>1276</v>
      </c>
      <c r="AQ149" s="93" t="s">
        <v>159</v>
      </c>
      <c r="AR149" s="94" t="s">
        <v>1382</v>
      </c>
      <c r="AS149" s="93" t="s">
        <v>763</v>
      </c>
      <c r="AT149" s="93" t="s">
        <v>440</v>
      </c>
      <c r="AU149" s="93" t="s">
        <v>297</v>
      </c>
      <c r="AV149" s="93" t="s">
        <v>274</v>
      </c>
      <c r="AW149" s="90">
        <v>4965.0</v>
      </c>
      <c r="AX149" s="90">
        <v>389.0</v>
      </c>
      <c r="AY149" s="90">
        <v>191.0</v>
      </c>
      <c r="AZ149" s="90">
        <v>384.0</v>
      </c>
      <c r="BA149" s="90">
        <v>167.0</v>
      </c>
      <c r="BB149" s="90">
        <v>76.0</v>
      </c>
      <c r="BC149" s="95"/>
      <c r="BD149" s="96" t="s">
        <v>163</v>
      </c>
      <c r="BE149" s="97" t="s">
        <v>168</v>
      </c>
      <c r="BF149" s="98"/>
      <c r="BG149" s="97"/>
      <c r="BH149" s="97"/>
      <c r="BI149" s="97"/>
      <c r="BJ149" s="97"/>
      <c r="BK149" s="99"/>
      <c r="BL149" s="99"/>
      <c r="BM149" s="99"/>
      <c r="BN149" s="99"/>
      <c r="BO149" s="99"/>
      <c r="BP149" s="99"/>
      <c r="BQ149" s="79"/>
      <c r="BR149" s="100">
        <v>40.0</v>
      </c>
      <c r="BS149" s="100">
        <v>10.0</v>
      </c>
      <c r="BT149" s="100">
        <v>35.0</v>
      </c>
      <c r="BU149" s="100">
        <v>10.0</v>
      </c>
      <c r="BV149" s="101" t="s">
        <v>3301</v>
      </c>
      <c r="BW149" s="79"/>
      <c r="BX149" s="102" t="s">
        <v>173</v>
      </c>
      <c r="BY149" s="102" t="s">
        <v>1386</v>
      </c>
      <c r="BZ149" s="102" t="s">
        <v>3302</v>
      </c>
      <c r="CA149" s="102" t="s">
        <v>1631</v>
      </c>
      <c r="CB149" s="102" t="s">
        <v>1641</v>
      </c>
      <c r="CC149" s="102" t="s">
        <v>756</v>
      </c>
      <c r="CD149" s="120" t="s">
        <v>3303</v>
      </c>
      <c r="CE149" s="121" t="s">
        <v>3304</v>
      </c>
      <c r="CF149" s="121" t="s">
        <v>3305</v>
      </c>
      <c r="CG149" s="105" t="s">
        <v>178</v>
      </c>
      <c r="CH149" s="105" t="s">
        <v>459</v>
      </c>
      <c r="CI149" s="105" t="s">
        <v>3306</v>
      </c>
      <c r="CJ149" s="79"/>
      <c r="CK149" s="107" t="s">
        <v>3307</v>
      </c>
      <c r="CL149" s="108" t="s">
        <v>417</v>
      </c>
      <c r="CM149" s="108" t="s">
        <v>418</v>
      </c>
      <c r="CN149" s="108" t="s">
        <v>419</v>
      </c>
      <c r="CO149" s="108" t="s">
        <v>420</v>
      </c>
      <c r="CP149" s="108"/>
      <c r="CQ149" s="108"/>
      <c r="CR149" s="108">
        <v>25.0</v>
      </c>
      <c r="CS149" s="108">
        <v>101.0</v>
      </c>
      <c r="CT149" s="108">
        <v>185.0</v>
      </c>
      <c r="CU149" s="108">
        <v>269.0</v>
      </c>
      <c r="CV149" s="108">
        <v>353.0</v>
      </c>
      <c r="CW149" s="108">
        <v>437.0</v>
      </c>
      <c r="CX149" s="108" t="s">
        <v>100</v>
      </c>
      <c r="CY149" s="108">
        <v>6.0</v>
      </c>
      <c r="CZ149" s="108">
        <v>17.0</v>
      </c>
      <c r="DA149" s="108">
        <v>29.0</v>
      </c>
      <c r="DB149" s="108">
        <v>41.0</v>
      </c>
      <c r="DC149" s="108">
        <v>53.0</v>
      </c>
      <c r="DD149" s="108">
        <v>65.0</v>
      </c>
      <c r="DE149" s="108" t="s">
        <v>103</v>
      </c>
      <c r="DF149" s="108" t="s">
        <v>3308</v>
      </c>
      <c r="DG149" s="108" t="s">
        <v>3309</v>
      </c>
      <c r="DH149" s="108" t="s">
        <v>3310</v>
      </c>
      <c r="DI149" s="108" t="s">
        <v>3311</v>
      </c>
      <c r="DJ149" s="108" t="s">
        <v>3312</v>
      </c>
      <c r="DK149" s="108"/>
      <c r="DL149" s="109" t="s">
        <v>3313</v>
      </c>
      <c r="DM149" s="110" t="s">
        <v>3251</v>
      </c>
      <c r="DN149" s="110">
        <v>3.0</v>
      </c>
      <c r="DO149" s="110" t="s">
        <v>285</v>
      </c>
      <c r="DP149" s="110" t="s">
        <v>255</v>
      </c>
      <c r="DQ149" s="111" t="s">
        <v>3314</v>
      </c>
      <c r="DR149" s="112">
        <v>0.0</v>
      </c>
      <c r="DS149" s="113"/>
    </row>
    <row r="150">
      <c r="A150" s="75" t="s">
        <v>610</v>
      </c>
      <c r="B150" s="66" t="s">
        <v>288</v>
      </c>
      <c r="C150" s="76" t="s">
        <v>3315</v>
      </c>
      <c r="D150" s="77" t="s">
        <v>3316</v>
      </c>
      <c r="E150" s="78" t="s">
        <v>152</v>
      </c>
      <c r="F150" s="78" t="s">
        <v>3317</v>
      </c>
      <c r="G150" s="78" t="s">
        <v>3318</v>
      </c>
      <c r="H150" s="78" t="s">
        <v>3319</v>
      </c>
      <c r="I150" s="78" t="s">
        <v>3320</v>
      </c>
      <c r="J150" s="79"/>
      <c r="K150" s="80"/>
      <c r="L150" s="80"/>
      <c r="M150" s="80"/>
      <c r="N150" s="80"/>
      <c r="O150" s="81" t="s">
        <v>157</v>
      </c>
      <c r="P150" s="80"/>
      <c r="Q150" s="116" t="s">
        <v>157</v>
      </c>
      <c r="R150" s="81"/>
      <c r="S150" s="81"/>
      <c r="T150" s="81"/>
      <c r="U150" s="81"/>
      <c r="V150" s="116"/>
      <c r="W150" s="83"/>
      <c r="X150" s="84" t="s">
        <v>501</v>
      </c>
      <c r="Y150" s="129" t="s">
        <v>2319</v>
      </c>
      <c r="Z150" s="85" t="s">
        <v>538</v>
      </c>
      <c r="AA150" s="86"/>
      <c r="AB150" s="87" t="s">
        <v>509</v>
      </c>
      <c r="AC150" s="88" t="s">
        <v>1093</v>
      </c>
      <c r="AD150" s="89" t="s">
        <v>511</v>
      </c>
      <c r="AE150" s="88" t="s">
        <v>304</v>
      </c>
      <c r="AF150" s="88" t="s">
        <v>193</v>
      </c>
      <c r="AG150" s="88" t="s">
        <v>1091</v>
      </c>
      <c r="AH150" s="88" t="s">
        <v>507</v>
      </c>
      <c r="AI150" s="97">
        <v>3265.0</v>
      </c>
      <c r="AJ150" s="97">
        <v>465.0</v>
      </c>
      <c r="AK150" s="97">
        <v>247.0</v>
      </c>
      <c r="AL150" s="97">
        <v>217.0</v>
      </c>
      <c r="AM150" s="97">
        <v>292.0</v>
      </c>
      <c r="AN150" s="97">
        <v>205.0</v>
      </c>
      <c r="AO150" s="91"/>
      <c r="AP150" s="92" t="s">
        <v>441</v>
      </c>
      <c r="AQ150" s="93" t="s">
        <v>1841</v>
      </c>
      <c r="AR150" s="94" t="s">
        <v>443</v>
      </c>
      <c r="AS150" s="93" t="s">
        <v>448</v>
      </c>
      <c r="AT150" s="93" t="s">
        <v>445</v>
      </c>
      <c r="AU150" s="93" t="s">
        <v>620</v>
      </c>
      <c r="AV150" s="93" t="s">
        <v>235</v>
      </c>
      <c r="AW150" s="90">
        <v>3674.0</v>
      </c>
      <c r="AX150" s="90">
        <v>513.0</v>
      </c>
      <c r="AY150" s="90">
        <v>225.0</v>
      </c>
      <c r="AZ150" s="90">
        <v>243.0</v>
      </c>
      <c r="BA150" s="90">
        <v>292.0</v>
      </c>
      <c r="BB150" s="90">
        <v>180.0</v>
      </c>
      <c r="BC150" s="95"/>
      <c r="BD150" s="96" t="s">
        <v>163</v>
      </c>
      <c r="BE150" s="97" t="s">
        <v>166</v>
      </c>
      <c r="BF150" s="98"/>
      <c r="BG150" s="97"/>
      <c r="BH150" s="97"/>
      <c r="BI150" s="97"/>
      <c r="BJ150" s="97"/>
      <c r="BK150" s="99"/>
      <c r="BL150" s="99"/>
      <c r="BM150" s="99"/>
      <c r="BN150" s="99"/>
      <c r="BO150" s="99"/>
      <c r="BP150" s="99"/>
      <c r="BQ150" s="79"/>
      <c r="BR150" s="100">
        <v>15.0</v>
      </c>
      <c r="BS150" s="100">
        <v>20.0</v>
      </c>
      <c r="BT150" s="100">
        <v>35.0</v>
      </c>
      <c r="BU150" s="100">
        <v>25.0</v>
      </c>
      <c r="BV150" s="101" t="s">
        <v>3321</v>
      </c>
      <c r="BW150" s="79"/>
      <c r="BX150" s="102" t="s">
        <v>204</v>
      </c>
      <c r="BY150" s="102" t="s">
        <v>450</v>
      </c>
      <c r="BZ150" s="102" t="s">
        <v>1179</v>
      </c>
      <c r="CA150" s="102" t="s">
        <v>452</v>
      </c>
      <c r="CB150" s="102" t="s">
        <v>1180</v>
      </c>
      <c r="CC150" s="102" t="s">
        <v>429</v>
      </c>
      <c r="CD150" s="120" t="s">
        <v>241</v>
      </c>
      <c r="CE150" s="121" t="s">
        <v>3322</v>
      </c>
      <c r="CF150" s="121" t="s">
        <v>3323</v>
      </c>
      <c r="CG150" s="105" t="s">
        <v>520</v>
      </c>
      <c r="CH150" s="105" t="s">
        <v>459</v>
      </c>
      <c r="CI150" s="106"/>
      <c r="CJ150" s="79"/>
      <c r="CK150" s="107" t="s">
        <v>3324</v>
      </c>
      <c r="CL150" s="108" t="s">
        <v>461</v>
      </c>
      <c r="CM150" s="108" t="s">
        <v>462</v>
      </c>
      <c r="CN150" s="108" t="s">
        <v>419</v>
      </c>
      <c r="CO150" s="108" t="s">
        <v>463</v>
      </c>
      <c r="CP150" s="108" t="s">
        <v>501</v>
      </c>
      <c r="CQ150" s="108"/>
      <c r="CR150" s="108">
        <v>25.0</v>
      </c>
      <c r="CS150" s="108">
        <v>101.0</v>
      </c>
      <c r="CT150" s="108">
        <v>185.0</v>
      </c>
      <c r="CU150" s="108">
        <v>269.0</v>
      </c>
      <c r="CV150" s="108">
        <v>353.0</v>
      </c>
      <c r="CW150" s="108">
        <v>437.0</v>
      </c>
      <c r="CX150" s="108" t="s">
        <v>100</v>
      </c>
      <c r="CY150" s="108">
        <v>5.0</v>
      </c>
      <c r="CZ150" s="108">
        <v>15.0</v>
      </c>
      <c r="DA150" s="108">
        <v>26.0</v>
      </c>
      <c r="DB150" s="108">
        <v>37.0</v>
      </c>
      <c r="DC150" s="108">
        <v>48.0</v>
      </c>
      <c r="DD150" s="108">
        <v>59.0</v>
      </c>
      <c r="DE150" s="108" t="s">
        <v>104</v>
      </c>
      <c r="DF150" s="108" t="s">
        <v>3325</v>
      </c>
      <c r="DG150" s="108" t="s">
        <v>3326</v>
      </c>
      <c r="DH150" s="108" t="s">
        <v>3327</v>
      </c>
      <c r="DI150" s="108" t="s">
        <v>3328</v>
      </c>
      <c r="DJ150" s="108" t="s">
        <v>3329</v>
      </c>
      <c r="DK150" s="108"/>
      <c r="DL150" s="109" t="s">
        <v>3330</v>
      </c>
      <c r="DM150" s="110" t="s">
        <v>470</v>
      </c>
      <c r="DN150" s="110">
        <v>2.0</v>
      </c>
      <c r="DO150" s="110">
        <v>3.0</v>
      </c>
      <c r="DP150" s="110">
        <v>3.0</v>
      </c>
      <c r="DQ150" s="111" t="s">
        <v>3331</v>
      </c>
      <c r="DR150" s="112">
        <v>0.0</v>
      </c>
      <c r="DS150" s="113"/>
    </row>
    <row r="151">
      <c r="A151" s="75" t="s">
        <v>3332</v>
      </c>
      <c r="B151" s="66" t="s">
        <v>180</v>
      </c>
      <c r="C151" s="76" t="s">
        <v>3333</v>
      </c>
      <c r="D151" s="77" t="s">
        <v>3334</v>
      </c>
      <c r="E151" s="78" t="s">
        <v>152</v>
      </c>
      <c r="F151" s="78" t="s">
        <v>152</v>
      </c>
      <c r="G151" s="78"/>
      <c r="H151" s="78"/>
      <c r="I151" s="78"/>
      <c r="J151" s="79"/>
      <c r="K151" s="80"/>
      <c r="L151" s="80"/>
      <c r="M151" s="80"/>
      <c r="N151" s="80"/>
      <c r="O151" s="81" t="s">
        <v>157</v>
      </c>
      <c r="P151" s="80"/>
      <c r="Q151" s="116" t="s">
        <v>157</v>
      </c>
      <c r="R151" s="81" t="s">
        <v>157</v>
      </c>
      <c r="S151" s="81"/>
      <c r="T151" s="81"/>
      <c r="U151" s="81"/>
      <c r="V151" s="116"/>
      <c r="W151" s="83"/>
      <c r="X151" s="84" t="s">
        <v>621</v>
      </c>
      <c r="Y151" s="129" t="s">
        <v>3335</v>
      </c>
      <c r="Z151" s="85" t="s">
        <v>1842</v>
      </c>
      <c r="AA151" s="86"/>
      <c r="AB151" s="151" t="s">
        <v>3336</v>
      </c>
      <c r="AC151" s="88" t="s">
        <v>620</v>
      </c>
      <c r="AD151" s="89" t="s">
        <v>3337</v>
      </c>
      <c r="AE151" s="88" t="s">
        <v>266</v>
      </c>
      <c r="AF151" s="88" t="s">
        <v>445</v>
      </c>
      <c r="AG151" s="88" t="s">
        <v>3338</v>
      </c>
      <c r="AH151" s="88" t="s">
        <v>169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3339</v>
      </c>
      <c r="BE151" s="97" t="s">
        <v>576</v>
      </c>
      <c r="BF151" s="98" t="s">
        <v>3340</v>
      </c>
      <c r="BG151" s="97" t="s">
        <v>171</v>
      </c>
      <c r="BH151" s="97" t="s">
        <v>235</v>
      </c>
      <c r="BI151" s="97" t="s">
        <v>3341</v>
      </c>
      <c r="BJ151" s="97" t="s">
        <v>202</v>
      </c>
      <c r="BK151" s="99"/>
      <c r="BL151" s="99"/>
      <c r="BM151" s="99"/>
      <c r="BN151" s="99"/>
      <c r="BO151" s="99"/>
      <c r="BP151" s="99"/>
      <c r="BQ151" s="79"/>
      <c r="BR151" s="100">
        <v>20.0</v>
      </c>
      <c r="BS151" s="100">
        <v>25.0</v>
      </c>
      <c r="BT151" s="100">
        <v>20.0</v>
      </c>
      <c r="BU151" s="100">
        <v>35.0</v>
      </c>
      <c r="BV151" s="101" t="s">
        <v>3342</v>
      </c>
      <c r="BW151" s="79"/>
      <c r="BX151" s="102" t="s">
        <v>276</v>
      </c>
      <c r="BY151" s="102" t="s">
        <v>174</v>
      </c>
      <c r="BZ151" s="102" t="s">
        <v>3343</v>
      </c>
      <c r="CA151" s="102" t="s">
        <v>1604</v>
      </c>
      <c r="CB151" s="102" t="s">
        <v>3344</v>
      </c>
      <c r="CC151" s="102" t="s">
        <v>1290</v>
      </c>
      <c r="CD151" s="123"/>
      <c r="CE151" s="121" t="s">
        <v>3345</v>
      </c>
      <c r="CF151" s="121" t="s">
        <v>3346</v>
      </c>
      <c r="CG151" s="105"/>
      <c r="CH151" s="105"/>
      <c r="CI151" s="106"/>
      <c r="CJ151" s="79"/>
      <c r="CK151" s="107" t="s">
        <v>3347</v>
      </c>
      <c r="CL151" s="108" t="s">
        <v>417</v>
      </c>
      <c r="CM151" s="108" t="s">
        <v>462</v>
      </c>
      <c r="CN151" s="108" t="s">
        <v>463</v>
      </c>
      <c r="CO151" s="108" t="s">
        <v>835</v>
      </c>
      <c r="CP151" s="108"/>
      <c r="CQ151" s="108"/>
      <c r="CR151" s="108">
        <v>29.0</v>
      </c>
      <c r="CS151" s="108">
        <v>117.0</v>
      </c>
      <c r="CT151" s="108">
        <v>215.0</v>
      </c>
      <c r="CU151" s="108">
        <v>313.0</v>
      </c>
      <c r="CV151" s="108">
        <v>411.0</v>
      </c>
      <c r="CW151" s="108">
        <v>509.0</v>
      </c>
      <c r="CX151" s="108" t="s">
        <v>100</v>
      </c>
      <c r="CY151" s="108">
        <v>5.0</v>
      </c>
      <c r="CZ151" s="108">
        <v>15.0</v>
      </c>
      <c r="DA151" s="108">
        <v>26.0</v>
      </c>
      <c r="DB151" s="108">
        <v>37.0</v>
      </c>
      <c r="DC151" s="108">
        <v>48.0</v>
      </c>
      <c r="DD151" s="108">
        <v>59.0</v>
      </c>
      <c r="DE151" s="108" t="s">
        <v>103</v>
      </c>
      <c r="DF151" s="108" t="s">
        <v>3348</v>
      </c>
      <c r="DG151" s="108" t="s">
        <v>3349</v>
      </c>
      <c r="DH151" s="108" t="s">
        <v>3350</v>
      </c>
      <c r="DI151" s="108" t="s">
        <v>3351</v>
      </c>
      <c r="DJ151" s="108" t="s">
        <v>3352</v>
      </c>
      <c r="DK151" s="108"/>
      <c r="DL151" s="109" t="s">
        <v>3353</v>
      </c>
      <c r="DM151" s="110" t="s">
        <v>3251</v>
      </c>
      <c r="DN151" s="110">
        <v>5.0</v>
      </c>
      <c r="DO151" s="110">
        <v>4.0</v>
      </c>
      <c r="DP151" s="110" t="s">
        <v>255</v>
      </c>
      <c r="DQ151" s="111" t="s">
        <v>3354</v>
      </c>
      <c r="DR151" s="112">
        <v>0.0</v>
      </c>
      <c r="DS151" s="113"/>
    </row>
    <row r="152">
      <c r="A152" s="75" t="s">
        <v>856</v>
      </c>
      <c r="B152" s="66" t="s">
        <v>180</v>
      </c>
      <c r="C152" s="76" t="s">
        <v>3355</v>
      </c>
      <c r="D152" s="77" t="s">
        <v>3356</v>
      </c>
      <c r="E152" s="78" t="s">
        <v>152</v>
      </c>
      <c r="F152" s="78" t="s">
        <v>152</v>
      </c>
      <c r="G152" s="78" t="s">
        <v>3357</v>
      </c>
      <c r="H152" s="78" t="s">
        <v>3358</v>
      </c>
      <c r="I152" s="78" t="s">
        <v>3359</v>
      </c>
      <c r="J152" s="79"/>
      <c r="K152" s="80"/>
      <c r="L152" s="80"/>
      <c r="M152" s="80"/>
      <c r="N152" s="80"/>
      <c r="O152" s="81"/>
      <c r="P152" s="81"/>
      <c r="Q152" s="116"/>
      <c r="R152" s="81" t="s">
        <v>157</v>
      </c>
      <c r="S152" s="81" t="s">
        <v>157</v>
      </c>
      <c r="T152" s="81"/>
      <c r="U152" s="81"/>
      <c r="V152" s="116"/>
      <c r="W152" s="83"/>
      <c r="X152" s="84" t="s">
        <v>295</v>
      </c>
      <c r="Y152" s="85" t="s">
        <v>572</v>
      </c>
      <c r="Z152" s="85" t="s">
        <v>1023</v>
      </c>
      <c r="AA152" s="86"/>
      <c r="AB152" s="151" t="s">
        <v>1019</v>
      </c>
      <c r="AC152" s="88" t="s">
        <v>547</v>
      </c>
      <c r="AD152" s="89" t="s">
        <v>1021</v>
      </c>
      <c r="AE152" s="88" t="s">
        <v>797</v>
      </c>
      <c r="AF152" s="88" t="s">
        <v>307</v>
      </c>
      <c r="AG152" s="88" t="s">
        <v>442</v>
      </c>
      <c r="AH152" s="88" t="s">
        <v>540</v>
      </c>
      <c r="AI152" s="97"/>
      <c r="AJ152" s="97"/>
      <c r="AK152" s="97"/>
      <c r="AL152" s="97"/>
      <c r="AM152" s="97"/>
      <c r="AN152" s="97"/>
      <c r="AO152" s="91"/>
      <c r="AP152" s="92" t="s">
        <v>170</v>
      </c>
      <c r="AQ152" s="93" t="s">
        <v>297</v>
      </c>
      <c r="AR152" s="94" t="s">
        <v>299</v>
      </c>
      <c r="AS152" s="93" t="s">
        <v>407</v>
      </c>
      <c r="AT152" s="93" t="s">
        <v>301</v>
      </c>
      <c r="AU152" s="93" t="s">
        <v>481</v>
      </c>
      <c r="AV152" s="93" t="s">
        <v>440</v>
      </c>
      <c r="AW152" s="90"/>
      <c r="AX152" s="90"/>
      <c r="AY152" s="90"/>
      <c r="AZ152" s="90"/>
      <c r="BA152" s="90"/>
      <c r="BB152" s="90"/>
      <c r="BC152" s="95"/>
      <c r="BD152" s="96" t="s">
        <v>1276</v>
      </c>
      <c r="BE152" s="119" t="s">
        <v>1018</v>
      </c>
      <c r="BF152" s="98"/>
      <c r="BG152" s="97"/>
      <c r="BH152" s="97"/>
      <c r="BI152" s="97"/>
      <c r="BJ152" s="97"/>
      <c r="BK152" s="139"/>
      <c r="BL152" s="139"/>
      <c r="BM152" s="139"/>
      <c r="BN152" s="139"/>
      <c r="BO152" s="139"/>
      <c r="BP152" s="139"/>
      <c r="BQ152" s="79"/>
      <c r="BR152" s="100">
        <v>35.0</v>
      </c>
      <c r="BS152" s="100">
        <v>40.0</v>
      </c>
      <c r="BT152" s="100">
        <v>15.0</v>
      </c>
      <c r="BU152" s="100">
        <v>10.0</v>
      </c>
      <c r="BV152" s="101" t="s">
        <v>3360</v>
      </c>
      <c r="BW152" s="79"/>
      <c r="BX152" s="102" t="s">
        <v>276</v>
      </c>
      <c r="BY152" s="102" t="s">
        <v>3361</v>
      </c>
      <c r="BZ152" s="102" t="s">
        <v>1441</v>
      </c>
      <c r="CA152" s="102" t="s">
        <v>1442</v>
      </c>
      <c r="CB152" s="102" t="s">
        <v>3042</v>
      </c>
      <c r="CC152" s="102" t="s">
        <v>858</v>
      </c>
      <c r="CD152" s="120" t="s">
        <v>1030</v>
      </c>
      <c r="CE152" s="121" t="s">
        <v>3362</v>
      </c>
      <c r="CF152" s="121" t="s">
        <v>3363</v>
      </c>
      <c r="CG152" s="105" t="s">
        <v>282</v>
      </c>
      <c r="CH152" s="105" t="s">
        <v>459</v>
      </c>
      <c r="CI152" s="106"/>
      <c r="CJ152" s="79"/>
      <c r="CK152" s="107" t="s">
        <v>3364</v>
      </c>
      <c r="CL152" s="108" t="s">
        <v>417</v>
      </c>
      <c r="CM152" s="108" t="s">
        <v>418</v>
      </c>
      <c r="CN152" s="108" t="s">
        <v>419</v>
      </c>
      <c r="CO152" s="108" t="s">
        <v>420</v>
      </c>
      <c r="CP152" s="108" t="s">
        <v>585</v>
      </c>
      <c r="CQ152" s="108"/>
      <c r="CR152" s="108">
        <v>25.0</v>
      </c>
      <c r="CS152" s="108">
        <v>101.0</v>
      </c>
      <c r="CT152" s="108">
        <v>185.0</v>
      </c>
      <c r="CU152" s="108">
        <v>269.0</v>
      </c>
      <c r="CV152" s="108">
        <v>353.0</v>
      </c>
      <c r="CW152" s="108">
        <v>437.0</v>
      </c>
      <c r="CX152" s="108" t="s">
        <v>100</v>
      </c>
      <c r="CY152" s="108">
        <v>6.0</v>
      </c>
      <c r="CZ152" s="108">
        <v>17.0</v>
      </c>
      <c r="DA152" s="108">
        <v>29.0</v>
      </c>
      <c r="DB152" s="108">
        <v>41.0</v>
      </c>
      <c r="DC152" s="108">
        <v>53.0</v>
      </c>
      <c r="DD152" s="108">
        <v>65.0</v>
      </c>
      <c r="DE152" s="108" t="s">
        <v>103</v>
      </c>
      <c r="DF152" s="108" t="s">
        <v>3365</v>
      </c>
      <c r="DG152" s="108" t="s">
        <v>3366</v>
      </c>
      <c r="DH152" s="108" t="s">
        <v>3367</v>
      </c>
      <c r="DI152" s="108" t="s">
        <v>3368</v>
      </c>
      <c r="DJ152" s="108" t="s">
        <v>3369</v>
      </c>
      <c r="DK152" s="108"/>
      <c r="DL152" s="109" t="s">
        <v>3370</v>
      </c>
      <c r="DM152" s="110" t="s">
        <v>808</v>
      </c>
      <c r="DN152" s="110">
        <v>3.0</v>
      </c>
      <c r="DO152" s="110">
        <v>1.0</v>
      </c>
      <c r="DP152" s="110" t="s">
        <v>255</v>
      </c>
      <c r="DQ152" s="111" t="s">
        <v>3371</v>
      </c>
      <c r="DR152" s="112">
        <v>0.0</v>
      </c>
      <c r="DS152" s="113"/>
    </row>
    <row r="153">
      <c r="A153" s="75" t="s">
        <v>3372</v>
      </c>
      <c r="B153" s="66" t="s">
        <v>180</v>
      </c>
      <c r="C153" s="76" t="s">
        <v>3373</v>
      </c>
      <c r="D153" s="77" t="s">
        <v>3374</v>
      </c>
      <c r="E153" s="78"/>
      <c r="F153" s="78"/>
      <c r="G153" s="78"/>
      <c r="H153" s="78"/>
      <c r="I153" s="78"/>
      <c r="J153" s="79"/>
      <c r="K153" s="81" t="s">
        <v>157</v>
      </c>
      <c r="L153" s="80"/>
      <c r="M153" s="80"/>
      <c r="N153" s="80"/>
      <c r="O153" s="81"/>
      <c r="P153" s="81"/>
      <c r="Q153" s="116"/>
      <c r="R153" s="81"/>
      <c r="S153" s="81" t="s">
        <v>157</v>
      </c>
      <c r="T153" s="81"/>
      <c r="U153" s="81"/>
      <c r="V153" s="116" t="s">
        <v>157</v>
      </c>
      <c r="W153" s="83"/>
      <c r="X153" s="84" t="s">
        <v>295</v>
      </c>
      <c r="Y153" s="85" t="s">
        <v>1231</v>
      </c>
      <c r="Z153" s="85" t="s">
        <v>547</v>
      </c>
      <c r="AA153" s="86"/>
      <c r="AB153" s="151" t="s">
        <v>170</v>
      </c>
      <c r="AC153" s="88" t="s">
        <v>575</v>
      </c>
      <c r="AD153" s="89" t="s">
        <v>1149</v>
      </c>
      <c r="AE153" s="88" t="s">
        <v>3375</v>
      </c>
      <c r="AF153" s="88" t="s">
        <v>301</v>
      </c>
      <c r="AG153" s="88" t="s">
        <v>1151</v>
      </c>
      <c r="AH153" s="88" t="s">
        <v>269</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3376</v>
      </c>
      <c r="BE153" s="119" t="s">
        <v>3377</v>
      </c>
      <c r="BF153" s="98" t="s">
        <v>3378</v>
      </c>
      <c r="BG153" s="97" t="s">
        <v>3379</v>
      </c>
      <c r="BH153" s="97" t="s">
        <v>274</v>
      </c>
      <c r="BI153" s="97" t="s">
        <v>3380</v>
      </c>
      <c r="BJ153" s="97" t="s">
        <v>445</v>
      </c>
      <c r="BK153" s="139"/>
      <c r="BL153" s="139"/>
      <c r="BM153" s="139"/>
      <c r="BN153" s="139"/>
      <c r="BO153" s="139"/>
      <c r="BP153" s="139"/>
      <c r="BQ153" s="79"/>
      <c r="BR153" s="100">
        <v>25.0</v>
      </c>
      <c r="BS153" s="100">
        <v>40.0</v>
      </c>
      <c r="BT153" s="100">
        <v>25.0</v>
      </c>
      <c r="BU153" s="100">
        <v>10.0</v>
      </c>
      <c r="BV153" s="101" t="s">
        <v>3381</v>
      </c>
      <c r="BW153" s="79"/>
      <c r="BX153" s="102" t="s">
        <v>204</v>
      </c>
      <c r="BY153" s="102" t="s">
        <v>174</v>
      </c>
      <c r="BZ153" s="102" t="s">
        <v>2642</v>
      </c>
      <c r="CA153" s="102" t="s">
        <v>152</v>
      </c>
      <c r="CB153" s="102" t="s">
        <v>3382</v>
      </c>
      <c r="CC153" s="102" t="s">
        <v>152</v>
      </c>
      <c r="CD153" s="123"/>
      <c r="CE153" s="121" t="s">
        <v>3383</v>
      </c>
      <c r="CF153" s="121" t="s">
        <v>3384</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3385</v>
      </c>
      <c r="DM153" s="110" t="s">
        <v>470</v>
      </c>
      <c r="DN153" s="110">
        <v>4.0</v>
      </c>
      <c r="DO153" s="110">
        <v>1.0</v>
      </c>
      <c r="DP153" s="110" t="s">
        <v>255</v>
      </c>
      <c r="DQ153" s="111" t="s">
        <v>3386</v>
      </c>
      <c r="DR153" s="112">
        <v>0.0</v>
      </c>
      <c r="DS153" s="113"/>
    </row>
    <row r="154">
      <c r="A154" s="75" t="s">
        <v>3387</v>
      </c>
      <c r="B154" s="66" t="s">
        <v>180</v>
      </c>
      <c r="C154" s="76" t="s">
        <v>3388</v>
      </c>
      <c r="D154" s="77" t="s">
        <v>3389</v>
      </c>
      <c r="E154" s="78" t="s">
        <v>152</v>
      </c>
      <c r="F154" s="78" t="s">
        <v>152</v>
      </c>
      <c r="G154" s="78"/>
      <c r="H154" s="78"/>
      <c r="I154" s="78"/>
      <c r="J154" s="79"/>
      <c r="K154" s="81" t="s">
        <v>157</v>
      </c>
      <c r="L154" s="80"/>
      <c r="M154" s="80"/>
      <c r="N154" s="80"/>
      <c r="O154" s="81"/>
      <c r="P154" s="81"/>
      <c r="Q154" s="116" t="s">
        <v>157</v>
      </c>
      <c r="R154" s="81"/>
      <c r="S154" s="81"/>
      <c r="T154" s="81" t="s">
        <v>157</v>
      </c>
      <c r="U154" s="81"/>
      <c r="V154" s="116"/>
      <c r="W154" s="83"/>
      <c r="X154" s="84" t="s">
        <v>3390</v>
      </c>
      <c r="Y154" s="85" t="s">
        <v>1231</v>
      </c>
      <c r="Z154" s="85" t="s">
        <v>310</v>
      </c>
      <c r="AA154" s="86"/>
      <c r="AB154" s="151" t="s">
        <v>3391</v>
      </c>
      <c r="AC154" s="88" t="s">
        <v>570</v>
      </c>
      <c r="AD154" s="89" t="s">
        <v>3392</v>
      </c>
      <c r="AE154" s="88" t="s">
        <v>1842</v>
      </c>
      <c r="AF154" s="88" t="s">
        <v>235</v>
      </c>
      <c r="AG154" s="88" t="s">
        <v>3393</v>
      </c>
      <c r="AH154" s="88" t="s">
        <v>169</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3394</v>
      </c>
      <c r="BE154" s="119" t="s">
        <v>575</v>
      </c>
      <c r="BF154" s="98" t="s">
        <v>3395</v>
      </c>
      <c r="BG154" s="97" t="s">
        <v>3396</v>
      </c>
      <c r="BH154" s="97" t="s">
        <v>202</v>
      </c>
      <c r="BI154" s="97" t="s">
        <v>3397</v>
      </c>
      <c r="BJ154" s="97" t="s">
        <v>409</v>
      </c>
      <c r="BK154" s="139"/>
      <c r="BL154" s="139"/>
      <c r="BM154" s="139"/>
      <c r="BN154" s="139"/>
      <c r="BO154" s="139"/>
      <c r="BP154" s="139"/>
      <c r="BQ154" s="79"/>
      <c r="BR154" s="100">
        <v>35.0</v>
      </c>
      <c r="BS154" s="100">
        <v>35.0</v>
      </c>
      <c r="BT154" s="100">
        <v>15.0</v>
      </c>
      <c r="BU154" s="100">
        <v>15.0</v>
      </c>
      <c r="BV154" s="101" t="s">
        <v>3398</v>
      </c>
      <c r="BW154" s="79"/>
      <c r="BX154" s="102" t="s">
        <v>173</v>
      </c>
      <c r="BY154" s="102" t="s">
        <v>174</v>
      </c>
      <c r="BZ154" s="102" t="s">
        <v>3399</v>
      </c>
      <c r="CA154" s="102" t="s">
        <v>631</v>
      </c>
      <c r="CB154" s="102" t="s">
        <v>3400</v>
      </c>
      <c r="CC154" s="102" t="s">
        <v>1334</v>
      </c>
      <c r="CD154" s="123"/>
      <c r="CE154" s="121" t="s">
        <v>3401</v>
      </c>
      <c r="CF154" s="121" t="s">
        <v>3402</v>
      </c>
      <c r="CG154" s="105" t="s">
        <v>3403</v>
      </c>
      <c r="CH154" s="105" t="s">
        <v>211</v>
      </c>
      <c r="CI154" s="106"/>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3404</v>
      </c>
      <c r="DM154" s="110" t="s">
        <v>427</v>
      </c>
      <c r="DN154" s="110">
        <v>7.0</v>
      </c>
      <c r="DO154" s="110">
        <v>2.0</v>
      </c>
      <c r="DP154" s="110">
        <v>3.0</v>
      </c>
      <c r="DQ154" s="111" t="s">
        <v>3405</v>
      </c>
      <c r="DR154" s="112">
        <v>0.0</v>
      </c>
      <c r="DS154" s="113"/>
    </row>
    <row r="155">
      <c r="A155" s="75" t="s">
        <v>1029</v>
      </c>
      <c r="B155" s="66" t="s">
        <v>180</v>
      </c>
      <c r="C155" s="76" t="s">
        <v>3406</v>
      </c>
      <c r="D155" s="77" t="s">
        <v>3407</v>
      </c>
      <c r="E155" s="78" t="s">
        <v>152</v>
      </c>
      <c r="F155" s="78" t="s">
        <v>152</v>
      </c>
      <c r="G155" s="78"/>
      <c r="H155" s="78"/>
      <c r="I155" s="78"/>
      <c r="J155" s="79"/>
      <c r="K155" s="80"/>
      <c r="L155" s="125" t="s">
        <v>157</v>
      </c>
      <c r="M155" s="80"/>
      <c r="N155" s="80"/>
      <c r="O155" s="81"/>
      <c r="P155" s="80"/>
      <c r="Q155" s="116"/>
      <c r="R155" s="81" t="s">
        <v>157</v>
      </c>
      <c r="S155" s="81" t="s">
        <v>157</v>
      </c>
      <c r="T155" s="81"/>
      <c r="U155" s="81"/>
      <c r="V155" s="116"/>
      <c r="W155" s="83"/>
      <c r="X155" s="84" t="s">
        <v>295</v>
      </c>
      <c r="Y155" s="129" t="s">
        <v>1020</v>
      </c>
      <c r="Z155" s="85" t="s">
        <v>618</v>
      </c>
      <c r="AA155" s="86"/>
      <c r="AB155" s="151" t="s">
        <v>3408</v>
      </c>
      <c r="AC155" s="88" t="s">
        <v>1063</v>
      </c>
      <c r="AD155" s="89" t="s">
        <v>3409</v>
      </c>
      <c r="AE155" s="88" t="s">
        <v>3410</v>
      </c>
      <c r="AF155" s="88" t="s">
        <v>337</v>
      </c>
      <c r="AG155" s="88" t="s">
        <v>510</v>
      </c>
      <c r="AH155" s="88" t="s">
        <v>342</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170</v>
      </c>
      <c r="BE155" s="97" t="s">
        <v>790</v>
      </c>
      <c r="BF155" s="98" t="s">
        <v>1149</v>
      </c>
      <c r="BG155" s="97" t="s">
        <v>3411</v>
      </c>
      <c r="BH155" s="97" t="s">
        <v>301</v>
      </c>
      <c r="BI155" s="97" t="s">
        <v>302</v>
      </c>
      <c r="BJ155" s="97" t="s">
        <v>653</v>
      </c>
      <c r="BK155" s="99"/>
      <c r="BL155" s="99"/>
      <c r="BM155" s="99"/>
      <c r="BN155" s="99"/>
      <c r="BO155" s="99"/>
      <c r="BP155" s="99"/>
      <c r="BQ155" s="79"/>
      <c r="BR155" s="100">
        <v>30.0</v>
      </c>
      <c r="BS155" s="100">
        <v>40.0</v>
      </c>
      <c r="BT155" s="100">
        <v>15.0</v>
      </c>
      <c r="BU155" s="100">
        <v>15.0</v>
      </c>
      <c r="BV155" s="101" t="s">
        <v>3412</v>
      </c>
      <c r="BW155" s="79"/>
      <c r="BX155" s="102" t="s">
        <v>204</v>
      </c>
      <c r="BY155" s="102" t="s">
        <v>2642</v>
      </c>
      <c r="BZ155" s="102" t="s">
        <v>3413</v>
      </c>
      <c r="CA155" s="102" t="s">
        <v>2323</v>
      </c>
      <c r="CB155" s="102" t="s">
        <v>3414</v>
      </c>
      <c r="CC155" s="102" t="s">
        <v>315</v>
      </c>
      <c r="CD155" s="123"/>
      <c r="CE155" s="121" t="s">
        <v>3415</v>
      </c>
      <c r="CF155" s="121" t="s">
        <v>3416</v>
      </c>
      <c r="CG155" s="105"/>
      <c r="CH155" s="105"/>
      <c r="CI155" s="106"/>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3417</v>
      </c>
      <c r="DM155" s="110" t="s">
        <v>427</v>
      </c>
      <c r="DN155" s="110">
        <v>4.0</v>
      </c>
      <c r="DO155" s="110">
        <v>2.0</v>
      </c>
      <c r="DP155" s="110" t="s">
        <v>255</v>
      </c>
      <c r="DQ155" s="111" t="s">
        <v>3418</v>
      </c>
      <c r="DR155" s="112">
        <v>1.0</v>
      </c>
      <c r="DS155" s="113"/>
    </row>
    <row r="156">
      <c r="A156" s="75" t="s">
        <v>1574</v>
      </c>
      <c r="B156" s="66" t="s">
        <v>180</v>
      </c>
      <c r="C156" s="76" t="s">
        <v>3419</v>
      </c>
      <c r="D156" s="77" t="s">
        <v>3420</v>
      </c>
      <c r="E156" s="78" t="s">
        <v>152</v>
      </c>
      <c r="F156" s="78" t="s">
        <v>152</v>
      </c>
      <c r="G156" s="78" t="s">
        <v>3421</v>
      </c>
      <c r="H156" s="78" t="s">
        <v>3422</v>
      </c>
      <c r="I156" s="78" t="s">
        <v>3423</v>
      </c>
      <c r="J156" s="79"/>
      <c r="K156" s="81"/>
      <c r="L156" s="80"/>
      <c r="M156" s="80"/>
      <c r="N156" s="80"/>
      <c r="O156" s="81" t="s">
        <v>157</v>
      </c>
      <c r="P156" s="81"/>
      <c r="Q156" s="116"/>
      <c r="R156" s="81"/>
      <c r="S156" s="81"/>
      <c r="T156" s="81"/>
      <c r="U156" s="81" t="s">
        <v>157</v>
      </c>
      <c r="V156" s="116"/>
      <c r="W156" s="83"/>
      <c r="X156" s="84" t="s">
        <v>696</v>
      </c>
      <c r="Y156" s="85" t="s">
        <v>700</v>
      </c>
      <c r="Z156" s="85" t="s">
        <v>576</v>
      </c>
      <c r="AA156" s="86"/>
      <c r="AB156" s="151" t="s">
        <v>874</v>
      </c>
      <c r="AC156" s="88" t="s">
        <v>878</v>
      </c>
      <c r="AD156" s="89" t="s">
        <v>3419</v>
      </c>
      <c r="AE156" s="88" t="s">
        <v>3424</v>
      </c>
      <c r="AF156" s="88" t="s">
        <v>233</v>
      </c>
      <c r="AG156" s="88" t="s">
        <v>3425</v>
      </c>
      <c r="AH156" s="88" t="s">
        <v>274</v>
      </c>
      <c r="AI156" s="97"/>
      <c r="AJ156" s="97"/>
      <c r="AK156" s="97"/>
      <c r="AL156" s="97"/>
      <c r="AM156" s="97"/>
      <c r="AN156" s="97"/>
      <c r="AO156" s="91"/>
      <c r="AP156" s="92" t="s">
        <v>447</v>
      </c>
      <c r="AQ156" s="93" t="s">
        <v>481</v>
      </c>
      <c r="AR156" s="94" t="s">
        <v>701</v>
      </c>
      <c r="AS156" s="93" t="s">
        <v>506</v>
      </c>
      <c r="AT156" s="93" t="s">
        <v>169</v>
      </c>
      <c r="AU156" s="93" t="s">
        <v>2178</v>
      </c>
      <c r="AV156" s="93" t="s">
        <v>269</v>
      </c>
      <c r="AW156" s="90"/>
      <c r="AX156" s="90"/>
      <c r="AY156" s="90"/>
      <c r="AZ156" s="90"/>
      <c r="BA156" s="90"/>
      <c r="BB156" s="90"/>
      <c r="BC156" s="95"/>
      <c r="BD156" s="96" t="s">
        <v>170</v>
      </c>
      <c r="BE156" s="119" t="s">
        <v>171</v>
      </c>
      <c r="BF156" s="98"/>
      <c r="BG156" s="97"/>
      <c r="BH156" s="97"/>
      <c r="BI156" s="97"/>
      <c r="BJ156" s="97"/>
      <c r="BK156" s="139"/>
      <c r="BL156" s="139"/>
      <c r="BM156" s="139"/>
      <c r="BN156" s="139"/>
      <c r="BO156" s="139"/>
      <c r="BP156" s="139"/>
      <c r="BQ156" s="79"/>
      <c r="BR156" s="100">
        <v>30.0</v>
      </c>
      <c r="BS156" s="100">
        <v>35.0</v>
      </c>
      <c r="BT156" s="100">
        <v>20.0</v>
      </c>
      <c r="BU156" s="100">
        <v>15.0</v>
      </c>
      <c r="BV156" s="101" t="s">
        <v>3426</v>
      </c>
      <c r="BW156" s="79"/>
      <c r="BX156" s="102" t="s">
        <v>276</v>
      </c>
      <c r="BY156" s="102" t="s">
        <v>174</v>
      </c>
      <c r="BZ156" s="102" t="s">
        <v>3427</v>
      </c>
      <c r="CA156" s="102" t="s">
        <v>887</v>
      </c>
      <c r="CB156" s="102" t="s">
        <v>3428</v>
      </c>
      <c r="CC156" s="102" t="s">
        <v>769</v>
      </c>
      <c r="CD156" s="123"/>
      <c r="CE156" s="121" t="s">
        <v>3429</v>
      </c>
      <c r="CF156" s="121" t="s">
        <v>3430</v>
      </c>
      <c r="CG156" s="105"/>
      <c r="CH156" s="105"/>
      <c r="CI156" s="106"/>
      <c r="CJ156" s="79"/>
      <c r="CK156" s="107" t="s">
        <v>3431</v>
      </c>
      <c r="CL156" s="108" t="s">
        <v>245</v>
      </c>
      <c r="CM156" s="108" t="s">
        <v>1161</v>
      </c>
      <c r="CN156" s="108" t="s">
        <v>420</v>
      </c>
      <c r="CO156" s="108" t="s">
        <v>247</v>
      </c>
      <c r="CP156" s="108"/>
      <c r="CQ156" s="108"/>
      <c r="CR156" s="108">
        <v>25.0</v>
      </c>
      <c r="CS156" s="108">
        <v>101.0</v>
      </c>
      <c r="CT156" s="108">
        <v>185.0</v>
      </c>
      <c r="CU156" s="108">
        <v>269.0</v>
      </c>
      <c r="CV156" s="108">
        <v>353.0</v>
      </c>
      <c r="CW156" s="108">
        <v>437.0</v>
      </c>
      <c r="CX156" s="108" t="s">
        <v>100</v>
      </c>
      <c r="CY156" s="108">
        <v>9.0</v>
      </c>
      <c r="CZ156" s="108">
        <v>27.0</v>
      </c>
      <c r="DA156" s="108">
        <v>47.0</v>
      </c>
      <c r="DB156" s="108">
        <v>67.0</v>
      </c>
      <c r="DC156" s="108">
        <v>87.0</v>
      </c>
      <c r="DD156" s="108">
        <v>107.0</v>
      </c>
      <c r="DE156" s="108" t="s">
        <v>101</v>
      </c>
      <c r="DF156" s="108" t="s">
        <v>3432</v>
      </c>
      <c r="DG156" s="108" t="s">
        <v>3433</v>
      </c>
      <c r="DH156" s="108" t="s">
        <v>3434</v>
      </c>
      <c r="DI156" s="108" t="s">
        <v>3435</v>
      </c>
      <c r="DJ156" s="108" t="s">
        <v>3436</v>
      </c>
      <c r="DK156" s="108"/>
      <c r="DL156" s="109" t="s">
        <v>3437</v>
      </c>
      <c r="DM156" s="110" t="s">
        <v>213</v>
      </c>
      <c r="DN156" s="110" t="s">
        <v>152</v>
      </c>
      <c r="DO156" s="110" t="s">
        <v>152</v>
      </c>
      <c r="DP156" s="110" t="s">
        <v>152</v>
      </c>
      <c r="DQ156" s="111" t="s">
        <v>3438</v>
      </c>
      <c r="DR156" s="112">
        <v>0.0</v>
      </c>
      <c r="DS156" s="113"/>
    </row>
    <row r="157">
      <c r="A157" s="75" t="s">
        <v>2966</v>
      </c>
      <c r="B157" s="66" t="s">
        <v>180</v>
      </c>
      <c r="C157" s="76" t="s">
        <v>3439</v>
      </c>
      <c r="D157" s="77" t="s">
        <v>3440</v>
      </c>
      <c r="E157" s="78" t="s">
        <v>152</v>
      </c>
      <c r="F157" s="78" t="s">
        <v>152</v>
      </c>
      <c r="G157" s="78" t="s">
        <v>3441</v>
      </c>
      <c r="H157" s="78" t="s">
        <v>3442</v>
      </c>
      <c r="I157" s="78" t="s">
        <v>3443</v>
      </c>
      <c r="J157" s="79"/>
      <c r="K157" s="80"/>
      <c r="L157" s="80"/>
      <c r="M157" s="80"/>
      <c r="N157" s="80"/>
      <c r="O157" s="81"/>
      <c r="P157" s="81" t="s">
        <v>157</v>
      </c>
      <c r="Q157" s="116"/>
      <c r="R157" s="81"/>
      <c r="S157" s="81" t="s">
        <v>157</v>
      </c>
      <c r="T157" s="81"/>
      <c r="U157" s="81"/>
      <c r="V157" s="116"/>
      <c r="W157" s="83"/>
      <c r="X157" s="84" t="s">
        <v>1351</v>
      </c>
      <c r="Y157" s="85" t="s">
        <v>604</v>
      </c>
      <c r="Z157" s="85" t="s">
        <v>602</v>
      </c>
      <c r="AA157" s="86"/>
      <c r="AB157" s="151" t="s">
        <v>163</v>
      </c>
      <c r="AC157" s="88" t="s">
        <v>448</v>
      </c>
      <c r="AD157" s="89"/>
      <c r="AE157" s="88"/>
      <c r="AF157" s="88"/>
      <c r="AG157" s="88"/>
      <c r="AH157" s="88"/>
      <c r="AI157" s="97"/>
      <c r="AJ157" s="97"/>
      <c r="AK157" s="97"/>
      <c r="AL157" s="97"/>
      <c r="AM157" s="97"/>
      <c r="AN157" s="97"/>
      <c r="AO157" s="91"/>
      <c r="AP157" s="92" t="s">
        <v>1352</v>
      </c>
      <c r="AQ157" s="93" t="s">
        <v>366</v>
      </c>
      <c r="AR157" s="94" t="s">
        <v>1353</v>
      </c>
      <c r="AS157" s="93" t="s">
        <v>304</v>
      </c>
      <c r="AT157" s="93" t="s">
        <v>363</v>
      </c>
      <c r="AU157" s="118" t="s">
        <v>3444</v>
      </c>
      <c r="AV157" s="93" t="s">
        <v>374</v>
      </c>
      <c r="AW157" s="90">
        <v>2645.0</v>
      </c>
      <c r="AX157" s="90">
        <v>284.0</v>
      </c>
      <c r="AY157" s="90">
        <v>502.0</v>
      </c>
      <c r="AZ157" s="90">
        <v>210.0</v>
      </c>
      <c r="BA157" s="90">
        <v>283.0</v>
      </c>
      <c r="BB157" s="90">
        <v>79.0</v>
      </c>
      <c r="BC157" s="95"/>
      <c r="BD157" s="96" t="s">
        <v>375</v>
      </c>
      <c r="BE157" s="119" t="s">
        <v>3445</v>
      </c>
      <c r="BF157" s="98" t="s">
        <v>2206</v>
      </c>
      <c r="BG157" s="97" t="s">
        <v>297</v>
      </c>
      <c r="BH157" s="97" t="s">
        <v>200</v>
      </c>
      <c r="BI157" s="97" t="s">
        <v>538</v>
      </c>
      <c r="BJ157" s="97" t="s">
        <v>2335</v>
      </c>
      <c r="BK157" s="139">
        <v>2526.0</v>
      </c>
      <c r="BL157" s="139">
        <v>284.0</v>
      </c>
      <c r="BM157" s="139">
        <v>464.0</v>
      </c>
      <c r="BN157" s="139">
        <v>195.0</v>
      </c>
      <c r="BO157" s="139">
        <v>290.0</v>
      </c>
      <c r="BP157" s="139">
        <v>79.0</v>
      </c>
      <c r="BQ157" s="79"/>
      <c r="BR157" s="100">
        <v>40.0</v>
      </c>
      <c r="BS157" s="100">
        <v>15.0</v>
      </c>
      <c r="BT157" s="100">
        <v>25.0</v>
      </c>
      <c r="BU157" s="100">
        <v>35.0</v>
      </c>
      <c r="BV157" s="101" t="s">
        <v>3446</v>
      </c>
      <c r="BW157" s="79"/>
      <c r="BX157" s="102" t="s">
        <v>173</v>
      </c>
      <c r="BY157" s="102" t="s">
        <v>3447</v>
      </c>
      <c r="BZ157" s="102" t="s">
        <v>3448</v>
      </c>
      <c r="CA157" s="102" t="s">
        <v>2955</v>
      </c>
      <c r="CB157" s="102" t="s">
        <v>3449</v>
      </c>
      <c r="CC157" s="102" t="s">
        <v>1949</v>
      </c>
      <c r="CD157" s="120" t="s">
        <v>3450</v>
      </c>
      <c r="CE157" s="121" t="s">
        <v>3451</v>
      </c>
      <c r="CF157" s="121" t="s">
        <v>3452</v>
      </c>
      <c r="CG157" s="105" t="s">
        <v>382</v>
      </c>
      <c r="CH157" s="105" t="s">
        <v>459</v>
      </c>
      <c r="CI157" s="106"/>
      <c r="CJ157" s="79"/>
      <c r="CK157" s="107" t="s">
        <v>3453</v>
      </c>
      <c r="CL157" s="108" t="s">
        <v>461</v>
      </c>
      <c r="CM157" s="108" t="s">
        <v>555</v>
      </c>
      <c r="CN157" s="108" t="s">
        <v>419</v>
      </c>
      <c r="CO157" s="108" t="s">
        <v>387</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3454</v>
      </c>
      <c r="DG157" s="108" t="s">
        <v>3455</v>
      </c>
      <c r="DH157" s="108" t="s">
        <v>3456</v>
      </c>
      <c r="DI157" s="108" t="s">
        <v>3457</v>
      </c>
      <c r="DJ157" s="108" t="s">
        <v>3458</v>
      </c>
      <c r="DK157" s="108"/>
      <c r="DL157" s="109" t="s">
        <v>3459</v>
      </c>
      <c r="DM157" s="110" t="s">
        <v>394</v>
      </c>
      <c r="DN157" s="110">
        <v>15.0</v>
      </c>
      <c r="DO157" s="110" t="s">
        <v>285</v>
      </c>
      <c r="DP157" s="110" t="s">
        <v>255</v>
      </c>
      <c r="DQ157" s="111" t="s">
        <v>3460</v>
      </c>
      <c r="DR157" s="112">
        <v>0.0</v>
      </c>
      <c r="DS157" s="113"/>
    </row>
    <row r="158">
      <c r="A158" s="122" t="s">
        <v>1210</v>
      </c>
      <c r="B158" s="131" t="s">
        <v>180</v>
      </c>
      <c r="C158" s="76" t="s">
        <v>3461</v>
      </c>
      <c r="D158" s="77" t="s">
        <v>3462</v>
      </c>
      <c r="E158" s="78" t="s">
        <v>152</v>
      </c>
      <c r="F158" s="78" t="s">
        <v>152</v>
      </c>
      <c r="G158" s="78" t="s">
        <v>3463</v>
      </c>
      <c r="H158" s="78" t="s">
        <v>3464</v>
      </c>
      <c r="I158" s="78" t="s">
        <v>3465</v>
      </c>
      <c r="J158" s="79"/>
      <c r="K158" s="80"/>
      <c r="L158" s="81" t="s">
        <v>157</v>
      </c>
      <c r="M158" s="81" t="s">
        <v>157</v>
      </c>
      <c r="N158" s="81"/>
      <c r="O158" s="80"/>
      <c r="P158" s="80"/>
      <c r="Q158" s="82"/>
      <c r="R158" s="81"/>
      <c r="S158" s="80"/>
      <c r="T158" s="81" t="s">
        <v>157</v>
      </c>
      <c r="U158" s="81"/>
      <c r="V158" s="116"/>
      <c r="W158" s="83"/>
      <c r="X158" s="84" t="s">
        <v>186</v>
      </c>
      <c r="Y158" s="85" t="s">
        <v>673</v>
      </c>
      <c r="Z158" s="85" t="s">
        <v>602</v>
      </c>
      <c r="AA158" s="86"/>
      <c r="AB158" s="87" t="s">
        <v>363</v>
      </c>
      <c r="AC158" s="88" t="s">
        <v>366</v>
      </c>
      <c r="AD158" s="89"/>
      <c r="AE158" s="88"/>
      <c r="AF158" s="88"/>
      <c r="AG158" s="88"/>
      <c r="AH158" s="88"/>
      <c r="AI158" s="90"/>
      <c r="AJ158" s="90"/>
      <c r="AK158" s="90"/>
      <c r="AL158" s="90"/>
      <c r="AM158" s="90"/>
      <c r="AN158" s="90"/>
      <c r="AO158" s="91"/>
      <c r="AP158" s="92" t="s">
        <v>369</v>
      </c>
      <c r="AQ158" s="93" t="s">
        <v>480</v>
      </c>
      <c r="AR158" s="94" t="s">
        <v>371</v>
      </c>
      <c r="AS158" s="118" t="s">
        <v>3466</v>
      </c>
      <c r="AT158" s="93" t="s">
        <v>363</v>
      </c>
      <c r="AU158" s="118" t="s">
        <v>3467</v>
      </c>
      <c r="AV158" s="93" t="s">
        <v>374</v>
      </c>
      <c r="AW158" s="90"/>
      <c r="AX158" s="90"/>
      <c r="AY158" s="90"/>
      <c r="AZ158" s="90"/>
      <c r="BA158" s="90"/>
      <c r="BB158" s="90"/>
      <c r="BC158" s="95"/>
      <c r="BD158" s="96" t="s">
        <v>479</v>
      </c>
      <c r="BE158" s="97" t="s">
        <v>482</v>
      </c>
      <c r="BF158" s="98" t="s">
        <v>200</v>
      </c>
      <c r="BG158" s="97" t="s">
        <v>849</v>
      </c>
      <c r="BH158" s="97" t="s">
        <v>200</v>
      </c>
      <c r="BI158" s="97" t="s">
        <v>1004</v>
      </c>
      <c r="BJ158" s="97" t="s">
        <v>193</v>
      </c>
      <c r="BK158" s="139"/>
      <c r="BL158" s="139"/>
      <c r="BM158" s="139"/>
      <c r="BN158" s="139"/>
      <c r="BO158" s="139"/>
      <c r="BP158" s="139"/>
      <c r="BQ158" s="79"/>
      <c r="BR158" s="100">
        <v>20.0</v>
      </c>
      <c r="BS158" s="100">
        <v>35.0</v>
      </c>
      <c r="BT158" s="100">
        <v>15.0</v>
      </c>
      <c r="BU158" s="100">
        <v>30.0</v>
      </c>
      <c r="BV158" s="101" t="s">
        <v>3468</v>
      </c>
      <c r="BW158" s="79"/>
      <c r="BX158" s="102" t="s">
        <v>276</v>
      </c>
      <c r="BY158" s="102" t="s">
        <v>174</v>
      </c>
      <c r="BZ158" s="102" t="s">
        <v>1114</v>
      </c>
      <c r="CA158" s="102" t="s">
        <v>1115</v>
      </c>
      <c r="CB158" s="102" t="s">
        <v>3469</v>
      </c>
      <c r="CC158" s="102" t="s">
        <v>1156</v>
      </c>
      <c r="CD158" s="120" t="s">
        <v>3470</v>
      </c>
      <c r="CE158" s="121" t="s">
        <v>3471</v>
      </c>
      <c r="CF158" s="121" t="s">
        <v>3472</v>
      </c>
      <c r="CG158" s="105" t="s">
        <v>382</v>
      </c>
      <c r="CH158" s="105" t="s">
        <v>383</v>
      </c>
      <c r="CI158" s="106"/>
      <c r="CJ158" s="79"/>
      <c r="CK158" s="107" t="s">
        <v>3473</v>
      </c>
      <c r="CL158" s="108" t="s">
        <v>461</v>
      </c>
      <c r="CM158" s="108" t="s">
        <v>555</v>
      </c>
      <c r="CN158" s="108" t="s">
        <v>387</v>
      </c>
      <c r="CO158" s="108" t="s">
        <v>186</v>
      </c>
      <c r="CP158" s="108"/>
      <c r="CQ158" s="108"/>
      <c r="CR158" s="108">
        <v>21.0</v>
      </c>
      <c r="CS158" s="108">
        <v>84.0</v>
      </c>
      <c r="CT158" s="108">
        <v>154.0</v>
      </c>
      <c r="CU158" s="108">
        <v>224.0</v>
      </c>
      <c r="CV158" s="108">
        <v>294.0</v>
      </c>
      <c r="CW158" s="108">
        <v>364.0</v>
      </c>
      <c r="CX158" s="108" t="s">
        <v>100</v>
      </c>
      <c r="CY158" s="108">
        <v>6.0</v>
      </c>
      <c r="CZ158" s="108">
        <v>17.0</v>
      </c>
      <c r="DA158" s="108">
        <v>29.0</v>
      </c>
      <c r="DB158" s="108">
        <v>41.0</v>
      </c>
      <c r="DC158" s="108">
        <v>53.0</v>
      </c>
      <c r="DD158" s="108">
        <v>65.0</v>
      </c>
      <c r="DE158" s="108" t="s">
        <v>104</v>
      </c>
      <c r="DF158" s="108" t="s">
        <v>3474</v>
      </c>
      <c r="DG158" s="108" t="s">
        <v>3475</v>
      </c>
      <c r="DH158" s="108" t="s">
        <v>3476</v>
      </c>
      <c r="DI158" s="108" t="s">
        <v>3477</v>
      </c>
      <c r="DJ158" s="108" t="s">
        <v>3478</v>
      </c>
      <c r="DK158" s="108"/>
      <c r="DL158" s="109" t="s">
        <v>3479</v>
      </c>
      <c r="DM158" s="110" t="s">
        <v>1055</v>
      </c>
      <c r="DN158" s="110">
        <v>5.0</v>
      </c>
      <c r="DO158" s="110">
        <v>3.0</v>
      </c>
      <c r="DP158" s="110">
        <v>4.0</v>
      </c>
      <c r="DQ158" s="111" t="s">
        <v>3480</v>
      </c>
      <c r="DR158" s="112">
        <v>0.0</v>
      </c>
      <c r="DS158" s="113"/>
    </row>
    <row r="159">
      <c r="A159" s="75" t="s">
        <v>3481</v>
      </c>
      <c r="B159" s="66" t="s">
        <v>180</v>
      </c>
      <c r="C159" s="76" t="s">
        <v>3482</v>
      </c>
      <c r="D159" s="77" t="s">
        <v>3483</v>
      </c>
      <c r="E159" s="78" t="s">
        <v>152</v>
      </c>
      <c r="F159" s="78" t="s">
        <v>152</v>
      </c>
      <c r="G159" s="78" t="s">
        <v>3484</v>
      </c>
      <c r="H159" s="78" t="s">
        <v>3485</v>
      </c>
      <c r="I159" s="78" t="s">
        <v>3486</v>
      </c>
      <c r="J159" s="79"/>
      <c r="K159" s="80"/>
      <c r="L159" s="81" t="s">
        <v>157</v>
      </c>
      <c r="M159" s="80"/>
      <c r="N159" s="81" t="s">
        <v>157</v>
      </c>
      <c r="O159" s="81"/>
      <c r="P159" s="80"/>
      <c r="Q159" s="116"/>
      <c r="R159" s="81"/>
      <c r="S159" s="81"/>
      <c r="T159" s="81" t="s">
        <v>157</v>
      </c>
      <c r="U159" s="81"/>
      <c r="V159" s="116"/>
      <c r="W159" s="83"/>
      <c r="X159" s="84" t="s">
        <v>3487</v>
      </c>
      <c r="Y159" s="85" t="s">
        <v>741</v>
      </c>
      <c r="Z159" s="85" t="s">
        <v>671</v>
      </c>
      <c r="AA159" s="86"/>
      <c r="AB159" s="87" t="s">
        <v>3488</v>
      </c>
      <c r="AC159" s="88" t="s">
        <v>160</v>
      </c>
      <c r="AD159" s="89" t="s">
        <v>3489</v>
      </c>
      <c r="AE159" s="88" t="s">
        <v>1204</v>
      </c>
      <c r="AF159" s="88" t="s">
        <v>301</v>
      </c>
      <c r="AG159" s="117" t="s">
        <v>3490</v>
      </c>
      <c r="AH159" s="88" t="s">
        <v>653</v>
      </c>
      <c r="AI159" s="97">
        <v>4300.0</v>
      </c>
      <c r="AJ159" s="97">
        <v>243.0</v>
      </c>
      <c r="AK159" s="97">
        <v>526.0</v>
      </c>
      <c r="AL159" s="97">
        <v>290.0</v>
      </c>
      <c r="AM159" s="97">
        <v>302.0</v>
      </c>
      <c r="AN159" s="97">
        <v>172.0</v>
      </c>
      <c r="AO159" s="91"/>
      <c r="AP159" s="92"/>
      <c r="AQ159" s="93"/>
      <c r="AR159" s="94"/>
      <c r="AS159" s="93"/>
      <c r="AT159" s="93"/>
      <c r="AU159" s="93"/>
      <c r="AV159" s="93"/>
      <c r="AW159" s="90"/>
      <c r="AX159" s="90"/>
      <c r="AY159" s="90"/>
      <c r="AZ159" s="90"/>
      <c r="BA159" s="90"/>
      <c r="BB159" s="90"/>
      <c r="BC159" s="95"/>
      <c r="BD159" s="96" t="s">
        <v>3491</v>
      </c>
      <c r="BE159" s="97" t="s">
        <v>738</v>
      </c>
      <c r="BF159" s="98" t="s">
        <v>3492</v>
      </c>
      <c r="BG159" s="97" t="s">
        <v>448</v>
      </c>
      <c r="BH159" s="97" t="s">
        <v>540</v>
      </c>
      <c r="BI159" s="119" t="s">
        <v>3493</v>
      </c>
      <c r="BJ159" s="97" t="s">
        <v>368</v>
      </c>
      <c r="BK159" s="139">
        <v>4003.0</v>
      </c>
      <c r="BL159" s="139">
        <v>269.0</v>
      </c>
      <c r="BM159" s="139">
        <v>526.0</v>
      </c>
      <c r="BN159" s="139">
        <v>257.0</v>
      </c>
      <c r="BO159" s="139">
        <v>313.0</v>
      </c>
      <c r="BP159" s="139">
        <v>172.0</v>
      </c>
      <c r="BQ159" s="79"/>
      <c r="BR159" s="100">
        <v>15.0</v>
      </c>
      <c r="BS159" s="100">
        <v>40.0</v>
      </c>
      <c r="BT159" s="100">
        <v>10.0</v>
      </c>
      <c r="BU159" s="100">
        <v>35.0</v>
      </c>
      <c r="BV159" s="101" t="s">
        <v>3494</v>
      </c>
      <c r="BW159" s="79"/>
      <c r="BX159" s="102" t="s">
        <v>276</v>
      </c>
      <c r="BY159" s="102" t="s">
        <v>3495</v>
      </c>
      <c r="BZ159" s="102" t="s">
        <v>1114</v>
      </c>
      <c r="CA159" s="102" t="s">
        <v>1115</v>
      </c>
      <c r="CB159" s="102" t="s">
        <v>3496</v>
      </c>
      <c r="CC159" s="102" t="s">
        <v>1334</v>
      </c>
      <c r="CD159" s="120" t="s">
        <v>455</v>
      </c>
      <c r="CE159" s="121" t="s">
        <v>3497</v>
      </c>
      <c r="CF159" s="121" t="s">
        <v>3498</v>
      </c>
      <c r="CG159" s="105" t="s">
        <v>382</v>
      </c>
      <c r="CH159" s="105" t="s">
        <v>459</v>
      </c>
      <c r="CI159" s="106"/>
      <c r="CJ159" s="79"/>
      <c r="CK159" s="107" t="s">
        <v>3499</v>
      </c>
      <c r="CL159" s="108" t="s">
        <v>417</v>
      </c>
      <c r="CM159" s="108" t="s">
        <v>555</v>
      </c>
      <c r="CN159" s="108" t="s">
        <v>420</v>
      </c>
      <c r="CO159" s="108" t="s">
        <v>387</v>
      </c>
      <c r="CP159" s="108"/>
      <c r="CQ159" s="108"/>
      <c r="CR159" s="108">
        <v>34.0</v>
      </c>
      <c r="CS159" s="108">
        <v>135.0</v>
      </c>
      <c r="CT159" s="108">
        <v>247.0</v>
      </c>
      <c r="CU159" s="108">
        <v>359.0</v>
      </c>
      <c r="CV159" s="108">
        <v>471.0</v>
      </c>
      <c r="CW159" s="108">
        <v>583.0</v>
      </c>
      <c r="CX159" s="108" t="s">
        <v>100</v>
      </c>
      <c r="CY159" s="108">
        <v>5.0</v>
      </c>
      <c r="CZ159" s="108">
        <v>14.0</v>
      </c>
      <c r="DA159" s="108">
        <v>24.0</v>
      </c>
      <c r="DB159" s="108">
        <v>34.0</v>
      </c>
      <c r="DC159" s="108">
        <v>44.0</v>
      </c>
      <c r="DD159" s="108">
        <v>54.0</v>
      </c>
      <c r="DE159" s="108" t="s">
        <v>103</v>
      </c>
      <c r="DF159" s="108" t="s">
        <v>3500</v>
      </c>
      <c r="DG159" s="108" t="s">
        <v>3501</v>
      </c>
      <c r="DH159" s="108" t="s">
        <v>3502</v>
      </c>
      <c r="DI159" s="108" t="s">
        <v>3503</v>
      </c>
      <c r="DJ159" s="108" t="s">
        <v>3504</v>
      </c>
      <c r="DK159" s="108" t="s">
        <v>3505</v>
      </c>
      <c r="DL159" s="109" t="s">
        <v>3506</v>
      </c>
      <c r="DM159" s="110" t="s">
        <v>493</v>
      </c>
      <c r="DN159" s="110">
        <v>4.0</v>
      </c>
      <c r="DO159" s="110">
        <v>2.0</v>
      </c>
      <c r="DP159" s="110" t="s">
        <v>255</v>
      </c>
      <c r="DQ159" s="111" t="s">
        <v>3507</v>
      </c>
      <c r="DR159" s="112">
        <v>0.0</v>
      </c>
      <c r="DS159" s="113"/>
    </row>
    <row r="160">
      <c r="A160" s="75" t="s">
        <v>3508</v>
      </c>
      <c r="B160" s="66" t="s">
        <v>180</v>
      </c>
      <c r="C160" s="76" t="s">
        <v>3509</v>
      </c>
      <c r="D160" s="77" t="s">
        <v>3510</v>
      </c>
      <c r="E160" s="78" t="s">
        <v>152</v>
      </c>
      <c r="F160" s="78" t="s">
        <v>152</v>
      </c>
      <c r="G160" s="78" t="s">
        <v>3511</v>
      </c>
      <c r="H160" s="78" t="s">
        <v>3512</v>
      </c>
      <c r="I160" s="78" t="s">
        <v>3513</v>
      </c>
      <c r="J160" s="79"/>
      <c r="K160" s="81" t="s">
        <v>157</v>
      </c>
      <c r="L160" s="81"/>
      <c r="M160" s="80"/>
      <c r="N160" s="81"/>
      <c r="O160" s="81"/>
      <c r="P160" s="80"/>
      <c r="Q160" s="116"/>
      <c r="R160" s="81"/>
      <c r="S160" s="81"/>
      <c r="T160" s="81" t="s">
        <v>157</v>
      </c>
      <c r="U160" s="81"/>
      <c r="V160" s="116" t="s">
        <v>435</v>
      </c>
      <c r="W160" s="83"/>
      <c r="X160" s="84" t="s">
        <v>1822</v>
      </c>
      <c r="Y160" s="129" t="s">
        <v>3514</v>
      </c>
      <c r="Z160" s="85" t="s">
        <v>3515</v>
      </c>
      <c r="AA160" s="86"/>
      <c r="AB160" s="151" t="s">
        <v>3516</v>
      </c>
      <c r="AC160" s="88" t="s">
        <v>795</v>
      </c>
      <c r="AD160" s="89" t="s">
        <v>3517</v>
      </c>
      <c r="AE160" s="88" t="s">
        <v>657</v>
      </c>
      <c r="AF160" s="88" t="s">
        <v>540</v>
      </c>
      <c r="AG160" s="88" t="s">
        <v>2164</v>
      </c>
      <c r="AH160" s="88" t="s">
        <v>301</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3518</v>
      </c>
      <c r="BE160" s="119" t="s">
        <v>3519</v>
      </c>
      <c r="BF160" s="98" t="s">
        <v>3520</v>
      </c>
      <c r="BG160" s="97" t="s">
        <v>3521</v>
      </c>
      <c r="BH160" s="97" t="s">
        <v>202</v>
      </c>
      <c r="BI160" s="97" t="s">
        <v>442</v>
      </c>
      <c r="BJ160" s="97" t="s">
        <v>195</v>
      </c>
      <c r="BK160" s="139"/>
      <c r="BL160" s="139"/>
      <c r="BM160" s="139"/>
      <c r="BN160" s="139"/>
      <c r="BO160" s="139"/>
      <c r="BP160" s="139"/>
      <c r="BQ160" s="79"/>
      <c r="BR160" s="100">
        <v>30.0</v>
      </c>
      <c r="BS160" s="100">
        <v>20.0</v>
      </c>
      <c r="BT160" s="100">
        <v>35.0</v>
      </c>
      <c r="BU160" s="100">
        <v>15.0</v>
      </c>
      <c r="BV160" s="101" t="s">
        <v>3522</v>
      </c>
      <c r="BW160" s="79"/>
      <c r="BX160" s="102" t="s">
        <v>204</v>
      </c>
      <c r="BY160" s="102" t="s">
        <v>174</v>
      </c>
      <c r="BZ160" s="102" t="s">
        <v>3523</v>
      </c>
      <c r="CA160" s="102" t="s">
        <v>152</v>
      </c>
      <c r="CB160" s="102" t="s">
        <v>3524</v>
      </c>
      <c r="CC160" s="102" t="s">
        <v>152</v>
      </c>
      <c r="CD160" s="120" t="s">
        <v>3525</v>
      </c>
      <c r="CE160" s="121" t="s">
        <v>3526</v>
      </c>
      <c r="CF160" s="121" t="s">
        <v>3527</v>
      </c>
      <c r="CG160" s="105" t="s">
        <v>3528</v>
      </c>
      <c r="CH160" s="105" t="s">
        <v>211</v>
      </c>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3529</v>
      </c>
      <c r="DM160" s="110" t="s">
        <v>470</v>
      </c>
      <c r="DN160" s="110">
        <v>4.0</v>
      </c>
      <c r="DO160" s="110">
        <v>2.0</v>
      </c>
      <c r="DP160" s="110" t="s">
        <v>255</v>
      </c>
      <c r="DQ160" s="111" t="s">
        <v>3530</v>
      </c>
      <c r="DR160" s="112">
        <v>0.0</v>
      </c>
      <c r="DS160" s="113"/>
    </row>
    <row r="161">
      <c r="A161" s="75" t="s">
        <v>1334</v>
      </c>
      <c r="B161" s="66" t="s">
        <v>180</v>
      </c>
      <c r="C161" s="76" t="s">
        <v>3531</v>
      </c>
      <c r="D161" s="77" t="s">
        <v>3532</v>
      </c>
      <c r="E161" s="78" t="s">
        <v>152</v>
      </c>
      <c r="F161" s="78" t="s">
        <v>152</v>
      </c>
      <c r="G161" s="78" t="s">
        <v>3533</v>
      </c>
      <c r="H161" s="78" t="s">
        <v>3534</v>
      </c>
      <c r="I161" s="78" t="s">
        <v>3535</v>
      </c>
      <c r="J161" s="79"/>
      <c r="K161" s="80"/>
      <c r="L161" s="80"/>
      <c r="M161" s="80"/>
      <c r="N161" s="80"/>
      <c r="O161" s="81"/>
      <c r="P161" s="80"/>
      <c r="Q161" s="116" t="s">
        <v>157</v>
      </c>
      <c r="R161" s="81" t="s">
        <v>435</v>
      </c>
      <c r="S161" s="81"/>
      <c r="T161" s="81" t="s">
        <v>157</v>
      </c>
      <c r="U161" s="81"/>
      <c r="V161" s="116"/>
      <c r="W161" s="83"/>
      <c r="X161" s="84" t="s">
        <v>337</v>
      </c>
      <c r="Y161" s="129" t="s">
        <v>3536</v>
      </c>
      <c r="Z161" s="85" t="s">
        <v>2164</v>
      </c>
      <c r="AA161" s="86"/>
      <c r="AB161" s="87" t="s">
        <v>1322</v>
      </c>
      <c r="AC161" s="88" t="s">
        <v>1556</v>
      </c>
      <c r="AD161" s="89" t="s">
        <v>1732</v>
      </c>
      <c r="AE161" s="88" t="s">
        <v>902</v>
      </c>
      <c r="AF161" s="88" t="s">
        <v>337</v>
      </c>
      <c r="AG161" s="88" t="s">
        <v>1323</v>
      </c>
      <c r="AH161" s="88" t="s">
        <v>193</v>
      </c>
      <c r="AI161" s="97">
        <v>3458.0</v>
      </c>
      <c r="AJ161" s="97">
        <v>491.0</v>
      </c>
      <c r="AK161" s="97">
        <v>218.0</v>
      </c>
      <c r="AL161" s="97">
        <v>261.0</v>
      </c>
      <c r="AM161" s="97">
        <v>261.0</v>
      </c>
      <c r="AN161" s="97">
        <v>326.0</v>
      </c>
      <c r="AO161" s="91"/>
      <c r="AP161" s="92"/>
      <c r="AQ161" s="93"/>
      <c r="AR161" s="94"/>
      <c r="AS161" s="93"/>
      <c r="AT161" s="93"/>
      <c r="AU161" s="93"/>
      <c r="AV161" s="93"/>
      <c r="AW161" s="90"/>
      <c r="AX161" s="90"/>
      <c r="AY161" s="90"/>
      <c r="AZ161" s="90"/>
      <c r="BA161" s="90"/>
      <c r="BB161" s="90"/>
      <c r="BC161" s="95"/>
      <c r="BD161" s="96" t="s">
        <v>3537</v>
      </c>
      <c r="BE161" s="97" t="s">
        <v>903</v>
      </c>
      <c r="BF161" s="98" t="s">
        <v>3538</v>
      </c>
      <c r="BG161" s="119" t="s">
        <v>3539</v>
      </c>
      <c r="BH161" s="97" t="s">
        <v>1433</v>
      </c>
      <c r="BI161" s="119" t="s">
        <v>3540</v>
      </c>
      <c r="BJ161" s="97" t="s">
        <v>202</v>
      </c>
      <c r="BK161" s="139">
        <v>3734.0</v>
      </c>
      <c r="BL161" s="139">
        <v>516.0</v>
      </c>
      <c r="BM161" s="139">
        <v>218.0</v>
      </c>
      <c r="BN161" s="139">
        <v>293.0</v>
      </c>
      <c r="BO161" s="139">
        <v>279.0</v>
      </c>
      <c r="BP161" s="139">
        <v>204.0</v>
      </c>
      <c r="BQ161" s="79"/>
      <c r="BR161" s="100">
        <v>10.0</v>
      </c>
      <c r="BS161" s="100">
        <v>40.0</v>
      </c>
      <c r="BT161" s="100">
        <v>10.0</v>
      </c>
      <c r="BU161" s="100">
        <v>40.0</v>
      </c>
      <c r="BV161" s="101" t="s">
        <v>3541</v>
      </c>
      <c r="BW161" s="79"/>
      <c r="BX161" s="102" t="s">
        <v>204</v>
      </c>
      <c r="BY161" s="102" t="s">
        <v>174</v>
      </c>
      <c r="BZ161" s="102" t="s">
        <v>1735</v>
      </c>
      <c r="CA161" s="102" t="s">
        <v>152</v>
      </c>
      <c r="CB161" s="102" t="s">
        <v>3542</v>
      </c>
      <c r="CC161" s="102" t="s">
        <v>152</v>
      </c>
      <c r="CD161" s="120" t="s">
        <v>632</v>
      </c>
      <c r="CE161" s="121" t="s">
        <v>3543</v>
      </c>
      <c r="CF161" s="121" t="s">
        <v>3544</v>
      </c>
      <c r="CG161" s="105" t="s">
        <v>520</v>
      </c>
      <c r="CH161" s="105" t="s">
        <v>383</v>
      </c>
      <c r="CI161" s="106"/>
      <c r="CJ161" s="79"/>
      <c r="CK161" s="107" t="s">
        <v>3545</v>
      </c>
      <c r="CL161" s="108" t="s">
        <v>461</v>
      </c>
      <c r="CM161" s="108" t="s">
        <v>462</v>
      </c>
      <c r="CN161" s="108" t="s">
        <v>835</v>
      </c>
      <c r="CO161" s="108" t="s">
        <v>863</v>
      </c>
      <c r="CP161" s="108"/>
      <c r="CQ161" s="108"/>
      <c r="CR161" s="108">
        <v>25.0</v>
      </c>
      <c r="CS161" s="108">
        <v>101.0</v>
      </c>
      <c r="CT161" s="108">
        <v>185.0</v>
      </c>
      <c r="CU161" s="108">
        <v>269.0</v>
      </c>
      <c r="CV161" s="108">
        <v>353.0</v>
      </c>
      <c r="CW161" s="108">
        <v>437.0</v>
      </c>
      <c r="CX161" s="108" t="s">
        <v>100</v>
      </c>
      <c r="CY161" s="108">
        <v>5.0</v>
      </c>
      <c r="CZ161" s="108">
        <v>15.0</v>
      </c>
      <c r="DA161" s="108">
        <v>26.0</v>
      </c>
      <c r="DB161" s="108">
        <v>37.0</v>
      </c>
      <c r="DC161" s="108">
        <v>48.0</v>
      </c>
      <c r="DD161" s="108">
        <v>59.0</v>
      </c>
      <c r="DE161" s="108" t="s">
        <v>104</v>
      </c>
      <c r="DF161" s="108" t="s">
        <v>3546</v>
      </c>
      <c r="DG161" s="108" t="s">
        <v>3547</v>
      </c>
      <c r="DH161" s="108" t="s">
        <v>3548</v>
      </c>
      <c r="DI161" s="108" t="s">
        <v>3549</v>
      </c>
      <c r="DJ161" s="108" t="s">
        <v>3550</v>
      </c>
      <c r="DK161" s="108"/>
      <c r="DL161" s="109" t="s">
        <v>3551</v>
      </c>
      <c r="DM161" s="110" t="s">
        <v>213</v>
      </c>
      <c r="DN161" s="110" t="s">
        <v>152</v>
      </c>
      <c r="DO161" s="110" t="s">
        <v>285</v>
      </c>
      <c r="DP161" s="110" t="s">
        <v>255</v>
      </c>
      <c r="DQ161" s="111" t="s">
        <v>3552</v>
      </c>
      <c r="DR161" s="113">
        <v>0.0</v>
      </c>
      <c r="DS161" s="113"/>
    </row>
  </sheetData>
  <mergeCells count="73">
    <mergeCell ref="Y99:Y102"/>
    <mergeCell ref="Z99:Z102"/>
    <mergeCell ref="Q99:Q102"/>
    <mergeCell ref="R99:R102"/>
    <mergeCell ref="S99:S102"/>
    <mergeCell ref="T99:T102"/>
    <mergeCell ref="U99:U102"/>
    <mergeCell ref="V99:V102"/>
    <mergeCell ref="X99:X102"/>
    <mergeCell ref="CE99:CE102"/>
    <mergeCell ref="CF99:CF102"/>
    <mergeCell ref="BR99:BR102"/>
    <mergeCell ref="BS99:BS102"/>
    <mergeCell ref="BT99:BT102"/>
    <mergeCell ref="BU99:BU102"/>
    <mergeCell ref="BV99:BV102"/>
    <mergeCell ref="BX99:CC102"/>
    <mergeCell ref="CD99:CD102"/>
    <mergeCell ref="DN99:DN102"/>
    <mergeCell ref="DO99:DO102"/>
    <mergeCell ref="CG99:CG102"/>
    <mergeCell ref="CH99:CH102"/>
    <mergeCell ref="CI99:CI102"/>
    <mergeCell ref="CK99:CK102"/>
    <mergeCell ref="CL99:CL102"/>
    <mergeCell ref="DL99:DL102"/>
    <mergeCell ref="DM99:DM102"/>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9:B102"/>
    <mergeCell ref="C99:C102"/>
    <mergeCell ref="D99:D102"/>
    <mergeCell ref="E99:E102"/>
    <mergeCell ref="F99:F102"/>
    <mergeCell ref="G99:G102"/>
    <mergeCell ref="H99:H102"/>
    <mergeCell ref="DP99:DP102"/>
    <mergeCell ref="DQ99:DQ102"/>
    <mergeCell ref="I99:I102"/>
    <mergeCell ref="K99:K102"/>
    <mergeCell ref="L99:L102"/>
    <mergeCell ref="M99:M102"/>
    <mergeCell ref="N99:N102"/>
    <mergeCell ref="O99:O102"/>
    <mergeCell ref="P99:P102"/>
  </mergeCells>
  <conditionalFormatting sqref="B3:B161">
    <cfRule type="cellIs" dxfId="0" priority="1" operator="equal">
      <formula>"R"</formula>
    </cfRule>
  </conditionalFormatting>
  <conditionalFormatting sqref="B3:B161">
    <cfRule type="cellIs" dxfId="1" priority="2" operator="equal">
      <formula>"SR"</formula>
    </cfRule>
  </conditionalFormatting>
  <conditionalFormatting sqref="B3:B161">
    <cfRule type="cellIs" dxfId="2" priority="3" operator="equal">
      <formula>"SSR"</formula>
    </cfRule>
  </conditionalFormatting>
  <conditionalFormatting sqref="B3:B161">
    <cfRule type="containsText" dxfId="3" priority="4" operator="containsText" text="→">
      <formula>NOT(ISERROR(SEARCH(("→"),(B3))))</formula>
    </cfRule>
  </conditionalFormatting>
  <conditionalFormatting sqref="K3:K161">
    <cfRule type="notContainsBlanks" dxfId="4" priority="5">
      <formula>LEN(TRIM(K3))&gt;0</formula>
    </cfRule>
  </conditionalFormatting>
  <conditionalFormatting sqref="BX1:CI161 CK1:DS161">
    <cfRule type="containsBlanks" dxfId="5" priority="6">
      <formula>LEN(TRIM(BX1))=0</formula>
    </cfRule>
  </conditionalFormatting>
  <conditionalFormatting sqref="CK1:DS2 CD3:CF161">
    <cfRule type="containsBlanks" dxfId="6" priority="7">
      <formula>LEN(TRIM(CK1))=0</formula>
    </cfRule>
  </conditionalFormatting>
  <conditionalFormatting sqref="BF1:BP161 Z4:Z8 AR30:AR31 Z54:Z57 AE54:AE57 AS75:AT75 AD111 AH111 AR111 AV111 AH117 AR158 AH159 AF160">
    <cfRule type="containsBlanks" dxfId="5" priority="8">
      <formula>LEN(TRIM(BF1))=0</formula>
    </cfRule>
  </conditionalFormatting>
  <conditionalFormatting sqref="AP1:AV161 BD2 BF2 Z4:Z8 AD9:AF10 AH9:AH10 Z12:Z13 BH12:BH13 Z24 Y30:Y31 AB30:AB31 AD30:AD31 AF30:AF31 AF41:AF43 BE41:BE43 BF51:BF52 BG54:BG57 BJ54:BJ57 AE60:AE62 BG60:BG62 AE68:AF68 BG68:BJ68 AE75 AG75 BD75:BJ75 Z111 AC111 BD111 AE117 AH117 AC158 BD158 BF158 BI158 AE159:AE160 BE159 BG159:BH159 BJ159:BJ160 AF160 BI160">
    <cfRule type="containsBlanks" dxfId="7" priority="9">
      <formula>LEN(TRIM(AP1))=0</formula>
    </cfRule>
  </conditionalFormatting>
  <conditionalFormatting sqref="AD1:AH161 AR1:AR2 AS1:AV1 BF1:BF2 BG1:BJ1 AR4:AR8 AT4:AT8 BE4:BE8 AT24 AV30:AV31 AQ41:AQ43 AS41:AT43 BI51:BI52 BJ60:BJ62 Z68 AT75 BH75 AT111 BF143:BJ143 BF145:BJ147 AQ158">
    <cfRule type="containsBlanks" dxfId="5" priority="10">
      <formula>LEN(TRIM(AD1))=0</formula>
    </cfRule>
  </conditionalFormatting>
  <conditionalFormatting sqref="AI1:AN161">
    <cfRule type="containsBlanks" dxfId="5" priority="11">
      <formula>LEN(TRIM(AI1))=0</formula>
    </cfRule>
  </conditionalFormatting>
  <conditionalFormatting sqref="AW1:BB161">
    <cfRule type="containsBlanks" dxfId="5" priority="12">
      <formula>LEN(TRIM(AW1))=0</formula>
    </cfRule>
  </conditionalFormatting>
  <conditionalFormatting sqref="AB1:AC161 AP1:AP2 AQ1 BD1:BD2 BE1 AP4:AP8 AS4:AS8 BE4:BE8 Y24 AQ24 Z30:Z31 AE30:AE31 AP30:AP31 BI54:BI57 AP117 BG158">
    <cfRule type="containsBlanks" dxfId="8" priority="13">
      <formula>LEN(TRIM(AB1))=0</formula>
    </cfRule>
  </conditionalFormatting>
  <conditionalFormatting sqref="BD1:BE161 AB4:AB8 AQ4:AQ8 BG12:BG13 AC24 AE24 AR30:AR31 AU30:AU31 BF30:BF31 AG60:AG62 AQ75 AB111 AE111 AP111 AS111 Z117 AS117 AE131 BI143 BI145:BI147 AP158">
    <cfRule type="containsBlanks" dxfId="8" priority="14">
      <formula>LEN(TRIM(BD1))=0</formula>
    </cfRule>
  </conditionalFormatting>
  <conditionalFormatting sqref="E1:F161 G1:I19 G23:I161">
    <cfRule type="containsBlanks" dxfId="9" priority="15">
      <formula>LEN(TRIM(E1))=0</formula>
    </cfRule>
  </conditionalFormatting>
  <conditionalFormatting sqref="X1:Z161 AS24 AS30:AS31 BE30:BE31 BG54:BG57 AC68 AC111 AC117 BE117 BG143 BG145:BG147 AC160 AG160">
    <cfRule type="containsBlanks" dxfId="5" priority="16">
      <formula>LEN(TRIM(X1))=0</formula>
    </cfRule>
  </conditionalFormatting>
  <conditionalFormatting sqref="L3:L161 K153:K156">
    <cfRule type="notContainsBlanks" dxfId="8" priority="17">
      <formula>LEN(TRIM(L3))&gt;0</formula>
    </cfRule>
  </conditionalFormatting>
  <conditionalFormatting sqref="M3:M161 O56">
    <cfRule type="notContainsBlanks" dxfId="10" priority="18">
      <formula>LEN(TRIM(M3))&gt;0</formula>
    </cfRule>
  </conditionalFormatting>
  <conditionalFormatting sqref="N3:N161">
    <cfRule type="notContainsBlanks" dxfId="11" priority="19">
      <formula>LEN(TRIM(N3))&gt;0</formula>
    </cfRule>
  </conditionalFormatting>
  <conditionalFormatting sqref="O3:O161 N122">
    <cfRule type="notContainsBlanks" dxfId="12" priority="20">
      <formula>LEN(TRIM(O3))&gt;0</formula>
    </cfRule>
  </conditionalFormatting>
  <conditionalFormatting sqref="P3:P161">
    <cfRule type="notContainsBlanks" dxfId="13" priority="21">
      <formula>LEN(TRIM(P3))&gt;0</formula>
    </cfRule>
  </conditionalFormatting>
  <conditionalFormatting sqref="Q3:Q161">
    <cfRule type="notContainsBlanks" dxfId="14" priority="22">
      <formula>LEN(TRIM(Q3))&gt;0</formula>
    </cfRule>
  </conditionalFormatting>
  <conditionalFormatting sqref="R3:R161 N66 P66">
    <cfRule type="notContainsBlanks" dxfId="15" priority="23">
      <formula>LEN(TRIM(R3))&gt;0</formula>
    </cfRule>
  </conditionalFormatting>
  <conditionalFormatting sqref="S3:S161">
    <cfRule type="notContainsBlanks" dxfId="16" priority="24">
      <formula>LEN(TRIM(S3))&gt;0</formula>
    </cfRule>
  </conditionalFormatting>
  <conditionalFormatting sqref="T3:T161">
    <cfRule type="notContainsBlanks" dxfId="17" priority="25">
      <formula>LEN(TRIM(T3))&gt;0</formula>
    </cfRule>
  </conditionalFormatting>
  <conditionalFormatting sqref="U3:U161">
    <cfRule type="notContainsBlanks" dxfId="18" priority="26">
      <formula>LEN(TRIM(U3))&gt;0</formula>
    </cfRule>
  </conditionalFormatting>
  <conditionalFormatting sqref="V3:V161">
    <cfRule type="notContainsBlanks" dxfId="19" priority="27">
      <formula>LEN(TRIM(V3))&gt;0</formula>
    </cfRule>
  </conditionalFormatting>
  <conditionalFormatting sqref="BV1:BV16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3553</v>
      </c>
      <c r="S1" s="26" t="s">
        <v>3554</v>
      </c>
      <c r="T1" s="20"/>
      <c r="U1" s="20"/>
      <c r="V1" s="21"/>
      <c r="W1" s="37" t="s">
        <v>67</v>
      </c>
      <c r="X1" s="24"/>
      <c r="Y1" s="24"/>
      <c r="Z1" s="24"/>
      <c r="AA1" s="24"/>
      <c r="AB1" s="9"/>
      <c r="AC1" s="38" t="s">
        <v>74</v>
      </c>
      <c r="AD1" s="24"/>
      <c r="AE1" s="24"/>
      <c r="AF1" s="9"/>
      <c r="AG1" s="41" t="s">
        <v>3555</v>
      </c>
      <c r="AH1" s="9"/>
      <c r="AI1" s="22" t="s">
        <v>3556</v>
      </c>
      <c r="AJ1" s="315" t="s">
        <v>3557</v>
      </c>
      <c r="AK1" s="316" t="s">
        <v>3558</v>
      </c>
      <c r="AL1" s="24"/>
      <c r="AM1" s="24"/>
      <c r="AN1" s="24"/>
      <c r="AO1" s="24"/>
      <c r="AP1" s="24"/>
      <c r="AQ1" s="24"/>
      <c r="AR1" s="24"/>
      <c r="AS1" s="24"/>
      <c r="AT1" s="24"/>
      <c r="AU1" s="24"/>
      <c r="AV1" s="24"/>
      <c r="AW1" s="24"/>
      <c r="AX1" s="9"/>
      <c r="AY1" s="317" t="s">
        <v>3559</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3560</v>
      </c>
      <c r="U2" s="54" t="s">
        <v>3561</v>
      </c>
      <c r="V2" s="54" t="s">
        <v>3562</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3563</v>
      </c>
      <c r="AL2" s="318" t="s">
        <v>3564</v>
      </c>
      <c r="AM2" s="318" t="s">
        <v>3565</v>
      </c>
      <c r="AN2" s="318" t="s">
        <v>3566</v>
      </c>
      <c r="AO2" s="318" t="s">
        <v>3567</v>
      </c>
      <c r="AP2" s="318" t="s">
        <v>3568</v>
      </c>
      <c r="AQ2" s="318" t="s">
        <v>3569</v>
      </c>
      <c r="AR2" s="318" t="s">
        <v>3570</v>
      </c>
      <c r="AS2" s="318" t="s">
        <v>3571</v>
      </c>
      <c r="AT2" s="318" t="s">
        <v>3572</v>
      </c>
      <c r="AU2" s="318" t="s">
        <v>3573</v>
      </c>
      <c r="AV2" s="318" t="s">
        <v>3574</v>
      </c>
      <c r="AW2" s="318" t="s">
        <v>3575</v>
      </c>
      <c r="AX2" s="318" t="s">
        <v>3576</v>
      </c>
      <c r="AY2" s="319" t="s">
        <v>3563</v>
      </c>
      <c r="AZ2" s="319" t="s">
        <v>3564</v>
      </c>
      <c r="BA2" s="319" t="s">
        <v>3565</v>
      </c>
      <c r="BB2" s="319" t="s">
        <v>3566</v>
      </c>
      <c r="BC2" s="319" t="s">
        <v>3567</v>
      </c>
      <c r="BD2" s="319" t="s">
        <v>3568</v>
      </c>
      <c r="BE2" s="319" t="s">
        <v>3569</v>
      </c>
      <c r="BF2" s="319" t="s">
        <v>3570</v>
      </c>
      <c r="BG2" s="319" t="s">
        <v>3571</v>
      </c>
      <c r="BH2" s="319" t="s">
        <v>3572</v>
      </c>
      <c r="BI2" s="319" t="s">
        <v>3573</v>
      </c>
      <c r="BJ2" s="319" t="s">
        <v>3574</v>
      </c>
      <c r="BK2" s="319" t="s">
        <v>3575</v>
      </c>
      <c r="BL2" s="319" t="s">
        <v>3576</v>
      </c>
    </row>
    <row r="3">
      <c r="A3" s="75" t="s">
        <v>429</v>
      </c>
      <c r="B3" s="320" t="s">
        <v>3577</v>
      </c>
      <c r="C3" s="321" t="s">
        <v>3578</v>
      </c>
      <c r="D3" s="322" t="s">
        <v>3579</v>
      </c>
      <c r="E3" s="79"/>
      <c r="F3" s="81"/>
      <c r="G3" s="81"/>
      <c r="H3" s="80"/>
      <c r="I3" s="80"/>
      <c r="J3" s="125" t="s">
        <v>157</v>
      </c>
      <c r="K3" s="125" t="s">
        <v>157</v>
      </c>
      <c r="L3" s="124" t="s">
        <v>157</v>
      </c>
      <c r="M3" s="80"/>
      <c r="N3" s="80"/>
      <c r="O3" s="80"/>
      <c r="P3" s="80"/>
      <c r="Q3" s="82"/>
      <c r="R3" s="83"/>
      <c r="S3" s="323" t="s">
        <v>3580</v>
      </c>
      <c r="T3" s="324" t="s">
        <v>3581</v>
      </c>
      <c r="U3" s="324" t="s">
        <v>3582</v>
      </c>
      <c r="V3" s="324" t="s">
        <v>3583</v>
      </c>
      <c r="W3" s="99"/>
      <c r="X3" s="99"/>
      <c r="Y3" s="99"/>
      <c r="Z3" s="99"/>
      <c r="AA3" s="99"/>
      <c r="AB3" s="99"/>
      <c r="AC3" s="100">
        <v>40.0</v>
      </c>
      <c r="AD3" s="100">
        <v>40.0</v>
      </c>
      <c r="AE3" s="100">
        <v>10.0</v>
      </c>
      <c r="AF3" s="100">
        <v>10.0</v>
      </c>
      <c r="AG3" s="121" t="s">
        <v>3584</v>
      </c>
      <c r="AH3" s="121" t="s">
        <v>3585</v>
      </c>
      <c r="AI3" s="79"/>
      <c r="AJ3" s="102" t="s">
        <v>3586</v>
      </c>
      <c r="AK3" s="325" t="s">
        <v>3587</v>
      </c>
      <c r="AL3" s="326" t="s">
        <v>3588</v>
      </c>
      <c r="AM3" s="325" t="s">
        <v>3589</v>
      </c>
      <c r="AN3" s="327" t="s">
        <v>3590</v>
      </c>
      <c r="AO3" s="325" t="s">
        <v>3591</v>
      </c>
      <c r="AP3" s="326" t="s">
        <v>3592</v>
      </c>
      <c r="AQ3" s="325" t="s">
        <v>3593</v>
      </c>
      <c r="AR3" s="327" t="s">
        <v>3594</v>
      </c>
      <c r="AS3" s="325" t="s">
        <v>3595</v>
      </c>
      <c r="AT3" s="326" t="s">
        <v>3596</v>
      </c>
      <c r="AU3" s="325" t="s">
        <v>3597</v>
      </c>
      <c r="AV3" s="327" t="s">
        <v>3598</v>
      </c>
      <c r="AW3" s="325" t="s">
        <v>3599</v>
      </c>
      <c r="AX3" s="326" t="s">
        <v>3600</v>
      </c>
      <c r="AY3" s="328" t="s">
        <v>3601</v>
      </c>
      <c r="AZ3" s="329" t="s">
        <v>3602</v>
      </c>
      <c r="BA3" s="328" t="s">
        <v>3603</v>
      </c>
      <c r="BB3" s="330" t="s">
        <v>3604</v>
      </c>
      <c r="BC3" s="328" t="s">
        <v>3605</v>
      </c>
      <c r="BD3" s="329" t="s">
        <v>3606</v>
      </c>
      <c r="BE3" s="328" t="s">
        <v>3607</v>
      </c>
      <c r="BF3" s="330" t="s">
        <v>3608</v>
      </c>
      <c r="BG3" s="328" t="s">
        <v>3609</v>
      </c>
      <c r="BH3" s="329" t="s">
        <v>3610</v>
      </c>
      <c r="BI3" s="328" t="s">
        <v>3611</v>
      </c>
      <c r="BJ3" s="330" t="s">
        <v>3612</v>
      </c>
      <c r="BK3" s="328" t="s">
        <v>3613</v>
      </c>
      <c r="BL3" s="329" t="s">
        <v>3614</v>
      </c>
    </row>
    <row r="4">
      <c r="A4" s="75" t="s">
        <v>176</v>
      </c>
      <c r="B4" s="320" t="s">
        <v>3577</v>
      </c>
      <c r="C4" s="321" t="s">
        <v>3615</v>
      </c>
      <c r="D4" s="322" t="s">
        <v>3616</v>
      </c>
      <c r="E4" s="79"/>
      <c r="F4" s="81"/>
      <c r="G4" s="81" t="s">
        <v>157</v>
      </c>
      <c r="H4" s="80"/>
      <c r="I4" s="125" t="s">
        <v>157</v>
      </c>
      <c r="J4" s="125"/>
      <c r="K4" s="125"/>
      <c r="L4" s="124"/>
      <c r="M4" s="125" t="s">
        <v>157</v>
      </c>
      <c r="N4" s="80"/>
      <c r="O4" s="80"/>
      <c r="P4" s="80"/>
      <c r="Q4" s="82"/>
      <c r="R4" s="83"/>
      <c r="S4" s="323" t="s">
        <v>930</v>
      </c>
      <c r="T4" s="324" t="s">
        <v>3617</v>
      </c>
      <c r="U4" s="324" t="s">
        <v>3618</v>
      </c>
      <c r="V4" s="324" t="s">
        <v>3619</v>
      </c>
      <c r="W4" s="99"/>
      <c r="X4" s="99"/>
      <c r="Y4" s="99"/>
      <c r="Z4" s="99"/>
      <c r="AA4" s="99"/>
      <c r="AB4" s="99"/>
      <c r="AC4" s="100">
        <v>15.0</v>
      </c>
      <c r="AD4" s="100">
        <v>30.0</v>
      </c>
      <c r="AE4" s="100">
        <v>30.0</v>
      </c>
      <c r="AF4" s="100">
        <v>25.0</v>
      </c>
      <c r="AG4" s="121" t="s">
        <v>3620</v>
      </c>
      <c r="AH4" s="121" t="s">
        <v>3621</v>
      </c>
      <c r="AI4" s="79"/>
      <c r="AJ4" s="102" t="s">
        <v>3586</v>
      </c>
      <c r="AK4" s="325" t="s">
        <v>3622</v>
      </c>
      <c r="AL4" s="326" t="s">
        <v>3623</v>
      </c>
      <c r="AM4" s="325" t="s">
        <v>3624</v>
      </c>
      <c r="AN4" s="327" t="s">
        <v>3625</v>
      </c>
      <c r="AO4" s="325" t="s">
        <v>3626</v>
      </c>
      <c r="AP4" s="326" t="s">
        <v>3592</v>
      </c>
      <c r="AQ4" s="325" t="s">
        <v>3627</v>
      </c>
      <c r="AR4" s="327" t="s">
        <v>3628</v>
      </c>
      <c r="AS4" s="325" t="s">
        <v>3629</v>
      </c>
      <c r="AT4" s="326" t="s">
        <v>3596</v>
      </c>
      <c r="AU4" s="325" t="s">
        <v>3630</v>
      </c>
      <c r="AV4" s="327" t="s">
        <v>3631</v>
      </c>
      <c r="AW4" s="325" t="s">
        <v>3632</v>
      </c>
      <c r="AX4" s="326" t="s">
        <v>3600</v>
      </c>
      <c r="AY4" s="328" t="s">
        <v>3633</v>
      </c>
      <c r="AZ4" s="329" t="s">
        <v>3634</v>
      </c>
      <c r="BA4" s="328" t="s">
        <v>3635</v>
      </c>
      <c r="BB4" s="330" t="s">
        <v>3636</v>
      </c>
      <c r="BC4" s="328" t="s">
        <v>3637</v>
      </c>
      <c r="BD4" s="329" t="s">
        <v>3606</v>
      </c>
      <c r="BE4" s="328" t="s">
        <v>3638</v>
      </c>
      <c r="BF4" s="330" t="s">
        <v>3639</v>
      </c>
      <c r="BG4" s="328" t="s">
        <v>3640</v>
      </c>
      <c r="BH4" s="329" t="s">
        <v>3641</v>
      </c>
      <c r="BI4" s="328" t="s">
        <v>3642</v>
      </c>
      <c r="BJ4" s="330" t="s">
        <v>3643</v>
      </c>
      <c r="BK4" s="328" t="s">
        <v>3644</v>
      </c>
      <c r="BL4" s="329" t="s">
        <v>3645</v>
      </c>
    </row>
    <row r="5">
      <c r="A5" s="75" t="s">
        <v>1057</v>
      </c>
      <c r="B5" s="320" t="s">
        <v>3577</v>
      </c>
      <c r="C5" s="321" t="s">
        <v>3646</v>
      </c>
      <c r="D5" s="322" t="s">
        <v>3647</v>
      </c>
      <c r="E5" s="79"/>
      <c r="F5" s="81" t="s">
        <v>157</v>
      </c>
      <c r="G5" s="81"/>
      <c r="H5" s="125" t="s">
        <v>157</v>
      </c>
      <c r="I5" s="125"/>
      <c r="J5" s="125"/>
      <c r="K5" s="125"/>
      <c r="L5" s="124"/>
      <c r="M5" s="125" t="s">
        <v>157</v>
      </c>
      <c r="N5" s="80"/>
      <c r="O5" s="80"/>
      <c r="P5" s="80"/>
      <c r="Q5" s="82"/>
      <c r="R5" s="83"/>
      <c r="S5" s="323" t="s">
        <v>3648</v>
      </c>
      <c r="T5" s="324" t="s">
        <v>3649</v>
      </c>
      <c r="U5" s="324" t="s">
        <v>3650</v>
      </c>
      <c r="V5" s="324" t="s">
        <v>3651</v>
      </c>
      <c r="W5" s="99"/>
      <c r="X5" s="99"/>
      <c r="Y5" s="99"/>
      <c r="Z5" s="99"/>
      <c r="AA5" s="99"/>
      <c r="AB5" s="99"/>
      <c r="AC5" s="100">
        <v>30.0</v>
      </c>
      <c r="AD5" s="100">
        <v>35.0</v>
      </c>
      <c r="AE5" s="100">
        <v>25.0</v>
      </c>
      <c r="AF5" s="100">
        <v>10.0</v>
      </c>
      <c r="AG5" s="121" t="s">
        <v>3652</v>
      </c>
      <c r="AH5" s="121" t="s">
        <v>3653</v>
      </c>
      <c r="AI5" s="79"/>
      <c r="AJ5" s="102" t="s">
        <v>3586</v>
      </c>
      <c r="AK5" s="325" t="s">
        <v>3654</v>
      </c>
      <c r="AL5" s="326" t="s">
        <v>3655</v>
      </c>
      <c r="AM5" s="325" t="s">
        <v>3656</v>
      </c>
      <c r="AN5" s="327" t="s">
        <v>3657</v>
      </c>
      <c r="AO5" s="325" t="s">
        <v>3658</v>
      </c>
      <c r="AP5" s="326" t="s">
        <v>3592</v>
      </c>
      <c r="AQ5" s="325" t="s">
        <v>3659</v>
      </c>
      <c r="AR5" s="327" t="s">
        <v>3660</v>
      </c>
      <c r="AS5" s="325" t="s">
        <v>3661</v>
      </c>
      <c r="AT5" s="326" t="s">
        <v>3596</v>
      </c>
      <c r="AU5" s="325" t="s">
        <v>3662</v>
      </c>
      <c r="AV5" s="327" t="s">
        <v>3663</v>
      </c>
      <c r="AW5" s="325" t="s">
        <v>3664</v>
      </c>
      <c r="AX5" s="326" t="s">
        <v>3600</v>
      </c>
      <c r="AY5" s="328" t="s">
        <v>3665</v>
      </c>
      <c r="AZ5" s="329" t="s">
        <v>3634</v>
      </c>
      <c r="BA5" s="328" t="s">
        <v>3666</v>
      </c>
      <c r="BB5" s="330" t="s">
        <v>3667</v>
      </c>
      <c r="BC5" s="328" t="s">
        <v>3668</v>
      </c>
      <c r="BD5" s="329" t="s">
        <v>3606</v>
      </c>
      <c r="BE5" s="328" t="s">
        <v>3669</v>
      </c>
      <c r="BF5" s="330" t="s">
        <v>3670</v>
      </c>
      <c r="BG5" s="328" t="s">
        <v>3671</v>
      </c>
      <c r="BH5" s="329" t="s">
        <v>3672</v>
      </c>
      <c r="BI5" s="328" t="s">
        <v>3673</v>
      </c>
      <c r="BJ5" s="330" t="s">
        <v>3674</v>
      </c>
      <c r="BK5" s="328" t="s">
        <v>3675</v>
      </c>
      <c r="BL5" s="329" t="s">
        <v>3614</v>
      </c>
    </row>
    <row r="6">
      <c r="A6" s="75" t="s">
        <v>1143</v>
      </c>
      <c r="B6" s="320" t="s">
        <v>3577</v>
      </c>
      <c r="C6" s="114" t="s">
        <v>3676</v>
      </c>
      <c r="D6" s="77" t="s">
        <v>3677</v>
      </c>
      <c r="E6" s="79"/>
      <c r="F6" s="81" t="s">
        <v>157</v>
      </c>
      <c r="G6" s="81" t="s">
        <v>157</v>
      </c>
      <c r="H6" s="80"/>
      <c r="I6" s="80"/>
      <c r="J6" s="125" t="s">
        <v>157</v>
      </c>
      <c r="K6" s="80"/>
      <c r="L6" s="82"/>
      <c r="M6" s="80"/>
      <c r="N6" s="80"/>
      <c r="O6" s="80"/>
      <c r="P6" s="80"/>
      <c r="Q6" s="82"/>
      <c r="R6" s="83"/>
      <c r="S6" s="84" t="s">
        <v>3678</v>
      </c>
      <c r="T6" s="85" t="s">
        <v>3679</v>
      </c>
      <c r="U6" s="85" t="s">
        <v>3680</v>
      </c>
      <c r="V6" s="85" t="s">
        <v>3619</v>
      </c>
      <c r="W6" s="99"/>
      <c r="X6" s="99"/>
      <c r="Y6" s="99"/>
      <c r="Z6" s="99"/>
      <c r="AA6" s="99"/>
      <c r="AB6" s="99"/>
      <c r="AC6" s="100">
        <v>15.0</v>
      </c>
      <c r="AD6" s="100">
        <v>35.0</v>
      </c>
      <c r="AE6" s="100">
        <v>35.0</v>
      </c>
      <c r="AF6" s="100">
        <v>15.0</v>
      </c>
      <c r="AG6" s="121" t="s">
        <v>3681</v>
      </c>
      <c r="AH6" s="121" t="s">
        <v>3682</v>
      </c>
      <c r="AI6" s="79"/>
      <c r="AJ6" s="102" t="s">
        <v>3586</v>
      </c>
      <c r="AK6" s="331" t="s">
        <v>3683</v>
      </c>
      <c r="AL6" s="326" t="s">
        <v>3684</v>
      </c>
      <c r="AM6" s="331" t="s">
        <v>3685</v>
      </c>
      <c r="AN6" s="326" t="s">
        <v>3686</v>
      </c>
      <c r="AO6" s="331" t="s">
        <v>3687</v>
      </c>
      <c r="AP6" s="326" t="s">
        <v>3592</v>
      </c>
      <c r="AQ6" s="331" t="s">
        <v>3688</v>
      </c>
      <c r="AR6" s="326" t="s">
        <v>3689</v>
      </c>
      <c r="AS6" s="331" t="s">
        <v>3676</v>
      </c>
      <c r="AT6" s="326" t="s">
        <v>3596</v>
      </c>
      <c r="AU6" s="331" t="s">
        <v>3690</v>
      </c>
      <c r="AV6" s="326" t="s">
        <v>3691</v>
      </c>
      <c r="AW6" s="331" t="s">
        <v>3692</v>
      </c>
      <c r="AX6" s="326" t="s">
        <v>3600</v>
      </c>
      <c r="AY6" s="332" t="s">
        <v>3693</v>
      </c>
      <c r="AZ6" s="329" t="s">
        <v>3694</v>
      </c>
      <c r="BA6" s="332" t="s">
        <v>3695</v>
      </c>
      <c r="BB6" s="329" t="s">
        <v>3696</v>
      </c>
      <c r="BC6" s="332" t="s">
        <v>3697</v>
      </c>
      <c r="BD6" s="329" t="s">
        <v>3606</v>
      </c>
      <c r="BE6" s="332" t="s">
        <v>3698</v>
      </c>
      <c r="BF6" s="329" t="s">
        <v>3699</v>
      </c>
      <c r="BG6" s="332" t="s">
        <v>3700</v>
      </c>
      <c r="BH6" s="329" t="s">
        <v>3610</v>
      </c>
      <c r="BI6" s="332" t="s">
        <v>3701</v>
      </c>
      <c r="BJ6" s="329" t="s">
        <v>3702</v>
      </c>
      <c r="BK6" s="332" t="s">
        <v>3703</v>
      </c>
      <c r="BL6" s="329" t="s">
        <v>3614</v>
      </c>
    </row>
    <row r="7">
      <c r="A7" s="75" t="s">
        <v>1372</v>
      </c>
      <c r="B7" s="320" t="s">
        <v>3577</v>
      </c>
      <c r="C7" s="114" t="s">
        <v>3704</v>
      </c>
      <c r="D7" s="77" t="s">
        <v>3705</v>
      </c>
      <c r="E7" s="79"/>
      <c r="F7" s="81"/>
      <c r="G7" s="81"/>
      <c r="H7" s="125" t="s">
        <v>157</v>
      </c>
      <c r="I7" s="125" t="s">
        <v>157</v>
      </c>
      <c r="J7" s="125"/>
      <c r="K7" s="80"/>
      <c r="L7" s="82"/>
      <c r="M7" s="80"/>
      <c r="N7" s="80"/>
      <c r="O7" s="80"/>
      <c r="P7" s="80"/>
      <c r="Q7" s="82"/>
      <c r="R7" s="83"/>
      <c r="S7" s="84" t="s">
        <v>3706</v>
      </c>
      <c r="T7" s="85" t="s">
        <v>3707</v>
      </c>
      <c r="U7" s="85" t="s">
        <v>3708</v>
      </c>
      <c r="V7" s="85" t="s">
        <v>3709</v>
      </c>
      <c r="W7" s="99"/>
      <c r="X7" s="99"/>
      <c r="Y7" s="99"/>
      <c r="Z7" s="99"/>
      <c r="AA7" s="99"/>
      <c r="AB7" s="99"/>
      <c r="AC7" s="100">
        <v>35.0</v>
      </c>
      <c r="AD7" s="100">
        <v>10.0</v>
      </c>
      <c r="AE7" s="100">
        <v>35.0</v>
      </c>
      <c r="AF7" s="100">
        <v>20.0</v>
      </c>
      <c r="AG7" s="121" t="s">
        <v>3710</v>
      </c>
      <c r="AH7" s="121" t="s">
        <v>3711</v>
      </c>
      <c r="AI7" s="79"/>
      <c r="AJ7" s="102" t="s">
        <v>3712</v>
      </c>
      <c r="AK7" s="331" t="s">
        <v>3713</v>
      </c>
      <c r="AL7" s="326" t="s">
        <v>3714</v>
      </c>
      <c r="AM7" s="331" t="s">
        <v>3715</v>
      </c>
      <c r="AN7" s="326" t="s">
        <v>3716</v>
      </c>
      <c r="AO7" s="331" t="s">
        <v>3717</v>
      </c>
      <c r="AP7" s="326" t="s">
        <v>3592</v>
      </c>
      <c r="AQ7" s="331" t="s">
        <v>3718</v>
      </c>
      <c r="AR7" s="326" t="s">
        <v>3719</v>
      </c>
      <c r="AS7" s="331" t="s">
        <v>3720</v>
      </c>
      <c r="AT7" s="326" t="s">
        <v>3596</v>
      </c>
      <c r="AU7" s="331" t="s">
        <v>3721</v>
      </c>
      <c r="AV7" s="326" t="s">
        <v>3722</v>
      </c>
      <c r="AW7" s="331" t="s">
        <v>3723</v>
      </c>
      <c r="AX7" s="326" t="s">
        <v>3600</v>
      </c>
      <c r="AY7" s="332" t="s">
        <v>3724</v>
      </c>
      <c r="AZ7" s="329" t="s">
        <v>3725</v>
      </c>
      <c r="BA7" s="332" t="s">
        <v>3726</v>
      </c>
      <c r="BB7" s="329" t="s">
        <v>3727</v>
      </c>
      <c r="BC7" s="332" t="s">
        <v>3728</v>
      </c>
      <c r="BD7" s="329" t="s">
        <v>3606</v>
      </c>
      <c r="BE7" s="332" t="s">
        <v>3729</v>
      </c>
      <c r="BF7" s="329" t="s">
        <v>3730</v>
      </c>
      <c r="BG7" s="332" t="s">
        <v>3731</v>
      </c>
      <c r="BH7" s="329" t="s">
        <v>3641</v>
      </c>
      <c r="BI7" s="332" t="s">
        <v>3732</v>
      </c>
      <c r="BJ7" s="329" t="s">
        <v>3733</v>
      </c>
      <c r="BK7" s="332" t="s">
        <v>3734</v>
      </c>
      <c r="BL7" s="329" t="s">
        <v>3735</v>
      </c>
    </row>
    <row r="8">
      <c r="A8" s="75" t="s">
        <v>1456</v>
      </c>
      <c r="B8" s="320" t="s">
        <v>3577</v>
      </c>
      <c r="C8" s="114" t="s">
        <v>3736</v>
      </c>
      <c r="D8" s="77" t="s">
        <v>3737</v>
      </c>
      <c r="E8" s="79"/>
      <c r="F8" s="81"/>
      <c r="G8" s="81" t="s">
        <v>157</v>
      </c>
      <c r="H8" s="125"/>
      <c r="I8" s="125"/>
      <c r="J8" s="125"/>
      <c r="K8" s="80"/>
      <c r="L8" s="82"/>
      <c r="M8" s="80"/>
      <c r="N8" s="80"/>
      <c r="O8" s="80"/>
      <c r="P8" s="80"/>
      <c r="Q8" s="82"/>
      <c r="R8" s="83"/>
      <c r="S8" s="84" t="s">
        <v>3738</v>
      </c>
      <c r="T8" s="85" t="s">
        <v>3739</v>
      </c>
      <c r="U8" s="85" t="s">
        <v>3740</v>
      </c>
      <c r="V8" s="85" t="s">
        <v>3741</v>
      </c>
      <c r="W8" s="99"/>
      <c r="X8" s="99"/>
      <c r="Y8" s="99"/>
      <c r="Z8" s="99"/>
      <c r="AA8" s="99"/>
      <c r="AB8" s="99"/>
      <c r="AC8" s="100">
        <v>25.0</v>
      </c>
      <c r="AD8" s="100">
        <v>35.0</v>
      </c>
      <c r="AE8" s="100">
        <v>30.0</v>
      </c>
      <c r="AF8" s="100">
        <v>10.0</v>
      </c>
      <c r="AG8" s="121" t="s">
        <v>3742</v>
      </c>
      <c r="AH8" s="121" t="s">
        <v>3743</v>
      </c>
      <c r="AI8" s="79"/>
      <c r="AJ8" s="102" t="s">
        <v>3744</v>
      </c>
      <c r="AK8" s="331" t="s">
        <v>3745</v>
      </c>
      <c r="AL8" s="326" t="s">
        <v>3746</v>
      </c>
      <c r="AM8" s="331" t="s">
        <v>3747</v>
      </c>
      <c r="AN8" s="326" t="s">
        <v>3748</v>
      </c>
      <c r="AO8" s="331" t="s">
        <v>3749</v>
      </c>
      <c r="AP8" s="326" t="s">
        <v>3592</v>
      </c>
      <c r="AQ8" s="331" t="s">
        <v>3750</v>
      </c>
      <c r="AR8" s="326" t="s">
        <v>3751</v>
      </c>
      <c r="AS8" s="331" t="s">
        <v>3752</v>
      </c>
      <c r="AT8" s="326" t="s">
        <v>3596</v>
      </c>
      <c r="AU8" s="331" t="s">
        <v>3753</v>
      </c>
      <c r="AV8" s="326" t="s">
        <v>3754</v>
      </c>
      <c r="AW8" s="331" t="s">
        <v>3755</v>
      </c>
      <c r="AX8" s="326" t="s">
        <v>3600</v>
      </c>
      <c r="AY8" s="332" t="s">
        <v>3756</v>
      </c>
      <c r="AZ8" s="329" t="s">
        <v>3725</v>
      </c>
      <c r="BA8" s="332" t="s">
        <v>3757</v>
      </c>
      <c r="BB8" s="329" t="s">
        <v>3758</v>
      </c>
      <c r="BC8" s="332" t="s">
        <v>3759</v>
      </c>
      <c r="BD8" s="329" t="s">
        <v>3606</v>
      </c>
      <c r="BE8" s="332" t="s">
        <v>3760</v>
      </c>
      <c r="BF8" s="329" t="s">
        <v>3761</v>
      </c>
      <c r="BG8" s="332" t="s">
        <v>3762</v>
      </c>
      <c r="BH8" s="329" t="s">
        <v>3763</v>
      </c>
      <c r="BI8" s="332" t="s">
        <v>3764</v>
      </c>
      <c r="BJ8" s="329" t="s">
        <v>3765</v>
      </c>
      <c r="BK8" s="332" t="s">
        <v>3766</v>
      </c>
      <c r="BL8" s="329" t="s">
        <v>3614</v>
      </c>
    </row>
    <row r="9">
      <c r="A9" s="75" t="s">
        <v>551</v>
      </c>
      <c r="B9" s="320" t="s">
        <v>3577</v>
      </c>
      <c r="C9" s="114" t="s">
        <v>3767</v>
      </c>
      <c r="D9" s="77" t="s">
        <v>3768</v>
      </c>
      <c r="E9" s="79"/>
      <c r="F9" s="81"/>
      <c r="G9" s="81" t="s">
        <v>157</v>
      </c>
      <c r="H9" s="125"/>
      <c r="I9" s="125"/>
      <c r="J9" s="125" t="s">
        <v>157</v>
      </c>
      <c r="K9" s="80"/>
      <c r="L9" s="82"/>
      <c r="M9" s="80"/>
      <c r="N9" s="80"/>
      <c r="O9" s="80"/>
      <c r="P9" s="80"/>
      <c r="Q9" s="82"/>
      <c r="R9" s="83"/>
      <c r="S9" s="84" t="s">
        <v>3769</v>
      </c>
      <c r="T9" s="85" t="s">
        <v>3770</v>
      </c>
      <c r="U9" s="85" t="s">
        <v>3771</v>
      </c>
      <c r="V9" s="85" t="s">
        <v>486</v>
      </c>
      <c r="W9" s="99"/>
      <c r="X9" s="99"/>
      <c r="Y9" s="99"/>
      <c r="Z9" s="99"/>
      <c r="AA9" s="99"/>
      <c r="AB9" s="99"/>
      <c r="AC9" s="100">
        <v>15.0</v>
      </c>
      <c r="AD9" s="100">
        <v>40.0</v>
      </c>
      <c r="AE9" s="100">
        <v>10.0</v>
      </c>
      <c r="AF9" s="100">
        <v>40.0</v>
      </c>
      <c r="AG9" s="121" t="s">
        <v>3772</v>
      </c>
      <c r="AH9" s="121" t="s">
        <v>3773</v>
      </c>
      <c r="AI9" s="79"/>
      <c r="AJ9" s="102" t="s">
        <v>3774</v>
      </c>
      <c r="AK9" s="331" t="s">
        <v>3775</v>
      </c>
      <c r="AL9" s="326" t="s">
        <v>3776</v>
      </c>
      <c r="AM9" s="331" t="s">
        <v>3777</v>
      </c>
      <c r="AN9" s="326" t="s">
        <v>3778</v>
      </c>
      <c r="AO9" s="331" t="s">
        <v>3779</v>
      </c>
      <c r="AP9" s="326" t="s">
        <v>3592</v>
      </c>
      <c r="AQ9" s="331" t="s">
        <v>3780</v>
      </c>
      <c r="AR9" s="326" t="s">
        <v>3781</v>
      </c>
      <c r="AS9" s="331" t="s">
        <v>3782</v>
      </c>
      <c r="AT9" s="326" t="s">
        <v>3596</v>
      </c>
      <c r="AU9" s="331" t="s">
        <v>3783</v>
      </c>
      <c r="AV9" s="326" t="s">
        <v>3784</v>
      </c>
      <c r="AW9" s="331" t="s">
        <v>3785</v>
      </c>
      <c r="AX9" s="326" t="s">
        <v>3600</v>
      </c>
      <c r="AY9" s="332" t="s">
        <v>3786</v>
      </c>
      <c r="AZ9" s="329" t="s">
        <v>3787</v>
      </c>
      <c r="BA9" s="332" t="s">
        <v>3788</v>
      </c>
      <c r="BB9" s="329" t="s">
        <v>3789</v>
      </c>
      <c r="BC9" s="332" t="s">
        <v>3790</v>
      </c>
      <c r="BD9" s="329" t="s">
        <v>3606</v>
      </c>
      <c r="BE9" s="332" t="s">
        <v>3791</v>
      </c>
      <c r="BF9" s="329" t="s">
        <v>3792</v>
      </c>
      <c r="BG9" s="332" t="s">
        <v>3793</v>
      </c>
      <c r="BH9" s="329" t="s">
        <v>3794</v>
      </c>
      <c r="BI9" s="332" t="s">
        <v>3795</v>
      </c>
      <c r="BJ9" s="329" t="s">
        <v>3796</v>
      </c>
      <c r="BK9" s="332" t="s">
        <v>3797</v>
      </c>
      <c r="BL9" s="329" t="s">
        <v>3735</v>
      </c>
    </row>
    <row r="10">
      <c r="A10" s="75" t="s">
        <v>2017</v>
      </c>
      <c r="B10" s="320" t="s">
        <v>3577</v>
      </c>
      <c r="C10" s="114" t="s">
        <v>3798</v>
      </c>
      <c r="D10" s="77" t="s">
        <v>3799</v>
      </c>
      <c r="E10" s="79"/>
      <c r="F10" s="81"/>
      <c r="G10" s="81"/>
      <c r="H10" s="125"/>
      <c r="I10" s="125" t="s">
        <v>157</v>
      </c>
      <c r="J10" s="125"/>
      <c r="K10" s="80"/>
      <c r="L10" s="124" t="s">
        <v>157</v>
      </c>
      <c r="M10" s="80"/>
      <c r="N10" s="80"/>
      <c r="O10" s="80"/>
      <c r="P10" s="80"/>
      <c r="Q10" s="82"/>
      <c r="R10" s="83"/>
      <c r="S10" s="84" t="s">
        <v>3800</v>
      </c>
      <c r="T10" s="85" t="s">
        <v>3801</v>
      </c>
      <c r="U10" s="85" t="s">
        <v>3802</v>
      </c>
      <c r="V10" s="85" t="s">
        <v>3709</v>
      </c>
      <c r="W10" s="99"/>
      <c r="X10" s="99"/>
      <c r="Y10" s="99"/>
      <c r="Z10" s="99"/>
      <c r="AA10" s="99"/>
      <c r="AB10" s="99"/>
      <c r="AC10" s="100">
        <v>20.0</v>
      </c>
      <c r="AD10" s="100">
        <v>40.0</v>
      </c>
      <c r="AE10" s="100">
        <v>15.0</v>
      </c>
      <c r="AF10" s="100">
        <v>25.0</v>
      </c>
      <c r="AG10" s="121" t="s">
        <v>3803</v>
      </c>
      <c r="AH10" s="121" t="s">
        <v>3585</v>
      </c>
      <c r="AI10" s="79"/>
      <c r="AJ10" s="102" t="s">
        <v>3586</v>
      </c>
      <c r="AK10" s="331" t="s">
        <v>3804</v>
      </c>
      <c r="AL10" s="326" t="s">
        <v>3805</v>
      </c>
      <c r="AM10" s="331" t="s">
        <v>3806</v>
      </c>
      <c r="AN10" s="326" t="s">
        <v>3807</v>
      </c>
      <c r="AO10" s="331" t="s">
        <v>3808</v>
      </c>
      <c r="AP10" s="326" t="s">
        <v>3592</v>
      </c>
      <c r="AQ10" s="331" t="s">
        <v>3809</v>
      </c>
      <c r="AR10" s="326" t="s">
        <v>3810</v>
      </c>
      <c r="AS10" s="331" t="s">
        <v>3811</v>
      </c>
      <c r="AT10" s="326" t="s">
        <v>3596</v>
      </c>
      <c r="AU10" s="331" t="s">
        <v>3812</v>
      </c>
      <c r="AV10" s="326" t="s">
        <v>3813</v>
      </c>
      <c r="AW10" s="331" t="s">
        <v>3814</v>
      </c>
      <c r="AX10" s="326" t="s">
        <v>3600</v>
      </c>
      <c r="AY10" s="332" t="s">
        <v>3815</v>
      </c>
      <c r="AZ10" s="329" t="s">
        <v>3725</v>
      </c>
      <c r="BA10" s="332" t="s">
        <v>3816</v>
      </c>
      <c r="BB10" s="329" t="s">
        <v>3817</v>
      </c>
      <c r="BC10" s="332" t="s">
        <v>3818</v>
      </c>
      <c r="BD10" s="329" t="s">
        <v>3606</v>
      </c>
      <c r="BE10" s="332" t="s">
        <v>657</v>
      </c>
      <c r="BF10" s="329" t="s">
        <v>3819</v>
      </c>
      <c r="BG10" s="332" t="s">
        <v>3820</v>
      </c>
      <c r="BH10" s="329" t="s">
        <v>3821</v>
      </c>
      <c r="BI10" s="332" t="s">
        <v>3822</v>
      </c>
      <c r="BJ10" s="329" t="s">
        <v>3823</v>
      </c>
      <c r="BK10" s="332" t="s">
        <v>3824</v>
      </c>
      <c r="BL10" s="329" t="s">
        <v>3735</v>
      </c>
    </row>
    <row r="11">
      <c r="A11" s="75" t="s">
        <v>1903</v>
      </c>
      <c r="B11" s="320" t="s">
        <v>3577</v>
      </c>
      <c r="C11" s="114" t="s">
        <v>3825</v>
      </c>
      <c r="D11" s="77" t="s">
        <v>3826</v>
      </c>
      <c r="E11" s="79"/>
      <c r="F11" s="81"/>
      <c r="G11" s="81"/>
      <c r="H11" s="125" t="s">
        <v>157</v>
      </c>
      <c r="I11" s="125"/>
      <c r="J11" s="125"/>
      <c r="K11" s="80"/>
      <c r="L11" s="82"/>
      <c r="M11" s="125"/>
      <c r="N11" s="80"/>
      <c r="O11" s="80"/>
      <c r="P11" s="80"/>
      <c r="Q11" s="82"/>
      <c r="R11" s="83"/>
      <c r="S11" s="84" t="s">
        <v>3827</v>
      </c>
      <c r="T11" s="85" t="s">
        <v>3828</v>
      </c>
      <c r="U11" s="85" t="s">
        <v>3829</v>
      </c>
      <c r="V11" s="85" t="s">
        <v>3830</v>
      </c>
      <c r="W11" s="99"/>
      <c r="X11" s="99"/>
      <c r="Y11" s="99"/>
      <c r="Z11" s="99"/>
      <c r="AA11" s="99"/>
      <c r="AB11" s="99"/>
      <c r="AC11" s="100">
        <v>20.0</v>
      </c>
      <c r="AD11" s="100">
        <v>30.0</v>
      </c>
      <c r="AE11" s="100">
        <v>25.0</v>
      </c>
      <c r="AF11" s="100">
        <v>25.0</v>
      </c>
      <c r="AG11" s="121" t="s">
        <v>3620</v>
      </c>
      <c r="AH11" s="121" t="s">
        <v>3831</v>
      </c>
      <c r="AI11" s="79"/>
      <c r="AJ11" s="102" t="s">
        <v>3832</v>
      </c>
      <c r="AK11" s="331" t="s">
        <v>2183</v>
      </c>
      <c r="AL11" s="326" t="s">
        <v>3833</v>
      </c>
      <c r="AM11" s="331" t="s">
        <v>3834</v>
      </c>
      <c r="AN11" s="326" t="s">
        <v>3835</v>
      </c>
      <c r="AO11" s="331" t="s">
        <v>3836</v>
      </c>
      <c r="AP11" s="326" t="s">
        <v>3592</v>
      </c>
      <c r="AQ11" s="331" t="s">
        <v>3837</v>
      </c>
      <c r="AR11" s="326" t="s">
        <v>3838</v>
      </c>
      <c r="AS11" s="331" t="s">
        <v>3839</v>
      </c>
      <c r="AT11" s="326" t="s">
        <v>3596</v>
      </c>
      <c r="AU11" s="331" t="s">
        <v>3840</v>
      </c>
      <c r="AV11" s="326" t="s">
        <v>3841</v>
      </c>
      <c r="AW11" s="331" t="s">
        <v>3842</v>
      </c>
      <c r="AX11" s="326" t="s">
        <v>3600</v>
      </c>
      <c r="AY11" s="332" t="s">
        <v>3843</v>
      </c>
      <c r="AZ11" s="329" t="s">
        <v>3602</v>
      </c>
      <c r="BA11" s="332" t="s">
        <v>3844</v>
      </c>
      <c r="BB11" s="329" t="s">
        <v>3845</v>
      </c>
      <c r="BC11" s="332" t="s">
        <v>3846</v>
      </c>
      <c r="BD11" s="329" t="s">
        <v>3606</v>
      </c>
      <c r="BE11" s="332" t="s">
        <v>3847</v>
      </c>
      <c r="BF11" s="329" t="s">
        <v>3848</v>
      </c>
      <c r="BG11" s="332" t="s">
        <v>3849</v>
      </c>
      <c r="BH11" s="329" t="s">
        <v>3850</v>
      </c>
      <c r="BI11" s="332" t="s">
        <v>3851</v>
      </c>
      <c r="BJ11" s="330" t="s">
        <v>3852</v>
      </c>
      <c r="BK11" s="332" t="s">
        <v>3853</v>
      </c>
      <c r="BL11" s="329" t="s">
        <v>3614</v>
      </c>
    </row>
    <row r="12">
      <c r="A12" s="75" t="s">
        <v>2043</v>
      </c>
      <c r="B12" s="320" t="s">
        <v>3577</v>
      </c>
      <c r="C12" s="114" t="s">
        <v>3854</v>
      </c>
      <c r="D12" s="77" t="s">
        <v>3855</v>
      </c>
      <c r="E12" s="79"/>
      <c r="F12" s="81"/>
      <c r="G12" s="81" t="s">
        <v>157</v>
      </c>
      <c r="H12" s="125"/>
      <c r="I12" s="125" t="s">
        <v>157</v>
      </c>
      <c r="J12" s="125"/>
      <c r="K12" s="80"/>
      <c r="L12" s="82"/>
      <c r="M12" s="125" t="s">
        <v>157</v>
      </c>
      <c r="N12" s="80"/>
      <c r="O12" s="80"/>
      <c r="P12" s="80"/>
      <c r="Q12" s="82"/>
      <c r="R12" s="83"/>
      <c r="S12" s="84" t="s">
        <v>3856</v>
      </c>
      <c r="T12" s="85" t="s">
        <v>3857</v>
      </c>
      <c r="U12" s="85" t="s">
        <v>3858</v>
      </c>
      <c r="V12" s="85" t="s">
        <v>3859</v>
      </c>
      <c r="W12" s="99"/>
      <c r="X12" s="99"/>
      <c r="Y12" s="99"/>
      <c r="Z12" s="99"/>
      <c r="AA12" s="99"/>
      <c r="AB12" s="99"/>
      <c r="AC12" s="100">
        <v>10.0</v>
      </c>
      <c r="AD12" s="100">
        <v>40.0</v>
      </c>
      <c r="AE12" s="100">
        <v>25.0</v>
      </c>
      <c r="AF12" s="100">
        <v>25.0</v>
      </c>
      <c r="AG12" s="121" t="s">
        <v>3860</v>
      </c>
      <c r="AH12" s="121" t="s">
        <v>3861</v>
      </c>
      <c r="AI12" s="79"/>
      <c r="AJ12" s="102" t="s">
        <v>3862</v>
      </c>
      <c r="AK12" s="331" t="s">
        <v>3863</v>
      </c>
      <c r="AL12" s="326" t="s">
        <v>3864</v>
      </c>
      <c r="AM12" s="331" t="s">
        <v>3865</v>
      </c>
      <c r="AN12" s="326" t="s">
        <v>3866</v>
      </c>
      <c r="AO12" s="331" t="s">
        <v>3867</v>
      </c>
      <c r="AP12" s="326" t="s">
        <v>3592</v>
      </c>
      <c r="AQ12" s="331" t="s">
        <v>3868</v>
      </c>
      <c r="AR12" s="326" t="s">
        <v>3869</v>
      </c>
      <c r="AS12" s="331" t="s">
        <v>3870</v>
      </c>
      <c r="AT12" s="326" t="s">
        <v>3596</v>
      </c>
      <c r="AU12" s="331" t="s">
        <v>3871</v>
      </c>
      <c r="AV12" s="326" t="s">
        <v>3872</v>
      </c>
      <c r="AW12" s="331" t="s">
        <v>3873</v>
      </c>
      <c r="AX12" s="326" t="s">
        <v>3600</v>
      </c>
      <c r="AY12" s="332" t="s">
        <v>3874</v>
      </c>
      <c r="AZ12" s="329" t="s">
        <v>3602</v>
      </c>
      <c r="BA12" s="332" t="s">
        <v>3875</v>
      </c>
      <c r="BB12" s="329" t="s">
        <v>3876</v>
      </c>
      <c r="BC12" s="332" t="s">
        <v>3877</v>
      </c>
      <c r="BD12" s="329" t="s">
        <v>3606</v>
      </c>
      <c r="BE12" s="332" t="s">
        <v>3878</v>
      </c>
      <c r="BF12" s="329" t="s">
        <v>3879</v>
      </c>
      <c r="BG12" s="332" t="s">
        <v>3880</v>
      </c>
      <c r="BH12" s="329" t="s">
        <v>3881</v>
      </c>
      <c r="BI12" s="332" t="s">
        <v>3882</v>
      </c>
      <c r="BJ12" s="329" t="s">
        <v>3883</v>
      </c>
      <c r="BK12" s="332" t="s">
        <v>3854</v>
      </c>
      <c r="BL12" s="329" t="s">
        <v>3735</v>
      </c>
    </row>
    <row r="13">
      <c r="A13" s="75" t="s">
        <v>313</v>
      </c>
      <c r="B13" s="320" t="s">
        <v>3577</v>
      </c>
      <c r="C13" s="114" t="s">
        <v>3884</v>
      </c>
      <c r="D13" s="77" t="s">
        <v>3885</v>
      </c>
      <c r="E13" s="79"/>
      <c r="F13" s="81" t="s">
        <v>157</v>
      </c>
      <c r="G13" s="81"/>
      <c r="H13" s="125"/>
      <c r="I13" s="125"/>
      <c r="J13" s="125"/>
      <c r="K13" s="80"/>
      <c r="L13" s="82"/>
      <c r="M13" s="125" t="s">
        <v>157</v>
      </c>
      <c r="N13" s="125" t="s">
        <v>157</v>
      </c>
      <c r="O13" s="80"/>
      <c r="P13" s="80"/>
      <c r="Q13" s="82"/>
      <c r="R13" s="83"/>
      <c r="S13" s="84" t="s">
        <v>3886</v>
      </c>
      <c r="T13" s="85" t="s">
        <v>3887</v>
      </c>
      <c r="U13" s="85" t="s">
        <v>3888</v>
      </c>
      <c r="V13" s="85" t="s">
        <v>3889</v>
      </c>
      <c r="W13" s="99"/>
      <c r="X13" s="99"/>
      <c r="Y13" s="99"/>
      <c r="Z13" s="99"/>
      <c r="AA13" s="99"/>
      <c r="AB13" s="99"/>
      <c r="AC13" s="100">
        <v>30.0</v>
      </c>
      <c r="AD13" s="100">
        <v>40.0</v>
      </c>
      <c r="AE13" s="100">
        <v>10.0</v>
      </c>
      <c r="AF13" s="100">
        <v>20.0</v>
      </c>
      <c r="AG13" s="121" t="s">
        <v>3681</v>
      </c>
      <c r="AH13" s="121" t="s">
        <v>3773</v>
      </c>
      <c r="AI13" s="79"/>
      <c r="AJ13" s="102" t="s">
        <v>3586</v>
      </c>
      <c r="AK13" s="331" t="s">
        <v>3890</v>
      </c>
      <c r="AL13" s="326" t="s">
        <v>3864</v>
      </c>
      <c r="AM13" s="331" t="s">
        <v>3891</v>
      </c>
      <c r="AN13" s="326" t="s">
        <v>3892</v>
      </c>
      <c r="AO13" s="331" t="s">
        <v>3893</v>
      </c>
      <c r="AP13" s="326" t="s">
        <v>3592</v>
      </c>
      <c r="AQ13" s="331" t="s">
        <v>3894</v>
      </c>
      <c r="AR13" s="326" t="s">
        <v>3895</v>
      </c>
      <c r="AS13" s="331" t="s">
        <v>1249</v>
      </c>
      <c r="AT13" s="326" t="s">
        <v>3596</v>
      </c>
      <c r="AU13" s="331" t="s">
        <v>3896</v>
      </c>
      <c r="AV13" s="326" t="s">
        <v>3897</v>
      </c>
      <c r="AW13" s="331" t="s">
        <v>3898</v>
      </c>
      <c r="AX13" s="326" t="s">
        <v>3600</v>
      </c>
      <c r="AY13" s="332" t="s">
        <v>3899</v>
      </c>
      <c r="AZ13" s="329" t="s">
        <v>3634</v>
      </c>
      <c r="BA13" s="332" t="s">
        <v>3545</v>
      </c>
      <c r="BB13" s="329" t="s">
        <v>3900</v>
      </c>
      <c r="BC13" s="332" t="s">
        <v>3901</v>
      </c>
      <c r="BD13" s="329" t="s">
        <v>3606</v>
      </c>
      <c r="BE13" s="332" t="s">
        <v>3902</v>
      </c>
      <c r="BF13" s="329" t="s">
        <v>3903</v>
      </c>
      <c r="BG13" s="332" t="s">
        <v>3904</v>
      </c>
      <c r="BH13" s="329" t="s">
        <v>3905</v>
      </c>
      <c r="BI13" s="332" t="s">
        <v>3906</v>
      </c>
      <c r="BJ13" s="329" t="s">
        <v>3907</v>
      </c>
      <c r="BK13" s="332" t="s">
        <v>3908</v>
      </c>
      <c r="BL13" s="329" t="s">
        <v>3909</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3910</v>
      </c>
      <c r="C1" s="334" t="s">
        <v>100</v>
      </c>
      <c r="D1" s="335" t="s">
        <v>101</v>
      </c>
      <c r="E1" s="336" t="s">
        <v>102</v>
      </c>
      <c r="F1" s="337" t="s">
        <v>103</v>
      </c>
      <c r="G1" s="338" t="s">
        <v>104</v>
      </c>
      <c r="H1" s="339" t="s">
        <v>105</v>
      </c>
      <c r="I1" s="340" t="s">
        <v>3911</v>
      </c>
      <c r="J1" s="340" t="s">
        <v>3912</v>
      </c>
      <c r="K1" s="340" t="s">
        <v>3913</v>
      </c>
      <c r="L1" s="340" t="s">
        <v>3914</v>
      </c>
      <c r="M1" s="341" t="s">
        <v>3915</v>
      </c>
      <c r="N1" s="341" t="s">
        <v>3916</v>
      </c>
      <c r="O1" s="341" t="s">
        <v>3917</v>
      </c>
      <c r="P1" s="341" t="s">
        <v>3918</v>
      </c>
      <c r="Q1" s="341" t="s">
        <v>3919</v>
      </c>
      <c r="R1" s="341" t="s">
        <v>3920</v>
      </c>
      <c r="S1" s="341" t="s">
        <v>3921</v>
      </c>
      <c r="T1" s="341" t="s">
        <v>3922</v>
      </c>
      <c r="U1" s="341" t="s">
        <v>3923</v>
      </c>
      <c r="V1" s="341" t="s">
        <v>3924</v>
      </c>
      <c r="W1" s="341" t="s">
        <v>3925</v>
      </c>
      <c r="X1" s="342" t="s">
        <v>3926</v>
      </c>
      <c r="Y1" s="342" t="s">
        <v>3927</v>
      </c>
      <c r="Z1" s="342" t="s">
        <v>3928</v>
      </c>
      <c r="AA1" s="342" t="s">
        <v>3929</v>
      </c>
      <c r="AB1" s="342" t="s">
        <v>3930</v>
      </c>
      <c r="AC1" s="342" t="s">
        <v>3931</v>
      </c>
      <c r="AD1" s="343" t="s">
        <v>3932</v>
      </c>
      <c r="AE1" s="343" t="s">
        <v>3933</v>
      </c>
      <c r="AF1" s="343" t="s">
        <v>3934</v>
      </c>
      <c r="AG1" s="343" t="s">
        <v>3935</v>
      </c>
      <c r="AH1" s="343" t="s">
        <v>3936</v>
      </c>
      <c r="AI1" s="343" t="s">
        <v>3937</v>
      </c>
      <c r="AJ1" s="343" t="s">
        <v>3938</v>
      </c>
      <c r="AK1" s="343" t="s">
        <v>3939</v>
      </c>
      <c r="AL1" s="343" t="s">
        <v>3940</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3580</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612</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612</v>
      </c>
      <c r="B30" s="344" t="s">
        <v>622</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643</v>
      </c>
      <c r="B31" s="344" t="s">
        <v>651</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643</v>
      </c>
      <c r="B32" s="344" t="s">
        <v>644</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666</v>
      </c>
      <c r="B33" s="344" t="s">
        <v>672</v>
      </c>
      <c r="C33" s="356">
        <v>3760.0</v>
      </c>
      <c r="D33" s="357">
        <v>262.0</v>
      </c>
      <c r="E33" s="358">
        <v>553.0</v>
      </c>
      <c r="F33" s="359">
        <v>257.0</v>
      </c>
      <c r="G33" s="360">
        <v>388.0</v>
      </c>
      <c r="H33" s="361">
        <v>94.0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666</v>
      </c>
      <c r="B34" s="344" t="s">
        <v>677</v>
      </c>
      <c r="C34" s="356">
        <v>3425.0</v>
      </c>
      <c r="D34" s="357">
        <v>262.0</v>
      </c>
      <c r="E34" s="358">
        <v>553.0</v>
      </c>
      <c r="F34" s="359">
        <v>277.0</v>
      </c>
      <c r="G34" s="360">
        <v>365.0</v>
      </c>
      <c r="H34" s="361">
        <v>94.0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690</v>
      </c>
      <c r="B35" s="344" t="s">
        <v>443</v>
      </c>
      <c r="C35" s="356">
        <v>4139.0</v>
      </c>
      <c r="D35" s="357">
        <v>601.0</v>
      </c>
      <c r="E35" s="358">
        <v>247.0</v>
      </c>
      <c r="F35" s="359">
        <v>291.0</v>
      </c>
      <c r="G35" s="360">
        <v>331.0</v>
      </c>
      <c r="H35" s="361">
        <v>166.0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690</v>
      </c>
      <c r="B36" s="344" t="s">
        <v>701</v>
      </c>
      <c r="C36" s="356">
        <v>4460.0</v>
      </c>
      <c r="D36" s="357">
        <v>569.0</v>
      </c>
      <c r="E36" s="358">
        <v>247.0</v>
      </c>
      <c r="F36" s="359">
        <v>291.0</v>
      </c>
      <c r="G36" s="360">
        <v>295.0</v>
      </c>
      <c r="H36" s="361">
        <v>126.0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733</v>
      </c>
      <c r="B37" s="344" t="s">
        <v>740</v>
      </c>
      <c r="C37" s="356">
        <v>4232.0</v>
      </c>
      <c r="D37" s="357">
        <v>567.0</v>
      </c>
      <c r="E37" s="358">
        <v>283.0</v>
      </c>
      <c r="F37" s="359">
        <v>317.0</v>
      </c>
      <c r="G37" s="360">
        <v>343.0</v>
      </c>
      <c r="H37" s="361">
        <v>141.0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733</v>
      </c>
      <c r="B38" s="344" t="s">
        <v>744</v>
      </c>
      <c r="C38" s="356">
        <v>4577.0</v>
      </c>
      <c r="D38" s="357">
        <v>539.0</v>
      </c>
      <c r="E38" s="358">
        <v>283.0</v>
      </c>
      <c r="F38" s="359">
        <v>341.0</v>
      </c>
      <c r="G38" s="360">
        <v>343.0</v>
      </c>
      <c r="H38" s="361">
        <v>141.0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709</v>
      </c>
      <c r="B39" s="344" t="s">
        <v>622</v>
      </c>
      <c r="C39" s="356">
        <v>4748.0</v>
      </c>
      <c r="D39" s="357">
        <v>564.0</v>
      </c>
      <c r="E39" s="358">
        <v>265.0</v>
      </c>
      <c r="F39" s="359">
        <v>364.0</v>
      </c>
      <c r="G39" s="360">
        <v>261.0</v>
      </c>
      <c r="H39" s="361">
        <v>143.0</v>
      </c>
      <c r="I39" s="351"/>
      <c r="J39" s="351"/>
      <c r="K39" s="351"/>
      <c r="L39" s="351"/>
      <c r="M39" s="352"/>
      <c r="N39" s="352"/>
      <c r="O39" s="352"/>
      <c r="P39" s="352"/>
      <c r="Q39" s="352"/>
      <c r="R39" s="352"/>
      <c r="S39" s="352"/>
      <c r="T39" s="352"/>
      <c r="U39" s="352"/>
      <c r="V39" s="352"/>
      <c r="W39" s="352"/>
      <c r="X39" s="353"/>
      <c r="Y39" s="353"/>
      <c r="Z39" s="353"/>
      <c r="AA39" s="353"/>
      <c r="AB39" s="353"/>
      <c r="AC39" s="353"/>
      <c r="AD39" s="354"/>
      <c r="AE39" s="354"/>
      <c r="AF39" s="354"/>
      <c r="AG39" s="354"/>
      <c r="AH39" s="354"/>
      <c r="AI39" s="354"/>
      <c r="AJ39" s="355"/>
      <c r="AK39" s="355"/>
      <c r="AL39" s="355"/>
    </row>
    <row r="40">
      <c r="A40" s="333" t="s">
        <v>709</v>
      </c>
      <c r="B40" s="344" t="s">
        <v>714</v>
      </c>
      <c r="C40" s="356">
        <v>5067.0</v>
      </c>
      <c r="D40" s="357">
        <v>535.0</v>
      </c>
      <c r="E40" s="358">
        <v>265.0</v>
      </c>
      <c r="F40" s="359">
        <v>386.0</v>
      </c>
      <c r="G40" s="360">
        <v>261.0</v>
      </c>
      <c r="H40" s="361">
        <v>108.0</v>
      </c>
      <c r="I40" s="351"/>
      <c r="J40" s="351"/>
      <c r="K40" s="351"/>
      <c r="L40" s="351"/>
      <c r="M40" s="352"/>
      <c r="N40" s="352"/>
      <c r="O40" s="352"/>
      <c r="P40" s="352"/>
      <c r="Q40" s="352"/>
      <c r="R40" s="352"/>
      <c r="S40" s="352"/>
      <c r="T40" s="352"/>
      <c r="U40" s="352"/>
      <c r="V40" s="352"/>
      <c r="W40" s="352"/>
      <c r="X40" s="353"/>
      <c r="Y40" s="353"/>
      <c r="Z40" s="353"/>
      <c r="AA40" s="353"/>
      <c r="AB40" s="353"/>
      <c r="AC40" s="353"/>
      <c r="AD40" s="354"/>
      <c r="AE40" s="354"/>
      <c r="AF40" s="354"/>
      <c r="AG40" s="354"/>
      <c r="AH40" s="354"/>
      <c r="AI40" s="354"/>
      <c r="AJ40" s="355"/>
      <c r="AK40" s="355"/>
      <c r="AL40" s="355"/>
    </row>
    <row r="41">
      <c r="A41" s="333" t="s">
        <v>756</v>
      </c>
      <c r="B41" s="344" t="s">
        <v>762</v>
      </c>
      <c r="C41" s="345">
        <f t="shared" ref="C41:C46" si="30">(M41+N41*($I41-1)/10)*(1+X41/10000)*(1+(10+SWITCH($J41,0,0,1,1,2,2,3,3,4,4,5,5,6,7,7,9,8,11,9,13,10,15)+switch($L41,10,5,0))/100)+AD41+$L41*AJ41</f>
        <v>5039.43405</v>
      </c>
      <c r="D41" s="346">
        <f t="shared" ref="D41:D46" si="31">(O41+P41*($I41-1)/10)*(1+Y41/10000)*(1+(10+SWITCH($K41,0,0,1,1,2,2,3,3,4,4,5,5,6,7,7,9,8,11,9,13,10,15)+switch($L41,10,5,0))/100)+AE41</f>
        <v>518.606235</v>
      </c>
      <c r="E41" s="347">
        <f t="shared" ref="E41:E46" si="32">(Q41+R41*($I41-1)/10)*(1+Z41/10000)*(1+(10+SWITCH($K41,0,0,1,1,2,2,3,3,4,4,5,5,6,7,7,9,8,11,9,13,10,15)+switch($L41,10,5,0))/100)+AF41</f>
        <v>264.62436</v>
      </c>
      <c r="F41" s="348">
        <f t="shared" ref="F41:F46" si="33">(S41+T41*($I41-1)/10)*(1+AA41/10000)*(1+(10+SWITCH($J41,0,0,1,1,2,2,3,3,4,4,5,5,6,7,7,9,8,11,9,13,10,15)+switch($L41,10,5,0))/100)+AG41+$L41*AK41</f>
        <v>403.49035</v>
      </c>
      <c r="G41" s="349">
        <f t="shared" ref="G41:G46" si="34">(U41+V41*($I41-1)/10)*(1+AB41/10000)*(1+(10+SWITCH($J41,0,0,1,1,2,2,3,3,4,4,5,5,6,7,7,9,8,11,9,13,10,15)+switch($L41,10,5,0))/100)+AH41+$L41*AL41</f>
        <v>281.068848</v>
      </c>
      <c r="H41" s="350">
        <f t="shared" ref="H41:H46" si="35">W41*(1+AC41/10000)*(1+(10+SWITCH($K41,0,0,1,1,2,2,3,3,4,4,5,5,6,7,7,9,8,11,9,13,10,15)+switch($L41,10,5,0))/100)+AI41</f>
        <v>107.8105</v>
      </c>
      <c r="I41" s="351">
        <v>70.0</v>
      </c>
      <c r="J41" s="351">
        <v>10.0</v>
      </c>
      <c r="K41" s="351">
        <v>10.0</v>
      </c>
      <c r="L41" s="351">
        <v>10.0</v>
      </c>
      <c r="M41" s="352">
        <v>779.0</v>
      </c>
      <c r="N41" s="352">
        <v>120.0</v>
      </c>
      <c r="O41" s="352">
        <v>95.0</v>
      </c>
      <c r="P41" s="352">
        <v>15.0</v>
      </c>
      <c r="Q41" s="352">
        <v>63.0</v>
      </c>
      <c r="R41" s="352">
        <v>10.0</v>
      </c>
      <c r="S41" s="352">
        <v>60.0</v>
      </c>
      <c r="T41" s="352">
        <v>10.0</v>
      </c>
      <c r="U41" s="352">
        <v>48.0</v>
      </c>
      <c r="V41" s="352">
        <v>8.0</v>
      </c>
      <c r="W41" s="352">
        <v>50.0</v>
      </c>
      <c r="X41" s="353">
        <v>8455.0</v>
      </c>
      <c r="Y41" s="353">
        <v>7927.0</v>
      </c>
      <c r="Z41" s="353">
        <v>5421.0</v>
      </c>
      <c r="AA41" s="353">
        <v>8455.0</v>
      </c>
      <c r="AB41" s="353">
        <v>6478.0</v>
      </c>
      <c r="AC41" s="353">
        <v>5817.0</v>
      </c>
      <c r="AD41" s="354">
        <v>334.0</v>
      </c>
      <c r="AE41" s="354">
        <v>56.0</v>
      </c>
      <c r="AF41" s="354">
        <v>0.0</v>
      </c>
      <c r="AG41" s="354">
        <v>34.0</v>
      </c>
      <c r="AH41" s="354">
        <v>10.0</v>
      </c>
      <c r="AI41" s="354">
        <v>5.0</v>
      </c>
      <c r="AJ41" s="355">
        <v>85.0</v>
      </c>
      <c r="AK41" s="355">
        <v>6.0</v>
      </c>
      <c r="AL41" s="355">
        <v>5.0</v>
      </c>
    </row>
    <row r="42">
      <c r="A42" s="333" t="s">
        <v>756</v>
      </c>
      <c r="B42" s="344" t="s">
        <v>622</v>
      </c>
      <c r="C42" s="345">
        <f t="shared" si="30"/>
        <v>4722.74625</v>
      </c>
      <c r="D42" s="346">
        <f t="shared" si="31"/>
        <v>546.339304</v>
      </c>
      <c r="E42" s="347">
        <f t="shared" si="32"/>
        <v>264.62436</v>
      </c>
      <c r="F42" s="348">
        <f t="shared" si="33"/>
        <v>379.738765</v>
      </c>
      <c r="G42" s="349">
        <f t="shared" si="34"/>
        <v>281.068848</v>
      </c>
      <c r="H42" s="350">
        <f t="shared" si="35"/>
        <v>142.76607</v>
      </c>
      <c r="I42" s="351">
        <v>70.0</v>
      </c>
      <c r="J42" s="351">
        <v>10.0</v>
      </c>
      <c r="K42" s="351">
        <v>10.0</v>
      </c>
      <c r="L42" s="351">
        <v>10.0</v>
      </c>
      <c r="M42" s="352">
        <v>716.0</v>
      </c>
      <c r="N42" s="352">
        <v>110.0</v>
      </c>
      <c r="O42" s="352">
        <v>100.0</v>
      </c>
      <c r="P42" s="352">
        <v>16.0</v>
      </c>
      <c r="Q42" s="352">
        <v>63.0</v>
      </c>
      <c r="R42" s="352">
        <v>10.0</v>
      </c>
      <c r="S42" s="352">
        <v>57.0</v>
      </c>
      <c r="T42" s="352">
        <v>9.0</v>
      </c>
      <c r="U42" s="352">
        <v>48.0</v>
      </c>
      <c r="V42" s="352">
        <v>8.0</v>
      </c>
      <c r="W42" s="352">
        <v>67.0</v>
      </c>
      <c r="X42" s="353">
        <v>8455.0</v>
      </c>
      <c r="Y42" s="353">
        <v>7927.0</v>
      </c>
      <c r="Z42" s="353">
        <v>5421.0</v>
      </c>
      <c r="AA42" s="353">
        <v>8455.0</v>
      </c>
      <c r="AB42" s="353">
        <v>6478.0</v>
      </c>
      <c r="AC42" s="353">
        <v>5817.0</v>
      </c>
      <c r="AD42" s="354">
        <v>334.0</v>
      </c>
      <c r="AE42" s="354">
        <v>56.0</v>
      </c>
      <c r="AF42" s="354">
        <v>0.0</v>
      </c>
      <c r="AG42" s="354">
        <v>34.0</v>
      </c>
      <c r="AH42" s="354">
        <v>10.0</v>
      </c>
      <c r="AI42" s="354">
        <v>5.0</v>
      </c>
      <c r="AJ42" s="355">
        <v>85.0</v>
      </c>
      <c r="AK42" s="355">
        <v>6.0</v>
      </c>
      <c r="AL42" s="355">
        <v>5.0</v>
      </c>
    </row>
    <row r="43">
      <c r="A43" s="333" t="s">
        <v>784</v>
      </c>
      <c r="B43" s="344" t="s">
        <v>299</v>
      </c>
      <c r="C43" s="345">
        <f t="shared" si="30"/>
        <v>4665.43525</v>
      </c>
      <c r="D43" s="346">
        <f t="shared" si="31"/>
        <v>554.97712</v>
      </c>
      <c r="E43" s="347">
        <f t="shared" si="32"/>
        <v>248.80284</v>
      </c>
      <c r="F43" s="348">
        <f t="shared" si="33"/>
        <v>363.62298</v>
      </c>
      <c r="G43" s="349">
        <f t="shared" si="34"/>
        <v>305.195896</v>
      </c>
      <c r="H43" s="350">
        <f t="shared" si="35"/>
        <v>137.02618</v>
      </c>
      <c r="I43" s="351">
        <v>70.0</v>
      </c>
      <c r="J43" s="351">
        <v>10.0</v>
      </c>
      <c r="K43" s="351">
        <v>10.0</v>
      </c>
      <c r="L43" s="351">
        <v>10.0</v>
      </c>
      <c r="M43" s="362">
        <v>716.0</v>
      </c>
      <c r="N43" s="362">
        <v>110.0</v>
      </c>
      <c r="O43" s="362">
        <v>100.0</v>
      </c>
      <c r="P43" s="362">
        <v>16.0</v>
      </c>
      <c r="Q43" s="362">
        <v>63.0</v>
      </c>
      <c r="R43" s="362">
        <v>10.0</v>
      </c>
      <c r="S43" s="362">
        <v>57.0</v>
      </c>
      <c r="T43" s="362">
        <v>9.0</v>
      </c>
      <c r="U43" s="362">
        <v>48.0</v>
      </c>
      <c r="V43" s="362">
        <v>8.0</v>
      </c>
      <c r="W43" s="362">
        <v>67.0</v>
      </c>
      <c r="X43" s="353">
        <v>8323.0</v>
      </c>
      <c r="Y43" s="353">
        <v>8060.0</v>
      </c>
      <c r="Z43" s="353">
        <v>4499.0</v>
      </c>
      <c r="AA43" s="353">
        <v>8060.0</v>
      </c>
      <c r="AB43" s="353">
        <v>7531.0</v>
      </c>
      <c r="AC43" s="353">
        <v>5158.0</v>
      </c>
      <c r="AD43" s="354">
        <v>302.0</v>
      </c>
      <c r="AE43" s="354">
        <v>61.0</v>
      </c>
      <c r="AF43" s="363"/>
      <c r="AG43" s="354">
        <v>34.0</v>
      </c>
      <c r="AH43" s="354">
        <v>10.0</v>
      </c>
      <c r="AI43" s="354">
        <v>5.0</v>
      </c>
      <c r="AJ43" s="355">
        <v>85.0</v>
      </c>
      <c r="AK43" s="355">
        <v>5.0</v>
      </c>
      <c r="AL43" s="355">
        <v>6.0</v>
      </c>
    </row>
    <row r="44">
      <c r="A44" s="333" t="s">
        <v>784</v>
      </c>
      <c r="B44" s="344" t="s">
        <v>792</v>
      </c>
      <c r="C44" s="345">
        <f t="shared" si="30"/>
        <v>4979.85793</v>
      </c>
      <c r="D44" s="346">
        <f t="shared" si="31"/>
        <v>527.0383</v>
      </c>
      <c r="E44" s="347">
        <f t="shared" si="32"/>
        <v>248.80284</v>
      </c>
      <c r="F44" s="348">
        <f t="shared" si="33"/>
        <v>386.8662</v>
      </c>
      <c r="G44" s="349">
        <f t="shared" si="34"/>
        <v>305.195896</v>
      </c>
      <c r="H44" s="350">
        <f t="shared" si="35"/>
        <v>103.527</v>
      </c>
      <c r="I44" s="351">
        <v>70.0</v>
      </c>
      <c r="J44" s="351">
        <v>10.0</v>
      </c>
      <c r="K44" s="351">
        <v>10.0</v>
      </c>
      <c r="L44" s="351">
        <v>10.0</v>
      </c>
      <c r="M44" s="362">
        <v>779.0</v>
      </c>
      <c r="N44" s="362">
        <v>120.0</v>
      </c>
      <c r="O44" s="362">
        <v>95.0</v>
      </c>
      <c r="P44" s="362">
        <v>15.0</v>
      </c>
      <c r="Q44" s="362">
        <v>63.0</v>
      </c>
      <c r="R44" s="362">
        <v>10.0</v>
      </c>
      <c r="S44" s="362">
        <v>60.0</v>
      </c>
      <c r="T44" s="362">
        <v>10.0</v>
      </c>
      <c r="U44" s="362">
        <v>48.0</v>
      </c>
      <c r="V44" s="362">
        <v>8.0</v>
      </c>
      <c r="W44" s="362">
        <v>50.0</v>
      </c>
      <c r="X44" s="353">
        <v>8323.0</v>
      </c>
      <c r="Y44" s="353">
        <v>8060.0</v>
      </c>
      <c r="Z44" s="353">
        <v>4499.0</v>
      </c>
      <c r="AA44" s="353">
        <v>8060.0</v>
      </c>
      <c r="AB44" s="353">
        <v>7531.0</v>
      </c>
      <c r="AC44" s="353">
        <v>5158.0</v>
      </c>
      <c r="AD44" s="354">
        <v>302.0</v>
      </c>
      <c r="AE44" s="354">
        <v>61.0</v>
      </c>
      <c r="AF44" s="363"/>
      <c r="AG44" s="354">
        <v>34.0</v>
      </c>
      <c r="AH44" s="354">
        <v>10.0</v>
      </c>
      <c r="AI44" s="354">
        <v>5.0</v>
      </c>
      <c r="AJ44" s="355">
        <v>85.0</v>
      </c>
      <c r="AK44" s="355">
        <v>5.0</v>
      </c>
      <c r="AL44" s="355">
        <v>6.0</v>
      </c>
    </row>
    <row r="45">
      <c r="A45" s="333" t="s">
        <v>631</v>
      </c>
      <c r="B45" s="344" t="s">
        <v>822</v>
      </c>
      <c r="C45" s="345">
        <f t="shared" si="30"/>
        <v>4096.1732</v>
      </c>
      <c r="D45" s="346">
        <f t="shared" si="31"/>
        <v>287.27556</v>
      </c>
      <c r="E45" s="347">
        <f t="shared" si="32"/>
        <v>406.581184</v>
      </c>
      <c r="F45" s="348">
        <f t="shared" si="33"/>
        <v>288.161164</v>
      </c>
      <c r="G45" s="349">
        <f t="shared" si="34"/>
        <v>377.49035</v>
      </c>
      <c r="H45" s="350">
        <f t="shared" si="35"/>
        <v>88.41703</v>
      </c>
      <c r="I45" s="351">
        <v>70.0</v>
      </c>
      <c r="J45" s="351">
        <v>10.0</v>
      </c>
      <c r="K45" s="351">
        <v>10.0</v>
      </c>
      <c r="L45" s="351">
        <v>10.0</v>
      </c>
      <c r="M45" s="352">
        <v>587.0</v>
      </c>
      <c r="N45" s="352">
        <v>90.0</v>
      </c>
      <c r="O45" s="352">
        <v>63.0</v>
      </c>
      <c r="P45" s="352">
        <v>10.0</v>
      </c>
      <c r="Q45" s="352">
        <v>89.0</v>
      </c>
      <c r="R45" s="352">
        <v>14.0</v>
      </c>
      <c r="S45" s="352">
        <v>46.0</v>
      </c>
      <c r="T45" s="352">
        <v>7.0</v>
      </c>
      <c r="U45" s="352">
        <v>60.0</v>
      </c>
      <c r="V45" s="352">
        <v>10.0</v>
      </c>
      <c r="W45" s="352">
        <v>43.0</v>
      </c>
      <c r="X45" s="353">
        <v>8455.0</v>
      </c>
      <c r="Y45" s="353">
        <v>6741.0</v>
      </c>
      <c r="Z45" s="353">
        <v>6478.0</v>
      </c>
      <c r="AA45" s="353">
        <v>7796.0</v>
      </c>
      <c r="AB45" s="353">
        <v>8455.0</v>
      </c>
      <c r="AC45" s="353">
        <v>5817.0</v>
      </c>
      <c r="AD45" s="354">
        <v>448.0</v>
      </c>
      <c r="AE45" s="354">
        <v>0.0</v>
      </c>
      <c r="AF45" s="354">
        <v>9.0</v>
      </c>
      <c r="AG45" s="354">
        <v>30.0</v>
      </c>
      <c r="AH45" s="354">
        <v>38.0</v>
      </c>
      <c r="AI45" s="354">
        <v>0.0</v>
      </c>
      <c r="AJ45" s="355">
        <v>75.0</v>
      </c>
      <c r="AK45" s="355">
        <v>4.0</v>
      </c>
      <c r="AL45" s="355">
        <v>3.0</v>
      </c>
    </row>
    <row r="46">
      <c r="A46" s="333" t="s">
        <v>631</v>
      </c>
      <c r="B46" s="344" t="s">
        <v>819</v>
      </c>
      <c r="C46" s="345">
        <f t="shared" si="30"/>
        <v>4736.74625</v>
      </c>
      <c r="D46" s="346">
        <f t="shared" si="31"/>
        <v>287.27556</v>
      </c>
      <c r="E46" s="347">
        <f t="shared" si="32"/>
        <v>406.581184</v>
      </c>
      <c r="F46" s="348">
        <f t="shared" si="33"/>
        <v>308.751136</v>
      </c>
      <c r="G46" s="349">
        <f t="shared" si="34"/>
        <v>387.08695</v>
      </c>
      <c r="H46" s="350">
        <f t="shared" si="35"/>
        <v>88.41703</v>
      </c>
      <c r="I46" s="351">
        <v>70.0</v>
      </c>
      <c r="J46" s="351">
        <v>10.0</v>
      </c>
      <c r="K46" s="351">
        <v>10.0</v>
      </c>
      <c r="L46" s="351">
        <v>10.0</v>
      </c>
      <c r="M46" s="352">
        <v>716.0</v>
      </c>
      <c r="N46" s="352">
        <v>110.0</v>
      </c>
      <c r="O46" s="352">
        <v>63.0</v>
      </c>
      <c r="P46" s="352">
        <v>10.0</v>
      </c>
      <c r="Q46" s="352">
        <v>89.0</v>
      </c>
      <c r="R46" s="352">
        <v>14.0</v>
      </c>
      <c r="S46" s="352">
        <v>48.0</v>
      </c>
      <c r="T46" s="352">
        <v>8.0</v>
      </c>
      <c r="U46" s="352">
        <v>64.0</v>
      </c>
      <c r="V46" s="352">
        <v>10.0</v>
      </c>
      <c r="W46" s="352">
        <v>43.0</v>
      </c>
      <c r="X46" s="353">
        <v>8455.0</v>
      </c>
      <c r="Y46" s="353">
        <v>6741.0</v>
      </c>
      <c r="Z46" s="353">
        <v>6478.0</v>
      </c>
      <c r="AA46" s="353">
        <v>7796.0</v>
      </c>
      <c r="AB46" s="353">
        <v>8455.0</v>
      </c>
      <c r="AC46" s="353">
        <v>5817.0</v>
      </c>
      <c r="AD46" s="354">
        <v>448.0</v>
      </c>
      <c r="AE46" s="354">
        <v>0.0</v>
      </c>
      <c r="AF46" s="354">
        <v>9.0</v>
      </c>
      <c r="AG46" s="354">
        <v>30.0</v>
      </c>
      <c r="AH46" s="354">
        <v>38.0</v>
      </c>
      <c r="AI46" s="354">
        <v>0.0</v>
      </c>
      <c r="AJ46" s="355">
        <v>75.0</v>
      </c>
      <c r="AK46" s="355">
        <v>4.0</v>
      </c>
      <c r="AL46" s="355">
        <v>3.0</v>
      </c>
    </row>
    <row r="47">
      <c r="A47" s="333" t="s">
        <v>682</v>
      </c>
      <c r="B47" s="344" t="s">
        <v>848</v>
      </c>
      <c r="C47" s="356">
        <v>4922.0</v>
      </c>
      <c r="D47" s="357">
        <v>590.0</v>
      </c>
      <c r="E47" s="358">
        <v>233.0</v>
      </c>
      <c r="F47" s="359">
        <v>346.0</v>
      </c>
      <c r="G47" s="360">
        <v>217.0</v>
      </c>
      <c r="H47" s="361">
        <v>170.0</v>
      </c>
      <c r="I47" s="351">
        <v>70.0</v>
      </c>
      <c r="J47" s="351">
        <v>10.0</v>
      </c>
      <c r="K47" s="351">
        <v>10.0</v>
      </c>
      <c r="L47" s="351">
        <v>10.0</v>
      </c>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682</v>
      </c>
      <c r="B48" s="344" t="s">
        <v>701</v>
      </c>
      <c r="C48" s="356">
        <v>4610.0</v>
      </c>
      <c r="D48" s="357">
        <v>590.0</v>
      </c>
      <c r="E48" s="358">
        <v>233.0</v>
      </c>
      <c r="F48" s="359">
        <v>320.0</v>
      </c>
      <c r="G48" s="360">
        <v>270.0</v>
      </c>
      <c r="H48" s="361">
        <v>130.0</v>
      </c>
      <c r="I48" s="351">
        <v>70.0</v>
      </c>
      <c r="J48" s="351">
        <v>10.0</v>
      </c>
      <c r="K48" s="351">
        <v>10.0</v>
      </c>
      <c r="L48" s="351">
        <v>10.0</v>
      </c>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871</v>
      </c>
      <c r="B49" s="344" t="s">
        <v>876</v>
      </c>
      <c r="C49" s="356">
        <v>4692.0</v>
      </c>
      <c r="D49" s="357">
        <v>569.0</v>
      </c>
      <c r="E49" s="358">
        <v>233.0</v>
      </c>
      <c r="F49" s="359">
        <v>299.0</v>
      </c>
      <c r="G49" s="360">
        <v>283.0</v>
      </c>
      <c r="H49" s="361">
        <v>120.0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871</v>
      </c>
      <c r="B50" s="344" t="s">
        <v>880</v>
      </c>
      <c r="C50" s="356">
        <v>4375.0</v>
      </c>
      <c r="D50" s="357">
        <v>601.0</v>
      </c>
      <c r="E50" s="358">
        <v>233.0</v>
      </c>
      <c r="F50" s="359">
        <v>287.0</v>
      </c>
      <c r="G50" s="360">
        <v>255.0</v>
      </c>
      <c r="H50" s="361">
        <v>120.0</v>
      </c>
      <c r="I50" s="351"/>
      <c r="J50" s="351"/>
      <c r="K50" s="351"/>
      <c r="L50" s="351"/>
      <c r="M50" s="352"/>
      <c r="N50" s="352"/>
      <c r="O50" s="352"/>
      <c r="P50" s="352"/>
      <c r="Q50" s="352"/>
      <c r="R50" s="352"/>
      <c r="S50" s="352"/>
      <c r="T50" s="352"/>
      <c r="U50" s="352"/>
      <c r="V50" s="352"/>
      <c r="W50" s="352"/>
      <c r="X50" s="353"/>
      <c r="Y50" s="353"/>
      <c r="Z50" s="353"/>
      <c r="AA50" s="353"/>
      <c r="AB50" s="353"/>
      <c r="AC50" s="353"/>
      <c r="AD50" s="354"/>
      <c r="AE50" s="354"/>
      <c r="AF50" s="354"/>
      <c r="AG50" s="354"/>
      <c r="AH50" s="354"/>
      <c r="AI50" s="354"/>
      <c r="AJ50" s="355"/>
      <c r="AK50" s="355"/>
      <c r="AL50" s="355"/>
    </row>
    <row r="51">
      <c r="A51" s="333" t="s">
        <v>176</v>
      </c>
      <c r="B51" s="344" t="s">
        <v>443</v>
      </c>
      <c r="C51" s="345">
        <f t="shared" ref="C51:C52" si="36">(M51+N51*($I51-1)/10)*(1+X51/10000)*(1+(10+SWITCH($J51,0,0,1,1,2,2,3,3,4,4,5,5,6,7,7,9,8,11,9,13,10,15)+switch($L51,10,5,0))/100)+AD51+$L51*AJ51</f>
        <v>3762.77248</v>
      </c>
      <c r="D51" s="346">
        <f t="shared" ref="D51:D52" si="37">(O51+P51*($I51-1)/10)*(1+Y51/10000)*(1+(10+SWITCH($K51,0,0,1,1,2,2,3,3,4,4,5,5,6,7,7,9,8,11,9,13,10,15)+switch($L51,10,5,0))/100)+AE51</f>
        <v>606.730195</v>
      </c>
      <c r="E51" s="347">
        <f t="shared" ref="E51:E52" si="38">(Q51+R51*($I51-1)/10)*(1+Z51/10000)*(1+(10+SWITCH($K51,0,0,1,1,2,2,3,3,4,4,5,5,6,7,7,9,8,11,9,13,10,15)+switch($L51,10,5,0))/100)+AF51</f>
        <v>216.08392</v>
      </c>
      <c r="F51" s="348">
        <f t="shared" ref="F51:F52" si="39">(S51+T51*($I51-1)/10)*(1+AA51/10000)*(1+(10+SWITCH($J51,0,0,1,1,2,2,3,3,4,4,5,5,6,7,7,9,8,11,9,13,10,15)+switch($L51,10,5,0))/100)+AG51+$L51*AK51</f>
        <v>286.049042</v>
      </c>
      <c r="G51" s="349">
        <f t="shared" ref="G51:G52" si="40">(U51+V51*($I51-1)/10)*(1+AB51/10000)*(1+(10+SWITCH($J51,0,0,1,1,2,2,3,3,4,4,5,5,6,7,7,9,8,11,9,13,10,15)+switch($L51,10,5,0))/100)+AH51+$L51*AL51</f>
        <v>333.332171</v>
      </c>
      <c r="H51" s="350">
        <f t="shared" ref="H51:H52" si="41">W51*(1+AC51/10000)*(1+(10+SWITCH($K51,0,0,1,1,2,2,3,3,4,4,5,5,6,7,7,9,8,11,9,13,10,15)+switch($L51,10,5,0))/100)+AI51</f>
        <v>210.7875</v>
      </c>
      <c r="I51" s="351">
        <v>70.0</v>
      </c>
      <c r="J51" s="351">
        <v>10.0</v>
      </c>
      <c r="K51" s="351">
        <v>10.0</v>
      </c>
      <c r="L51" s="351">
        <v>10.0</v>
      </c>
      <c r="M51" s="352">
        <v>649.0</v>
      </c>
      <c r="N51" s="352">
        <v>100.0</v>
      </c>
      <c r="O51" s="352">
        <v>106.0</v>
      </c>
      <c r="P51" s="352">
        <v>17.0</v>
      </c>
      <c r="Q51" s="352">
        <v>58.0</v>
      </c>
      <c r="R51" s="352">
        <v>9.0</v>
      </c>
      <c r="S51" s="352">
        <v>53.0</v>
      </c>
      <c r="T51" s="352">
        <v>8.0</v>
      </c>
      <c r="U51" s="352">
        <v>57.0</v>
      </c>
      <c r="V51" s="352">
        <v>9.0</v>
      </c>
      <c r="W51" s="352">
        <v>75.0</v>
      </c>
      <c r="X51" s="353">
        <v>7664.0</v>
      </c>
      <c r="Y51" s="353">
        <v>8455.0</v>
      </c>
      <c r="Z51" s="353">
        <v>3840.0</v>
      </c>
      <c r="AA51" s="353">
        <v>7137.0</v>
      </c>
      <c r="AB51" s="353">
        <v>7137.0</v>
      </c>
      <c r="AC51" s="353">
        <v>8850.0</v>
      </c>
      <c r="AD51" s="354">
        <v>138.0</v>
      </c>
      <c r="AE51" s="354">
        <v>71.0</v>
      </c>
      <c r="AF51" s="354">
        <v>0.0</v>
      </c>
      <c r="AG51" s="354">
        <v>15.0</v>
      </c>
      <c r="AH51" s="354">
        <v>18.0</v>
      </c>
      <c r="AI51" s="354">
        <v>27.0</v>
      </c>
      <c r="AJ51" s="355">
        <v>55.0</v>
      </c>
      <c r="AK51" s="355">
        <v>3.0</v>
      </c>
      <c r="AL51" s="355">
        <v>5.0</v>
      </c>
    </row>
    <row r="52">
      <c r="A52" s="333" t="s">
        <v>176</v>
      </c>
      <c r="B52" s="344" t="s">
        <v>901</v>
      </c>
      <c r="C52" s="345">
        <f t="shared" si="36"/>
        <v>3762.77248</v>
      </c>
      <c r="D52" s="346">
        <f t="shared" si="37"/>
        <v>547.231275</v>
      </c>
      <c r="E52" s="347">
        <f t="shared" si="38"/>
        <v>237.4944</v>
      </c>
      <c r="F52" s="348">
        <f t="shared" si="39"/>
        <v>274.909992</v>
      </c>
      <c r="G52" s="349">
        <f t="shared" si="40"/>
        <v>278.082483</v>
      </c>
      <c r="H52" s="350">
        <f t="shared" si="41"/>
        <v>313.7085</v>
      </c>
      <c r="I52" s="351">
        <v>70.0</v>
      </c>
      <c r="J52" s="351">
        <v>10.0</v>
      </c>
      <c r="K52" s="351">
        <v>10.0</v>
      </c>
      <c r="L52" s="351">
        <v>10.0</v>
      </c>
      <c r="M52" s="352">
        <v>649.0</v>
      </c>
      <c r="N52" s="352">
        <v>100.0</v>
      </c>
      <c r="O52" s="352">
        <v>95.0</v>
      </c>
      <c r="P52" s="352">
        <v>15.0</v>
      </c>
      <c r="Q52" s="352">
        <v>63.0</v>
      </c>
      <c r="R52" s="352">
        <v>10.0</v>
      </c>
      <c r="S52" s="352">
        <v>48.0</v>
      </c>
      <c r="T52" s="352">
        <v>8.0</v>
      </c>
      <c r="U52" s="352">
        <v>46.0</v>
      </c>
      <c r="V52" s="352">
        <v>7.0</v>
      </c>
      <c r="W52" s="352">
        <v>117.0</v>
      </c>
      <c r="X52" s="353">
        <v>7664.0</v>
      </c>
      <c r="Y52" s="353">
        <v>8455.0</v>
      </c>
      <c r="Z52" s="353">
        <v>3840.0</v>
      </c>
      <c r="AA52" s="353">
        <v>7137.0</v>
      </c>
      <c r="AB52" s="353">
        <v>7137.0</v>
      </c>
      <c r="AC52" s="353">
        <v>8850.0</v>
      </c>
      <c r="AD52" s="354">
        <v>138.0</v>
      </c>
      <c r="AE52" s="354">
        <v>71.0</v>
      </c>
      <c r="AF52" s="354">
        <v>0.0</v>
      </c>
      <c r="AG52" s="354">
        <v>15.0</v>
      </c>
      <c r="AH52" s="354">
        <v>18.0</v>
      </c>
      <c r="AI52" s="354">
        <v>27.0</v>
      </c>
      <c r="AJ52" s="355">
        <v>55.0</v>
      </c>
      <c r="AK52" s="355">
        <v>3.0</v>
      </c>
      <c r="AL52" s="355">
        <v>5.0</v>
      </c>
    </row>
    <row r="53">
      <c r="A53" s="333" t="s">
        <v>176</v>
      </c>
      <c r="B53" s="344" t="s">
        <v>930</v>
      </c>
      <c r="C53" s="356">
        <v>4232.0</v>
      </c>
      <c r="D53" s="357">
        <v>595.0</v>
      </c>
      <c r="E53" s="358">
        <v>233.0</v>
      </c>
      <c r="F53" s="359">
        <v>290.0</v>
      </c>
      <c r="G53" s="360">
        <v>301.0</v>
      </c>
      <c r="H53" s="361">
        <v>164.0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378</v>
      </c>
      <c r="B54" s="344" t="s">
        <v>930</v>
      </c>
      <c r="C54" s="345">
        <f t="shared" ref="C54:C55" si="42">(M54+N54*($I54-1)/10)*(1+X54/10000)*(1+(10+SWITCH($J54,0,0,1,1,2,2,3,3,4,4,5,5,6,7,7,9,8,11,9,13,10,15)+switch($L54,10,5,0))/100)+AD54+$L54*AJ54</f>
        <v>3343.016875</v>
      </c>
      <c r="D54" s="346">
        <f t="shared" ref="D54:D55" si="43">(O54+P54*($I54-1)/10)*(1+Y54/10000)*(1+(10+SWITCH($K54,0,0,1,1,2,2,3,3,4,4,5,5,6,7,7,9,8,11,9,13,10,15)+switch($L54,10,5,0))/100)+AE54</f>
        <v>331.976164</v>
      </c>
      <c r="E54" s="347">
        <f t="shared" ref="E54:E55" si="44">(Q54+R54*($I54-1)/10)*(1+Z54/10000)*(1+(10+SWITCH($K54,0,0,1,1,2,2,3,3,4,4,5,5,6,7,7,9,8,11,9,13,10,15)+switch($L54,10,5,0))/100)+AF54</f>
        <v>478.111744</v>
      </c>
      <c r="F54" s="348">
        <f t="shared" ref="F54:F55" si="45">(S54+T54*($I54-1)/10)*(1+AA54/10000)*(1+(10+SWITCH($J54,0,0,1,1,2,2,3,3,4,4,5,5,6,7,7,9,8,11,9,13,10,15)+switch($L54,10,5,0))/100)+AG54+$L54*AK54</f>
        <v>269.082483</v>
      </c>
      <c r="G54" s="349">
        <f t="shared" ref="G54:G55" si="46">(U54+V54*($I54-1)/10)*(1+AB54/10000)*(1+(10+SWITCH($J54,0,0,1,1,2,2,3,3,4,4,5,5,6,7,7,9,8,11,9,13,10,15)+switch($L54,10,5,0))/100)+AH54+$L54*AL54</f>
        <v>382.29873</v>
      </c>
      <c r="H54" s="350">
        <f t="shared" ref="H54:H55" si="47">W54*(1+AC54/10000)*(1+(10+SWITCH($K54,0,0,1,1,2,2,3,3,4,4,5,5,6,7,7,9,8,11,9,13,10,15)+switch($L54,10,5,0))/100)+AI54</f>
        <v>83.26305</v>
      </c>
      <c r="I54" s="351">
        <v>70.0</v>
      </c>
      <c r="J54" s="351">
        <v>10.0</v>
      </c>
      <c r="K54" s="351">
        <v>10.0</v>
      </c>
      <c r="L54" s="351">
        <v>10.0</v>
      </c>
      <c r="M54" s="352">
        <v>551.0</v>
      </c>
      <c r="N54" s="352">
        <v>85.0</v>
      </c>
      <c r="O54" s="352">
        <v>76.0</v>
      </c>
      <c r="P54" s="352">
        <v>12.0</v>
      </c>
      <c r="Q54" s="352">
        <v>89.0</v>
      </c>
      <c r="R54" s="352">
        <v>14.0</v>
      </c>
      <c r="S54" s="352">
        <v>46.0</v>
      </c>
      <c r="T54" s="352">
        <v>7.0</v>
      </c>
      <c r="U54" s="352">
        <v>64.0</v>
      </c>
      <c r="V54" s="352">
        <v>10.0</v>
      </c>
      <c r="W54" s="352">
        <v>43.0</v>
      </c>
      <c r="X54" s="353">
        <v>6345.0</v>
      </c>
      <c r="Y54" s="353">
        <v>6081.0</v>
      </c>
      <c r="Z54" s="353">
        <v>6873.0</v>
      </c>
      <c r="AA54" s="353">
        <v>7137.0</v>
      </c>
      <c r="AB54" s="353">
        <v>7137.0</v>
      </c>
      <c r="AC54" s="353">
        <v>4895.0</v>
      </c>
      <c r="AD54" s="354">
        <v>276.0</v>
      </c>
      <c r="AE54" s="354">
        <v>0.0</v>
      </c>
      <c r="AF54" s="354">
        <v>71.0</v>
      </c>
      <c r="AG54" s="354">
        <v>19.0</v>
      </c>
      <c r="AH54" s="354">
        <v>26.0</v>
      </c>
      <c r="AI54" s="354">
        <v>0.0</v>
      </c>
      <c r="AJ54" s="355">
        <v>65.0</v>
      </c>
      <c r="AK54" s="355">
        <v>4.0</v>
      </c>
      <c r="AL54" s="355">
        <v>6.0</v>
      </c>
    </row>
    <row r="55">
      <c r="A55" s="333" t="s">
        <v>378</v>
      </c>
      <c r="B55" s="344" t="s">
        <v>927</v>
      </c>
      <c r="C55" s="345">
        <f t="shared" si="42"/>
        <v>4060.15375</v>
      </c>
      <c r="D55" s="346">
        <f t="shared" si="43"/>
        <v>305.008327</v>
      </c>
      <c r="E55" s="347">
        <f t="shared" si="44"/>
        <v>506.407765</v>
      </c>
      <c r="F55" s="348">
        <f t="shared" si="45"/>
        <v>300.049042</v>
      </c>
      <c r="G55" s="349">
        <f t="shared" si="46"/>
        <v>351.332171</v>
      </c>
      <c r="H55" s="350">
        <f t="shared" si="47"/>
        <v>96.8175</v>
      </c>
      <c r="I55" s="351">
        <v>70.0</v>
      </c>
      <c r="J55" s="351">
        <v>10.0</v>
      </c>
      <c r="K55" s="351">
        <v>10.0</v>
      </c>
      <c r="L55" s="351">
        <v>10.0</v>
      </c>
      <c r="M55" s="352">
        <v>716.0</v>
      </c>
      <c r="N55" s="352">
        <v>110.0</v>
      </c>
      <c r="O55" s="352">
        <v>70.0</v>
      </c>
      <c r="P55" s="352">
        <v>11.0</v>
      </c>
      <c r="Q55" s="352">
        <v>95.0</v>
      </c>
      <c r="R55" s="352">
        <v>15.0</v>
      </c>
      <c r="S55" s="352">
        <v>53.0</v>
      </c>
      <c r="T55" s="352">
        <v>8.0</v>
      </c>
      <c r="U55" s="352">
        <v>57.0</v>
      </c>
      <c r="V55" s="352">
        <v>9.0</v>
      </c>
      <c r="W55" s="352">
        <v>50.0</v>
      </c>
      <c r="X55" s="353">
        <v>6345.0</v>
      </c>
      <c r="Y55" s="353">
        <v>6081.0</v>
      </c>
      <c r="Z55" s="353">
        <v>6873.0</v>
      </c>
      <c r="AA55" s="353">
        <v>7137.0</v>
      </c>
      <c r="AB55" s="353">
        <v>7137.0</v>
      </c>
      <c r="AC55" s="353">
        <v>4895.0</v>
      </c>
      <c r="AD55" s="354">
        <v>276.0</v>
      </c>
      <c r="AE55" s="354">
        <v>0.0</v>
      </c>
      <c r="AF55" s="354">
        <v>71.0</v>
      </c>
      <c r="AG55" s="354">
        <v>19.0</v>
      </c>
      <c r="AH55" s="354">
        <v>26.0</v>
      </c>
      <c r="AI55" s="354">
        <v>0.0</v>
      </c>
      <c r="AJ55" s="355">
        <v>65.0</v>
      </c>
      <c r="AK55" s="355">
        <v>4.0</v>
      </c>
      <c r="AL55" s="355">
        <v>6.0</v>
      </c>
    </row>
    <row r="56">
      <c r="A56" s="333" t="s">
        <v>947</v>
      </c>
      <c r="B56" s="344" t="s">
        <v>954</v>
      </c>
      <c r="C56" s="356">
        <v>5307.0</v>
      </c>
      <c r="D56" s="357">
        <v>476.0</v>
      </c>
      <c r="E56" s="358">
        <v>247.0</v>
      </c>
      <c r="F56" s="359">
        <v>356.0</v>
      </c>
      <c r="G56" s="360">
        <v>340.0</v>
      </c>
      <c r="H56" s="361">
        <v>99.0</v>
      </c>
      <c r="I56" s="351"/>
      <c r="J56" s="351"/>
      <c r="K56" s="351"/>
      <c r="L56" s="351"/>
      <c r="M56" s="352"/>
      <c r="N56" s="352"/>
      <c r="O56" s="352"/>
      <c r="P56" s="352"/>
      <c r="Q56" s="352"/>
      <c r="R56" s="352"/>
      <c r="S56" s="352"/>
      <c r="T56" s="352"/>
      <c r="U56" s="352"/>
      <c r="V56" s="352"/>
      <c r="W56" s="352"/>
      <c r="X56" s="353"/>
      <c r="Y56" s="353"/>
      <c r="Z56" s="353"/>
      <c r="AA56" s="353"/>
      <c r="AB56" s="353"/>
      <c r="AC56" s="353"/>
      <c r="AD56" s="354"/>
      <c r="AE56" s="354"/>
      <c r="AF56" s="354"/>
      <c r="AG56" s="354"/>
      <c r="AH56" s="354"/>
      <c r="AI56" s="354"/>
      <c r="AJ56" s="355"/>
      <c r="AK56" s="355"/>
      <c r="AL56" s="355"/>
    </row>
    <row r="57">
      <c r="A57" s="333" t="s">
        <v>947</v>
      </c>
      <c r="B57" s="344" t="s">
        <v>701</v>
      </c>
      <c r="C57" s="356">
        <v>4991.0</v>
      </c>
      <c r="D57" s="357">
        <v>476.0</v>
      </c>
      <c r="E57" s="358">
        <v>247.0</v>
      </c>
      <c r="F57" s="359">
        <v>308.0</v>
      </c>
      <c r="G57" s="360">
        <v>340.0</v>
      </c>
      <c r="H57" s="361">
        <v>110.0</v>
      </c>
      <c r="I57" s="351"/>
      <c r="J57" s="351"/>
      <c r="K57" s="351"/>
      <c r="L57" s="351"/>
      <c r="M57" s="352"/>
      <c r="N57" s="352"/>
      <c r="O57" s="352"/>
      <c r="P57" s="352"/>
      <c r="Q57" s="352"/>
      <c r="R57" s="352"/>
      <c r="S57" s="352"/>
      <c r="T57" s="352"/>
      <c r="U57" s="352"/>
      <c r="V57" s="352"/>
      <c r="W57" s="352"/>
      <c r="X57" s="353"/>
      <c r="Y57" s="353"/>
      <c r="Z57" s="353"/>
      <c r="AA57" s="353"/>
      <c r="AB57" s="353"/>
      <c r="AC57" s="353"/>
      <c r="AD57" s="354"/>
      <c r="AE57" s="354"/>
      <c r="AF57" s="354"/>
      <c r="AG57" s="354"/>
      <c r="AH57" s="354"/>
      <c r="AI57" s="354"/>
      <c r="AJ57" s="355"/>
      <c r="AK57" s="355"/>
      <c r="AL57" s="355"/>
    </row>
    <row r="58">
      <c r="A58" s="333" t="s">
        <v>315</v>
      </c>
      <c r="B58" s="344" t="s">
        <v>443</v>
      </c>
      <c r="C58" s="345">
        <f t="shared" ref="C58:C59" si="48">(M58+N58*($I58-1)/10)*(1+X58/10000)*(1+(10+SWITCH($J58,0,0,1,1,2,2,3,3,4,4,5,5,6,7,7,9,8,11,9,13,10,15)+switch($L58,10,5,0))/100)+AD58+$L58*AJ58</f>
        <v>4099.7042</v>
      </c>
      <c r="D58" s="346">
        <f t="shared" ref="D58:D59" si="49">(O58+P58*($I58-1)/10)*(1+Y58/10000)*(1+(10+SWITCH($K58,0,0,1,1,2,2,3,3,4,4,5,5,6,7,7,9,8,11,9,13,10,15)+switch($L58,10,5,0))/100)+AE58</f>
        <v>606.730195</v>
      </c>
      <c r="E58" s="347">
        <f t="shared" ref="E58:E59" si="50">(Q58+R58*($I58-1)/10)*(1+Z58/10000)*(1+(10+SWITCH($K58,0,0,1,1,2,2,3,3,4,4,5,5,6,7,7,9,8,11,9,13,10,15)+switch($L58,10,5,0))/100)+AF58</f>
        <v>216.08392</v>
      </c>
      <c r="F58" s="348">
        <f t="shared" ref="F58:F59" si="51">(S58+T58*($I58-1)/10)*(1+AA58/10000)*(1+(10+SWITCH($J58,0,0,1,1,2,2,3,3,4,4,5,5,6,7,7,9,8,11,9,13,10,15)+switch($L58,10,5,0))/100)+AG58+$L58*AK58</f>
        <v>298.461824</v>
      </c>
      <c r="G58" s="349">
        <f t="shared" ref="G58:G59" si="52">(U58+V58*($I58-1)/10)*(1+AB58/10000)*(1+(10+SWITCH($J58,0,0,1,1,2,2,3,3,4,4,5,5,6,7,7,9,8,11,9,13,10,15)+switch($L58,10,5,0))/100)+AH58+$L58*AL58</f>
        <v>325.332171</v>
      </c>
      <c r="H58" s="350">
        <f t="shared" ref="H58:H59" si="53">W58*(1+AC58/10000)*(1+(10+SWITCH($K58,0,0,1,1,2,2,3,3,4,4,5,5,6,7,7,9,8,11,9,13,10,15)+switch($L58,10,5,0))/100)+AI58</f>
        <v>181.51175</v>
      </c>
      <c r="I58" s="351">
        <v>70.0</v>
      </c>
      <c r="J58" s="351">
        <v>10.0</v>
      </c>
      <c r="K58" s="351">
        <v>10.0</v>
      </c>
      <c r="L58" s="351">
        <v>10.0</v>
      </c>
      <c r="M58" s="362">
        <v>649.0</v>
      </c>
      <c r="N58" s="362">
        <v>100.0</v>
      </c>
      <c r="O58" s="362">
        <v>106.0</v>
      </c>
      <c r="P58" s="362">
        <v>17.0</v>
      </c>
      <c r="Q58" s="362">
        <v>58.0</v>
      </c>
      <c r="R58" s="362">
        <v>9.0</v>
      </c>
      <c r="S58" s="362">
        <v>53.0</v>
      </c>
      <c r="T58" s="362">
        <v>8.0</v>
      </c>
      <c r="U58" s="362">
        <v>57.0</v>
      </c>
      <c r="V58" s="362">
        <v>9.0</v>
      </c>
      <c r="W58" s="362">
        <v>75.0</v>
      </c>
      <c r="X58" s="353">
        <v>8060.0</v>
      </c>
      <c r="Y58" s="353">
        <v>8455.0</v>
      </c>
      <c r="Z58" s="353">
        <v>3840.0</v>
      </c>
      <c r="AA58" s="353">
        <v>7664.0</v>
      </c>
      <c r="AB58" s="353">
        <v>7137.0</v>
      </c>
      <c r="AC58" s="353">
        <v>6873.0</v>
      </c>
      <c r="AD58" s="354">
        <v>356.0</v>
      </c>
      <c r="AE58" s="354">
        <v>71.0</v>
      </c>
      <c r="AF58" s="376"/>
      <c r="AG58" s="354">
        <v>10.0</v>
      </c>
      <c r="AH58" s="354">
        <v>10.0</v>
      </c>
      <c r="AI58" s="354">
        <v>17.0</v>
      </c>
      <c r="AJ58" s="377">
        <v>60.0</v>
      </c>
      <c r="AK58" s="377">
        <v>4.0</v>
      </c>
      <c r="AL58" s="377">
        <v>5.0</v>
      </c>
    </row>
    <row r="59">
      <c r="A59" s="333" t="s">
        <v>315</v>
      </c>
      <c r="B59" s="344" t="s">
        <v>972</v>
      </c>
      <c r="C59" s="345">
        <f t="shared" si="48"/>
        <v>4419.005</v>
      </c>
      <c r="D59" s="346">
        <f t="shared" si="49"/>
        <v>606.730195</v>
      </c>
      <c r="E59" s="347">
        <f t="shared" si="50"/>
        <v>237.4944</v>
      </c>
      <c r="F59" s="348">
        <f t="shared" si="51"/>
        <v>298.461824</v>
      </c>
      <c r="G59" s="349">
        <f t="shared" si="52"/>
        <v>289.909992</v>
      </c>
      <c r="H59" s="350">
        <f t="shared" si="53"/>
        <v>234.15551</v>
      </c>
      <c r="I59" s="351">
        <v>70.0</v>
      </c>
      <c r="J59" s="351">
        <v>10.0</v>
      </c>
      <c r="K59" s="351">
        <v>10.0</v>
      </c>
      <c r="L59" s="351">
        <v>10.0</v>
      </c>
      <c r="M59" s="362">
        <v>716.0</v>
      </c>
      <c r="N59" s="362">
        <v>110.0</v>
      </c>
      <c r="O59" s="362">
        <v>106.0</v>
      </c>
      <c r="P59" s="362">
        <v>17.0</v>
      </c>
      <c r="Q59" s="362">
        <v>63.0</v>
      </c>
      <c r="R59" s="362">
        <v>10.0</v>
      </c>
      <c r="S59" s="362">
        <v>53.0</v>
      </c>
      <c r="T59" s="362">
        <v>8.0</v>
      </c>
      <c r="U59" s="362">
        <v>48.0</v>
      </c>
      <c r="V59" s="362">
        <v>8.0</v>
      </c>
      <c r="W59" s="362">
        <v>99.0</v>
      </c>
      <c r="X59" s="353">
        <v>8060.0</v>
      </c>
      <c r="Y59" s="353">
        <v>8455.0</v>
      </c>
      <c r="Z59" s="353">
        <v>3840.0</v>
      </c>
      <c r="AA59" s="353">
        <v>7664.0</v>
      </c>
      <c r="AB59" s="353">
        <v>7137.0</v>
      </c>
      <c r="AC59" s="353">
        <v>6873.0</v>
      </c>
      <c r="AD59" s="354">
        <v>356.0</v>
      </c>
      <c r="AE59" s="354">
        <v>71.0</v>
      </c>
      <c r="AF59" s="376"/>
      <c r="AG59" s="354">
        <v>10.0</v>
      </c>
      <c r="AH59" s="354">
        <v>10.0</v>
      </c>
      <c r="AI59" s="354">
        <v>17.0</v>
      </c>
      <c r="AJ59" s="377">
        <v>60.0</v>
      </c>
      <c r="AK59" s="377">
        <v>4.0</v>
      </c>
      <c r="AL59" s="377">
        <v>5.0</v>
      </c>
    </row>
    <row r="60">
      <c r="A60" s="333" t="s">
        <v>988</v>
      </c>
      <c r="B60" s="344" t="s">
        <v>998</v>
      </c>
      <c r="C60" s="356">
        <v>4281.0</v>
      </c>
      <c r="D60" s="357">
        <v>525.0</v>
      </c>
      <c r="E60" s="358">
        <v>485.0</v>
      </c>
      <c r="F60" s="359">
        <v>332.0</v>
      </c>
      <c r="G60" s="360">
        <v>301.0</v>
      </c>
      <c r="H60" s="361">
        <v>113.0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988</v>
      </c>
      <c r="B61" s="344" t="s">
        <v>1002</v>
      </c>
      <c r="C61" s="356">
        <v>3654.0</v>
      </c>
      <c r="D61" s="357">
        <v>495.0</v>
      </c>
      <c r="E61" s="358">
        <v>515.0</v>
      </c>
      <c r="F61" s="359">
        <v>306.0</v>
      </c>
      <c r="G61" s="360">
        <v>312.0</v>
      </c>
      <c r="H61" s="361">
        <v>113.0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748</v>
      </c>
      <c r="B62" s="344" t="s">
        <v>1021</v>
      </c>
      <c r="C62" s="356">
        <v>4071.0</v>
      </c>
      <c r="D62" s="357">
        <v>592.0</v>
      </c>
      <c r="E62" s="358">
        <v>259.0</v>
      </c>
      <c r="F62" s="359">
        <v>323.0</v>
      </c>
      <c r="G62" s="360">
        <v>255.0</v>
      </c>
      <c r="H62" s="361">
        <v>145.0</v>
      </c>
      <c r="I62" s="351"/>
      <c r="J62" s="351"/>
      <c r="K62" s="351"/>
      <c r="L62" s="351"/>
      <c r="M62" s="362"/>
      <c r="N62" s="362"/>
      <c r="O62" s="362"/>
      <c r="P62" s="362"/>
      <c r="Q62" s="362"/>
      <c r="R62" s="362"/>
      <c r="S62" s="362"/>
      <c r="T62" s="362"/>
      <c r="U62" s="362"/>
      <c r="V62" s="362"/>
      <c r="W62" s="362"/>
      <c r="X62" s="353"/>
      <c r="Y62" s="353"/>
      <c r="Z62" s="353"/>
      <c r="AA62" s="353"/>
      <c r="AB62" s="353"/>
      <c r="AC62" s="353"/>
      <c r="AD62" s="354"/>
      <c r="AE62" s="354"/>
      <c r="AF62" s="376"/>
      <c r="AG62" s="354"/>
      <c r="AH62" s="354"/>
      <c r="AI62" s="354"/>
      <c r="AJ62" s="377"/>
      <c r="AK62" s="377"/>
      <c r="AL62" s="377"/>
    </row>
    <row r="63">
      <c r="A63" s="333" t="s">
        <v>748</v>
      </c>
      <c r="B63" s="344" t="s">
        <v>1025</v>
      </c>
      <c r="C63" s="356">
        <v>4388.0</v>
      </c>
      <c r="D63" s="357">
        <v>592.0</v>
      </c>
      <c r="E63" s="358">
        <v>285.0</v>
      </c>
      <c r="F63" s="359">
        <v>323.0</v>
      </c>
      <c r="G63" s="360">
        <v>247.0</v>
      </c>
      <c r="H63" s="361">
        <v>121.0</v>
      </c>
      <c r="I63" s="351"/>
      <c r="J63" s="351"/>
      <c r="K63" s="351"/>
      <c r="L63" s="351"/>
      <c r="M63" s="362"/>
      <c r="N63" s="362"/>
      <c r="O63" s="362"/>
      <c r="P63" s="362"/>
      <c r="Q63" s="362"/>
      <c r="R63" s="362"/>
      <c r="S63" s="362"/>
      <c r="T63" s="362"/>
      <c r="U63" s="362"/>
      <c r="V63" s="362"/>
      <c r="W63" s="362"/>
      <c r="X63" s="353"/>
      <c r="Y63" s="353"/>
      <c r="Z63" s="353"/>
      <c r="AA63" s="353"/>
      <c r="AB63" s="353"/>
      <c r="AC63" s="353"/>
      <c r="AD63" s="354"/>
      <c r="AE63" s="354"/>
      <c r="AF63" s="376"/>
      <c r="AG63" s="354"/>
      <c r="AH63" s="354"/>
      <c r="AI63" s="354"/>
      <c r="AJ63" s="377"/>
      <c r="AK63" s="377"/>
      <c r="AL63" s="377"/>
    </row>
    <row r="64">
      <c r="A64" s="333" t="s">
        <v>1035</v>
      </c>
      <c r="B64" s="344" t="s">
        <v>1044</v>
      </c>
      <c r="C64" s="356">
        <v>4365.0</v>
      </c>
      <c r="D64" s="357">
        <v>267.0</v>
      </c>
      <c r="E64" s="358">
        <v>567.0</v>
      </c>
      <c r="F64" s="359">
        <v>318.0</v>
      </c>
      <c r="G64" s="360">
        <v>325.0</v>
      </c>
      <c r="H64" s="361">
        <v>152.0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1035</v>
      </c>
      <c r="B65" s="344" t="s">
        <v>374</v>
      </c>
      <c r="C65" s="356">
        <v>3555.0</v>
      </c>
      <c r="D65" s="357">
        <v>267.0</v>
      </c>
      <c r="E65" s="358">
        <v>539.0</v>
      </c>
      <c r="F65" s="359">
        <v>260.0</v>
      </c>
      <c r="G65" s="360">
        <v>384.0</v>
      </c>
      <c r="H65" s="361">
        <v>87.0</v>
      </c>
      <c r="I65" s="351"/>
      <c r="J65" s="351"/>
      <c r="K65" s="351"/>
      <c r="L65" s="351"/>
      <c r="M65" s="352"/>
      <c r="N65" s="352"/>
      <c r="O65" s="352"/>
      <c r="P65" s="352"/>
      <c r="Q65" s="352"/>
      <c r="R65" s="352"/>
      <c r="S65" s="352"/>
      <c r="T65" s="352"/>
      <c r="U65" s="352"/>
      <c r="V65" s="352"/>
      <c r="W65" s="352"/>
      <c r="X65" s="353"/>
      <c r="Y65" s="353"/>
      <c r="Z65" s="353"/>
      <c r="AA65" s="353"/>
      <c r="AB65" s="353"/>
      <c r="AC65" s="353"/>
      <c r="AD65" s="354"/>
      <c r="AE65" s="354"/>
      <c r="AF65" s="354"/>
      <c r="AG65" s="354"/>
      <c r="AH65" s="354"/>
      <c r="AI65" s="354"/>
      <c r="AJ65" s="355"/>
      <c r="AK65" s="355"/>
      <c r="AL65" s="355"/>
    </row>
    <row r="66">
      <c r="A66" s="333" t="s">
        <v>1057</v>
      </c>
      <c r="B66" s="344" t="s">
        <v>901</v>
      </c>
      <c r="C66" s="345">
        <f t="shared" ref="C66:C67" si="54">(M66+N66*($I66-1)/10)*(1+X66/10000)*(1+(10+SWITCH($J66,0,0,1,1,2,2,3,3,4,4,5,5,6,7,7,9,8,11,9,13,10,15)+switch($L66,10,5,0))/100)+AD66+$L66*AJ66</f>
        <v>4015.62117</v>
      </c>
      <c r="D66" s="346">
        <f t="shared" ref="D66:D67" si="55">(O66+P66*($I66-1)/10)*(1+Y66/10000)*(1+(10+SWITCH($K66,0,0,1,1,2,2,3,3,4,4,5,5,6,7,7,9,8,11,9,13,10,15)+switch($L66,10,5,0))/100)+AE66</f>
        <v>552.61173</v>
      </c>
      <c r="E66" s="347">
        <f t="shared" ref="E66:E67" si="56">(Q66+R66*($I66-1)/10)*(1+Z66/10000)*(1+(10+SWITCH($K66,0,0,1,1,2,2,3,3,4,4,5,5,6,7,7,9,8,11,9,13,10,15)+switch($L66,10,5,0))/100)+AF66</f>
        <v>244.28976</v>
      </c>
      <c r="F66" s="348">
        <f t="shared" ref="F66:F67" si="57">(S66+T66*($I66-1)/10)*(1+AA66/10000)*(1+(10+SWITCH($J66,0,0,1,1,2,2,3,3,4,4,5,5,6,7,7,9,8,11,9,13,10,15)+switch($L66,10,5,0))/100)+AG66+$L66*AK66</f>
        <v>283.4384</v>
      </c>
      <c r="G66" s="349">
        <f t="shared" ref="G66:G67" si="58">(U66+V66*($I66-1)/10)*(1+AB66/10000)*(1+(10+SWITCH($J66,0,0,1,1,2,2,3,3,4,4,5,5,6,7,7,9,8,11,9,13,10,15)+switch($L66,10,5,0))/100)+AH66+$L66*AL66</f>
        <v>263.3066</v>
      </c>
      <c r="H66" s="350">
        <f t="shared" ref="H66:H67" si="59">W66*(1+AC66/10000)*(1+(10+SWITCH($K66,0,0,1,1,2,2,3,3,4,4,5,5,6,7,7,9,8,11,9,13,10,15)+switch($L66,10,5,0))/100)+AI66</f>
        <v>300.70055</v>
      </c>
      <c r="I66" s="351">
        <v>70.0</v>
      </c>
      <c r="J66" s="351">
        <v>10.0</v>
      </c>
      <c r="K66" s="351">
        <v>10.0</v>
      </c>
      <c r="L66" s="351">
        <v>10.0</v>
      </c>
      <c r="M66" s="352">
        <v>649.0</v>
      </c>
      <c r="N66" s="352">
        <v>100.0</v>
      </c>
      <c r="O66" s="352">
        <v>95.0</v>
      </c>
      <c r="P66" s="352">
        <v>15.0</v>
      </c>
      <c r="Q66" s="352">
        <v>63.0</v>
      </c>
      <c r="R66" s="352">
        <v>10.0</v>
      </c>
      <c r="S66" s="352">
        <v>48.0</v>
      </c>
      <c r="T66" s="352">
        <v>8.0</v>
      </c>
      <c r="U66" s="352">
        <v>46.0</v>
      </c>
      <c r="V66" s="352">
        <v>7.0</v>
      </c>
      <c r="W66" s="352">
        <v>117.0</v>
      </c>
      <c r="X66" s="353">
        <v>7531.0</v>
      </c>
      <c r="Y66" s="353">
        <v>8586.0</v>
      </c>
      <c r="Z66" s="353">
        <v>4236.0</v>
      </c>
      <c r="AA66" s="353">
        <v>7400.0</v>
      </c>
      <c r="AB66" s="353">
        <v>7400.0</v>
      </c>
      <c r="AC66" s="353">
        <v>8455.0</v>
      </c>
      <c r="AD66" s="354">
        <v>314.0</v>
      </c>
      <c r="AE66" s="354">
        <v>73.0</v>
      </c>
      <c r="AF66" s="354">
        <v>0.0</v>
      </c>
      <c r="AG66" s="354">
        <v>20.0</v>
      </c>
      <c r="AH66" s="354">
        <v>0.0</v>
      </c>
      <c r="AI66" s="354">
        <v>20.0</v>
      </c>
      <c r="AJ66" s="355">
        <v>65.0</v>
      </c>
      <c r="AK66" s="355">
        <v>3.0</v>
      </c>
      <c r="AL66" s="355">
        <v>5.0</v>
      </c>
    </row>
    <row r="67">
      <c r="A67" s="333" t="s">
        <v>1057</v>
      </c>
      <c r="B67" s="344" t="s">
        <v>701</v>
      </c>
      <c r="C67" s="345">
        <f t="shared" si="54"/>
        <v>4325.56925</v>
      </c>
      <c r="D67" s="346">
        <f t="shared" si="55"/>
        <v>581.364272</v>
      </c>
      <c r="E67" s="347">
        <f t="shared" si="56"/>
        <v>222.266668</v>
      </c>
      <c r="F67" s="348">
        <f t="shared" si="57"/>
        <v>294.7484</v>
      </c>
      <c r="G67" s="349">
        <f t="shared" si="58"/>
        <v>283.4384</v>
      </c>
      <c r="H67" s="350">
        <f t="shared" si="59"/>
        <v>154.3524</v>
      </c>
      <c r="I67" s="351">
        <v>70.0</v>
      </c>
      <c r="J67" s="351">
        <v>10.0</v>
      </c>
      <c r="K67" s="351">
        <v>10.0</v>
      </c>
      <c r="L67" s="351">
        <v>10.0</v>
      </c>
      <c r="M67" s="352">
        <v>716.0</v>
      </c>
      <c r="N67" s="352">
        <v>110.0</v>
      </c>
      <c r="O67" s="352">
        <v>100.0</v>
      </c>
      <c r="P67" s="352">
        <v>16.0</v>
      </c>
      <c r="Q67" s="352">
        <v>58.0</v>
      </c>
      <c r="R67" s="352">
        <v>9.0</v>
      </c>
      <c r="S67" s="352">
        <v>53.0</v>
      </c>
      <c r="T67" s="352">
        <v>8.0</v>
      </c>
      <c r="U67" s="352">
        <v>48.0</v>
      </c>
      <c r="V67" s="352">
        <v>8.0</v>
      </c>
      <c r="W67" s="352">
        <v>56.0</v>
      </c>
      <c r="X67" s="353">
        <v>7531.0</v>
      </c>
      <c r="Y67" s="353">
        <v>8586.0</v>
      </c>
      <c r="Z67" s="353">
        <v>4236.0</v>
      </c>
      <c r="AA67" s="353">
        <v>7400.0</v>
      </c>
      <c r="AB67" s="353">
        <v>7400.0</v>
      </c>
      <c r="AC67" s="353">
        <v>8455.0</v>
      </c>
      <c r="AD67" s="354">
        <v>314.0</v>
      </c>
      <c r="AE67" s="354">
        <v>73.0</v>
      </c>
      <c r="AF67" s="354">
        <v>0.0</v>
      </c>
      <c r="AG67" s="354">
        <v>20.0</v>
      </c>
      <c r="AH67" s="354">
        <v>0.0</v>
      </c>
      <c r="AI67" s="354">
        <v>20.0</v>
      </c>
      <c r="AJ67" s="355">
        <v>65.0</v>
      </c>
      <c r="AK67" s="355">
        <v>3.0</v>
      </c>
      <c r="AL67" s="355">
        <v>5.0</v>
      </c>
    </row>
    <row r="68">
      <c r="A68" s="333" t="s">
        <v>1057</v>
      </c>
      <c r="B68" s="344" t="s">
        <v>3648</v>
      </c>
      <c r="C68" s="356">
        <v>4481.0</v>
      </c>
      <c r="D68" s="357">
        <v>585.0</v>
      </c>
      <c r="E68" s="358">
        <v>222.0</v>
      </c>
      <c r="F68" s="359">
        <v>304.0</v>
      </c>
      <c r="G68" s="360">
        <v>283.0</v>
      </c>
      <c r="H68" s="361">
        <v>164.0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55"/>
      <c r="AK68" s="355"/>
      <c r="AL68" s="355"/>
    </row>
    <row r="69">
      <c r="A69" s="333" t="s">
        <v>1083</v>
      </c>
      <c r="B69" s="344" t="s">
        <v>1092</v>
      </c>
      <c r="C69" s="345">
        <f t="shared" ref="C69:C71" si="60">(M69+N69*($I69-1)/10)*(1+X69/10000)*(1+(10+SWITCH($J69,0,0,1,1,2,2,3,3,4,4,5,5,6,7,7,9,8,11,9,13,10,15)+switch($L69,10,5,0))/100)+AD69+$L69*AJ69</f>
        <v>3281.48648</v>
      </c>
      <c r="D69" s="346">
        <f t="shared" ref="D69:D71" si="61">(O69+P69*($I69-1)/10)*(1+Y69/10000)*(1+(10+SWITCH($K69,0,0,1,1,2,2,3,3,4,4,5,5,6,7,7,9,8,11,9,13,10,15)+switch($L69,10,5,0))/100)+AE69</f>
        <v>421.55845</v>
      </c>
      <c r="E69" s="347">
        <f t="shared" ref="E69:E71" si="62">(Q69+R69*($I69-1)/10)*(1+Z69/10000)*(1+(10+SWITCH($K69,0,0,1,1,2,2,3,3,4,4,5,5,6,7,7,9,8,11,9,13,10,15)+switch($L69,10,5,0))/100)+AF69</f>
        <v>244.28976</v>
      </c>
      <c r="F69" s="348">
        <f t="shared" ref="F69:F71" si="63">(S69+T69*($I69-1)/10)*(1+AA69/10000)*(1+(10+SWITCH($J69,0,0,1,1,2,2,3,3,4,4,5,5,6,7,7,9,8,11,9,13,10,15)+switch($L69,10,5,0))/100)+AG69+$L69*AK69</f>
        <v>230.675763</v>
      </c>
      <c r="G69" s="349">
        <f t="shared" ref="G69:G71" si="64">(U69+V69*($I69-1)/10)*(1+AB69/10000)*(1+(10+SWITCH($J69,0,0,1,1,2,2,3,3,4,4,5,5,6,7,7,9,8,11,9,13,10,15)+switch($L69,10,5,0))/100)+AH69+$L69*AL69</f>
        <v>314.128874</v>
      </c>
      <c r="H69" s="350">
        <f t="shared" ref="H69:H71" si="65">W69*(1+AC69/10000)*(1+(10+SWITCH($K69,0,0,1,1,2,2,3,3,4,4,5,5,6,7,7,9,8,11,9,13,10,15)+switch($L69,10,5,0))/100)+AI69</f>
        <v>186.36618</v>
      </c>
      <c r="I69" s="351">
        <v>70.0</v>
      </c>
      <c r="J69" s="351">
        <v>10.0</v>
      </c>
      <c r="K69" s="351">
        <v>10.0</v>
      </c>
      <c r="L69" s="351">
        <v>10.0</v>
      </c>
      <c r="M69" s="352">
        <v>587.0</v>
      </c>
      <c r="N69" s="352">
        <v>90.0</v>
      </c>
      <c r="O69" s="352">
        <v>95.0</v>
      </c>
      <c r="P69" s="352">
        <v>15.0</v>
      </c>
      <c r="Q69" s="352">
        <v>63.0</v>
      </c>
      <c r="R69" s="352">
        <v>10.0</v>
      </c>
      <c r="S69" s="352">
        <v>42.0</v>
      </c>
      <c r="T69" s="352">
        <v>7.0</v>
      </c>
      <c r="U69" s="352">
        <v>57.0</v>
      </c>
      <c r="V69" s="352">
        <v>9.0</v>
      </c>
      <c r="W69" s="352">
        <v>87.0</v>
      </c>
      <c r="X69" s="353">
        <v>5687.0</v>
      </c>
      <c r="Y69" s="353">
        <v>5290.0</v>
      </c>
      <c r="Z69" s="353">
        <v>4236.0</v>
      </c>
      <c r="AA69" s="353">
        <v>5817.0</v>
      </c>
      <c r="AB69" s="353">
        <v>6478.0</v>
      </c>
      <c r="AC69" s="353">
        <v>6478.0</v>
      </c>
      <c r="AD69" s="354">
        <v>418.0</v>
      </c>
      <c r="AE69" s="354">
        <v>27.0</v>
      </c>
      <c r="AF69" s="354">
        <v>0.0</v>
      </c>
      <c r="AG69" s="354">
        <v>5.0</v>
      </c>
      <c r="AH69" s="354">
        <v>19.0</v>
      </c>
      <c r="AI69" s="354">
        <v>0.0</v>
      </c>
      <c r="AJ69" s="355">
        <v>40.0</v>
      </c>
      <c r="AK69" s="355">
        <v>4.0</v>
      </c>
      <c r="AL69" s="355">
        <v>4.0</v>
      </c>
    </row>
    <row r="70">
      <c r="A70" s="333" t="s">
        <v>553</v>
      </c>
      <c r="B70" s="344" t="s">
        <v>1110</v>
      </c>
      <c r="C70" s="345">
        <f t="shared" si="60"/>
        <v>3490.396625</v>
      </c>
      <c r="D70" s="346">
        <f t="shared" si="61"/>
        <v>278.41972</v>
      </c>
      <c r="E70" s="347">
        <f t="shared" si="62"/>
        <v>471.21479</v>
      </c>
      <c r="F70" s="348">
        <f t="shared" si="63"/>
        <v>275.082483</v>
      </c>
      <c r="G70" s="349">
        <f t="shared" si="64"/>
        <v>351.38749</v>
      </c>
      <c r="H70" s="350">
        <f t="shared" si="65"/>
        <v>73.69297</v>
      </c>
      <c r="I70" s="351">
        <v>70.0</v>
      </c>
      <c r="J70" s="351">
        <v>10.0</v>
      </c>
      <c r="K70" s="351">
        <v>10.0</v>
      </c>
      <c r="L70" s="351">
        <v>10.0</v>
      </c>
      <c r="M70" s="352">
        <v>551.0</v>
      </c>
      <c r="N70" s="352">
        <v>85.0</v>
      </c>
      <c r="O70" s="352">
        <v>63.0</v>
      </c>
      <c r="P70" s="352">
        <v>10.0</v>
      </c>
      <c r="Q70" s="352">
        <v>95.0</v>
      </c>
      <c r="R70" s="352">
        <v>15.0</v>
      </c>
      <c r="S70" s="352">
        <v>46.0</v>
      </c>
      <c r="T70" s="352">
        <v>7.0</v>
      </c>
      <c r="U70" s="352">
        <v>60.0</v>
      </c>
      <c r="V70" s="352">
        <v>10.0</v>
      </c>
      <c r="W70" s="352">
        <v>43.0</v>
      </c>
      <c r="X70" s="353">
        <v>7531.0</v>
      </c>
      <c r="Y70" s="353">
        <v>5817.0</v>
      </c>
      <c r="Z70" s="353">
        <v>6478.0</v>
      </c>
      <c r="AA70" s="353">
        <v>7137.0</v>
      </c>
      <c r="AB70" s="353">
        <v>7137.0</v>
      </c>
      <c r="AC70" s="353">
        <v>3183.0</v>
      </c>
      <c r="AD70" s="354">
        <v>448.0</v>
      </c>
      <c r="AE70" s="354">
        <v>7.0</v>
      </c>
      <c r="AF70" s="354">
        <v>46.0</v>
      </c>
      <c r="AG70" s="354">
        <v>25.0</v>
      </c>
      <c r="AH70" s="354">
        <v>14.0</v>
      </c>
      <c r="AI70" s="354">
        <v>0.0</v>
      </c>
      <c r="AJ70" s="355">
        <v>45.0</v>
      </c>
      <c r="AK70" s="355">
        <v>4.0</v>
      </c>
      <c r="AL70" s="355">
        <v>5.0</v>
      </c>
    </row>
    <row r="71">
      <c r="A71" s="333" t="s">
        <v>553</v>
      </c>
      <c r="B71" s="344" t="s">
        <v>1107</v>
      </c>
      <c r="C71" s="345">
        <f t="shared" si="60"/>
        <v>3651.06824</v>
      </c>
      <c r="D71" s="346">
        <f t="shared" si="61"/>
        <v>307.001039</v>
      </c>
      <c r="E71" s="347">
        <f t="shared" si="62"/>
        <v>443.581184</v>
      </c>
      <c r="F71" s="348">
        <f t="shared" si="63"/>
        <v>275.082483</v>
      </c>
      <c r="G71" s="349">
        <f t="shared" si="64"/>
        <v>329.332171</v>
      </c>
      <c r="H71" s="350">
        <f t="shared" si="65"/>
        <v>85.6895</v>
      </c>
      <c r="I71" s="351">
        <v>70.0</v>
      </c>
      <c r="J71" s="351">
        <v>10.0</v>
      </c>
      <c r="K71" s="351">
        <v>10.0</v>
      </c>
      <c r="L71" s="351">
        <v>10.0</v>
      </c>
      <c r="M71" s="352">
        <v>587.0</v>
      </c>
      <c r="N71" s="352">
        <v>90.0</v>
      </c>
      <c r="O71" s="352">
        <v>70.0</v>
      </c>
      <c r="P71" s="352">
        <v>11.0</v>
      </c>
      <c r="Q71" s="352">
        <v>89.0</v>
      </c>
      <c r="R71" s="352">
        <v>14.0</v>
      </c>
      <c r="S71" s="352">
        <v>46.0</v>
      </c>
      <c r="T71" s="352">
        <v>7.0</v>
      </c>
      <c r="U71" s="352">
        <v>57.0</v>
      </c>
      <c r="V71" s="352">
        <v>9.0</v>
      </c>
      <c r="W71" s="352">
        <v>50.0</v>
      </c>
      <c r="X71" s="353">
        <v>7531.0</v>
      </c>
      <c r="Y71" s="353">
        <v>5817.0</v>
      </c>
      <c r="Z71" s="353">
        <v>6478.0</v>
      </c>
      <c r="AA71" s="353">
        <v>7137.0</v>
      </c>
      <c r="AB71" s="353">
        <v>7137.0</v>
      </c>
      <c r="AC71" s="353">
        <v>3183.0</v>
      </c>
      <c r="AD71" s="354">
        <v>448.0</v>
      </c>
      <c r="AE71" s="354">
        <v>7.0</v>
      </c>
      <c r="AF71" s="354">
        <v>46.0</v>
      </c>
      <c r="AG71" s="354">
        <v>25.0</v>
      </c>
      <c r="AH71" s="354">
        <v>14.0</v>
      </c>
      <c r="AI71" s="354">
        <v>0.0</v>
      </c>
      <c r="AJ71" s="377">
        <v>45.0</v>
      </c>
      <c r="AK71" s="377">
        <v>4.0</v>
      </c>
      <c r="AL71" s="377">
        <v>5.0</v>
      </c>
    </row>
    <row r="72">
      <c r="A72" s="333" t="s">
        <v>1129</v>
      </c>
      <c r="B72" s="344" t="s">
        <v>365</v>
      </c>
      <c r="C72" s="356">
        <v>3424.0</v>
      </c>
      <c r="D72" s="357">
        <v>333.0</v>
      </c>
      <c r="E72" s="358">
        <v>462.0</v>
      </c>
      <c r="F72" s="359">
        <v>256.0</v>
      </c>
      <c r="G72" s="360">
        <v>370.0</v>
      </c>
      <c r="H72" s="361">
        <v>85.0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77"/>
      <c r="AK72" s="377"/>
      <c r="AL72" s="377"/>
    </row>
    <row r="73">
      <c r="A73" s="333" t="s">
        <v>1129</v>
      </c>
      <c r="B73" s="344" t="s">
        <v>371</v>
      </c>
      <c r="C73" s="356">
        <v>3595.0</v>
      </c>
      <c r="D73" s="357">
        <v>333.0</v>
      </c>
      <c r="E73" s="358">
        <v>462.0</v>
      </c>
      <c r="F73" s="359">
        <v>278.0</v>
      </c>
      <c r="G73" s="360">
        <v>361.0</v>
      </c>
      <c r="H73" s="361">
        <v>85.0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54"/>
      <c r="AG73" s="354"/>
      <c r="AH73" s="354"/>
      <c r="AI73" s="354"/>
      <c r="AJ73" s="377"/>
      <c r="AK73" s="377"/>
      <c r="AL73" s="377"/>
    </row>
    <row r="74">
      <c r="A74" s="333" t="s">
        <v>1143</v>
      </c>
      <c r="B74" s="344" t="s">
        <v>165</v>
      </c>
      <c r="C74" s="345">
        <f t="shared" ref="C74:C75" si="66">(M74+N74*($I74-1)/10)*(1+X74/10000)*(1+(10+SWITCH($J74,0,0,1,1,2,2,3,3,4,4,5,5,6,7,7,9,8,11,9,13,10,15)+switch($L74,10,5,0))/100)+AD74+$L74*AJ74</f>
        <v>5129.12957</v>
      </c>
      <c r="D74" s="346">
        <f t="shared" ref="D74:D75" si="67">(O74+P74*($I74-1)/10)*(1+Y74/10000)*(1+(10+SWITCH($K74,0,0,1,1,2,2,3,3,4,4,5,5,6,7,7,9,8,11,9,13,10,15)+switch($L74,10,5,0))/100)+AE74</f>
        <v>544.231275</v>
      </c>
      <c r="E74" s="347">
        <f t="shared" ref="E74:E75" si="68">(Q74+R74*($I74-1)/10)*(1+Z74/10000)*(1+(10+SWITCH($K74,0,0,1,1,2,2,3,3,4,4,5,5,6,7,7,9,8,11,9,13,10,15)+switch($L74,10,5,0))/100)+AF74</f>
        <v>234.616551</v>
      </c>
      <c r="F74" s="348">
        <f t="shared" ref="F74:F75" si="69">(S74+T74*($I74-1)/10)*(1+AA74/10000)*(1+(10+SWITCH($J74,0,0,1,1,2,2,3,3,4,4,5,5,6,7,7,9,8,11,9,13,10,15)+switch($L74,10,5,0))/100)+AG74+$L74*AK74</f>
        <v>378.43892</v>
      </c>
      <c r="G74" s="349">
        <f t="shared" ref="G74:G75" si="70">(U74+V74*($I74-1)/10)*(1+AB74/10000)*(1+(10+SWITCH($J74,0,0,1,1,2,2,3,3,4,4,5,5,6,7,7,9,8,11,9,13,10,15)+switch($L74,10,5,0))/100)+AH74+$L74*AL74</f>
        <v>216.888114</v>
      </c>
      <c r="H74" s="350">
        <f t="shared" ref="H74:H75" si="71">W74*(1+AC74/10000)*(1+(10+SWITCH($K74,0,0,1,1,2,2,3,3,4,4,5,5,6,7,7,9,8,11,9,13,10,15)+switch($L74,10,5,0))/100)+AI74</f>
        <v>116.3905</v>
      </c>
      <c r="I74" s="351">
        <v>70.0</v>
      </c>
      <c r="J74" s="351">
        <v>10.0</v>
      </c>
      <c r="K74" s="351">
        <v>10.0</v>
      </c>
      <c r="L74" s="351">
        <v>10.0</v>
      </c>
      <c r="M74" s="352">
        <v>779.0</v>
      </c>
      <c r="N74" s="352">
        <v>120.0</v>
      </c>
      <c r="O74" s="352">
        <v>95.0</v>
      </c>
      <c r="P74" s="352">
        <v>15.0</v>
      </c>
      <c r="Q74" s="352">
        <v>58.0</v>
      </c>
      <c r="R74" s="352">
        <v>9.0</v>
      </c>
      <c r="S74" s="352">
        <v>60.0</v>
      </c>
      <c r="T74" s="352">
        <v>10.0</v>
      </c>
      <c r="U74" s="352">
        <v>38.0</v>
      </c>
      <c r="V74" s="352">
        <v>6.0</v>
      </c>
      <c r="W74" s="352">
        <v>50.0</v>
      </c>
      <c r="X74" s="353">
        <v>7927.0</v>
      </c>
      <c r="Y74" s="353">
        <v>8455.0</v>
      </c>
      <c r="Z74" s="353">
        <v>5027.0</v>
      </c>
      <c r="AA74" s="353">
        <v>7796.0</v>
      </c>
      <c r="AB74" s="353">
        <v>7137.0</v>
      </c>
      <c r="AC74" s="353">
        <v>7137.0</v>
      </c>
      <c r="AD74" s="354">
        <v>484.0</v>
      </c>
      <c r="AE74" s="354">
        <v>68.0</v>
      </c>
      <c r="AF74" s="354">
        <v>0.0</v>
      </c>
      <c r="AG74" s="354">
        <v>20.0</v>
      </c>
      <c r="AH74" s="354">
        <v>0.0</v>
      </c>
      <c r="AI74" s="354">
        <v>5.0</v>
      </c>
      <c r="AJ74" s="355">
        <v>90.0</v>
      </c>
      <c r="AK74" s="355">
        <v>6.0</v>
      </c>
      <c r="AL74" s="355">
        <v>4.0</v>
      </c>
    </row>
    <row r="75">
      <c r="A75" s="333" t="s">
        <v>1143</v>
      </c>
      <c r="B75" s="344" t="s">
        <v>1149</v>
      </c>
      <c r="C75" s="345">
        <f t="shared" si="66"/>
        <v>4821.50225</v>
      </c>
      <c r="D75" s="346">
        <f t="shared" si="67"/>
        <v>572.78116</v>
      </c>
      <c r="E75" s="347">
        <f t="shared" si="68"/>
        <v>257.86332</v>
      </c>
      <c r="F75" s="348">
        <f t="shared" si="69"/>
        <v>355.535468</v>
      </c>
      <c r="G75" s="349">
        <f t="shared" si="70"/>
        <v>269.909992</v>
      </c>
      <c r="H75" s="350">
        <f t="shared" si="71"/>
        <v>154.26327</v>
      </c>
      <c r="I75" s="351">
        <v>70.0</v>
      </c>
      <c r="J75" s="351">
        <v>10.0</v>
      </c>
      <c r="K75" s="351">
        <v>10.0</v>
      </c>
      <c r="L75" s="351">
        <v>10.0</v>
      </c>
      <c r="M75" s="352">
        <v>716.0</v>
      </c>
      <c r="N75" s="352">
        <v>110.0</v>
      </c>
      <c r="O75" s="352">
        <v>100.0</v>
      </c>
      <c r="P75" s="352">
        <v>16.0</v>
      </c>
      <c r="Q75" s="352">
        <v>63.0</v>
      </c>
      <c r="R75" s="352">
        <v>10.0</v>
      </c>
      <c r="S75" s="352">
        <v>57.0</v>
      </c>
      <c r="T75" s="352">
        <v>9.0</v>
      </c>
      <c r="U75" s="352">
        <v>48.0</v>
      </c>
      <c r="V75" s="352">
        <v>8.0</v>
      </c>
      <c r="W75" s="352">
        <v>67.0</v>
      </c>
      <c r="X75" s="353">
        <v>7927.0</v>
      </c>
      <c r="Y75" s="353">
        <v>8455.0</v>
      </c>
      <c r="Z75" s="353">
        <v>5027.0</v>
      </c>
      <c r="AA75" s="353">
        <v>7796.0</v>
      </c>
      <c r="AB75" s="353">
        <v>7137.0</v>
      </c>
      <c r="AC75" s="353">
        <v>7137.0</v>
      </c>
      <c r="AD75" s="354">
        <v>484.0</v>
      </c>
      <c r="AE75" s="354">
        <v>68.0</v>
      </c>
      <c r="AF75" s="354">
        <v>0.0</v>
      </c>
      <c r="AG75" s="354">
        <v>20.0</v>
      </c>
      <c r="AH75" s="354">
        <v>0.0</v>
      </c>
      <c r="AI75" s="354">
        <v>5.0</v>
      </c>
      <c r="AJ75" s="355">
        <v>90.0</v>
      </c>
      <c r="AK75" s="355">
        <v>6.0</v>
      </c>
      <c r="AL75" s="355">
        <v>4.0</v>
      </c>
    </row>
    <row r="76">
      <c r="A76" s="333" t="s">
        <v>1143</v>
      </c>
      <c r="B76" s="344" t="s">
        <v>3678</v>
      </c>
      <c r="C76" s="356">
        <v>5006.0</v>
      </c>
      <c r="D76" s="357">
        <v>578.0</v>
      </c>
      <c r="E76" s="358">
        <v>235.0</v>
      </c>
      <c r="F76" s="359">
        <v>340.0</v>
      </c>
      <c r="G76" s="360">
        <v>270.0</v>
      </c>
      <c r="H76" s="361">
        <v>130.0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454</v>
      </c>
      <c r="B77" s="344" t="s">
        <v>165</v>
      </c>
      <c r="C77" s="345">
        <f t="shared" ref="C77:C80" si="72">(M77+N77*($I77-1)/10)*(1+X77/10000)*(1+(10+SWITCH($J77,0,0,1,1,2,2,3,3,4,4,5,5,6,7,7,9,8,11,9,13,10,15)+switch($L77,10,5,0))/100)+AD77+$L77*AJ77</f>
        <v>5001.24897</v>
      </c>
      <c r="D77" s="346">
        <f t="shared" ref="D77:D80" si="73">(O77+P77*($I77-1)/10)*(1+Y77/10000)*(1+(10+SWITCH($K77,0,0,1,1,2,2,3,3,4,4,5,5,6,7,7,9,8,11,9,13,10,15)+switch($L77,10,5,0))/100)+AE77</f>
        <v>457.970205</v>
      </c>
      <c r="E77" s="347">
        <f t="shared" ref="E77:E80" si="74">(Q77+R77*($I77-1)/10)*(1+Z77/10000)*(1+(10+SWITCH($K77,0,0,1,1,2,2,3,3,4,4,5,5,6,7,7,9,8,11,9,13,10,15)+switch($L77,10,5,0))/100)+AF77</f>
        <v>251.072653</v>
      </c>
      <c r="F77" s="348">
        <f t="shared" ref="F77:F80" si="75">(S77+T77*($I77-1)/10)*(1+AA77/10000)*(1+(10+SWITCH($J77,0,0,1,1,2,2,3,3,4,4,5,5,6,7,7,9,8,11,9,13,10,15)+switch($L77,10,5,0))/100)+AG77+$L77*AK77</f>
        <v>368.43892</v>
      </c>
      <c r="G77" s="349">
        <f t="shared" ref="G77:G80" si="76">(U77+V77*($I77-1)/10)*(1+AB77/10000)*(1+(10+SWITCH($J77,0,0,1,1,2,2,3,3,4,4,5,5,6,7,7,9,8,11,9,13,10,15)+switch($L77,10,5,0))/100)+AH77+$L77*AL77</f>
        <v>208.263074</v>
      </c>
      <c r="H77" s="350">
        <f t="shared" ref="H77:H80" si="77">W77*(1+AC77/10000)*(1+(10+SWITCH($K77,0,0,1,1,2,2,3,3,4,4,5,5,6,7,7,9,8,11,9,13,10,15)+switch($L77,10,5,0))/100)+AI77</f>
        <v>89.96</v>
      </c>
      <c r="I77" s="351">
        <v>70.0</v>
      </c>
      <c r="J77" s="351">
        <v>10.0</v>
      </c>
      <c r="K77" s="351">
        <v>10.0</v>
      </c>
      <c r="L77" s="351">
        <v>10.0</v>
      </c>
      <c r="M77" s="352">
        <v>779.0</v>
      </c>
      <c r="N77" s="352">
        <v>120.0</v>
      </c>
      <c r="O77" s="352">
        <v>95.0</v>
      </c>
      <c r="P77" s="352">
        <v>15.0</v>
      </c>
      <c r="Q77" s="352">
        <v>58.0</v>
      </c>
      <c r="R77" s="352">
        <v>9.0</v>
      </c>
      <c r="S77" s="352">
        <v>60.0</v>
      </c>
      <c r="T77" s="352">
        <v>10.0</v>
      </c>
      <c r="U77" s="352">
        <v>38.0</v>
      </c>
      <c r="V77" s="352">
        <v>6.0</v>
      </c>
      <c r="W77" s="352">
        <v>50.0</v>
      </c>
      <c r="X77" s="353">
        <v>7267.0</v>
      </c>
      <c r="Y77" s="353">
        <v>6081.0</v>
      </c>
      <c r="Z77" s="353">
        <v>6081.0</v>
      </c>
      <c r="AA77" s="353">
        <v>7796.0</v>
      </c>
      <c r="AB77" s="353">
        <v>5817.0</v>
      </c>
      <c r="AC77" s="353">
        <v>3840.0</v>
      </c>
      <c r="AD77" s="354">
        <v>544.0</v>
      </c>
      <c r="AE77" s="354">
        <v>43.0</v>
      </c>
      <c r="AF77" s="354">
        <v>0.0</v>
      </c>
      <c r="AG77" s="354">
        <v>20.0</v>
      </c>
      <c r="AH77" s="354">
        <v>15.0</v>
      </c>
      <c r="AI77" s="354">
        <v>0.0</v>
      </c>
      <c r="AJ77" s="355">
        <v>85.0</v>
      </c>
      <c r="AK77" s="355">
        <v>5.0</v>
      </c>
      <c r="AL77" s="355">
        <v>3.0</v>
      </c>
    </row>
    <row r="78">
      <c r="A78" s="333" t="s">
        <v>454</v>
      </c>
      <c r="B78" s="344" t="s">
        <v>1175</v>
      </c>
      <c r="C78" s="345">
        <f t="shared" si="72"/>
        <v>4399.66669</v>
      </c>
      <c r="D78" s="346">
        <f t="shared" si="73"/>
        <v>482.847512</v>
      </c>
      <c r="E78" s="347">
        <f t="shared" si="74"/>
        <v>251.072653</v>
      </c>
      <c r="F78" s="348">
        <f t="shared" si="75"/>
        <v>320.318536</v>
      </c>
      <c r="G78" s="349">
        <f t="shared" si="76"/>
        <v>238.900603</v>
      </c>
      <c r="H78" s="350">
        <f t="shared" si="77"/>
        <v>100.7552</v>
      </c>
      <c r="I78" s="351">
        <v>70.0</v>
      </c>
      <c r="J78" s="351">
        <v>10.0</v>
      </c>
      <c r="K78" s="351">
        <v>10.0</v>
      </c>
      <c r="L78" s="351">
        <v>10.0</v>
      </c>
      <c r="M78" s="352">
        <v>649.0</v>
      </c>
      <c r="N78" s="352">
        <v>100.0</v>
      </c>
      <c r="O78" s="352">
        <v>100.0</v>
      </c>
      <c r="P78" s="352">
        <v>16.0</v>
      </c>
      <c r="Q78" s="352">
        <v>58.0</v>
      </c>
      <c r="R78" s="352">
        <v>9.0</v>
      </c>
      <c r="S78" s="352">
        <v>53.0</v>
      </c>
      <c r="T78" s="352">
        <v>8.0</v>
      </c>
      <c r="U78" s="352">
        <v>46.0</v>
      </c>
      <c r="V78" s="352">
        <v>7.0</v>
      </c>
      <c r="W78" s="352">
        <v>56.0</v>
      </c>
      <c r="X78" s="353">
        <v>7267.0</v>
      </c>
      <c r="Y78" s="353">
        <v>6081.0</v>
      </c>
      <c r="Z78" s="353">
        <v>6081.0</v>
      </c>
      <c r="AA78" s="353">
        <v>7796.0</v>
      </c>
      <c r="AB78" s="353">
        <v>5817.0</v>
      </c>
      <c r="AC78" s="353">
        <v>3840.0</v>
      </c>
      <c r="AD78" s="354">
        <v>544.0</v>
      </c>
      <c r="AE78" s="354">
        <v>43.0</v>
      </c>
      <c r="AF78" s="354">
        <v>0.0</v>
      </c>
      <c r="AG78" s="354">
        <v>20.0</v>
      </c>
      <c r="AH78" s="354">
        <v>15.0</v>
      </c>
      <c r="AI78" s="354">
        <v>0.0</v>
      </c>
      <c r="AJ78" s="355">
        <v>85.0</v>
      </c>
      <c r="AK78" s="355">
        <v>5.0</v>
      </c>
      <c r="AL78" s="355">
        <v>3.0</v>
      </c>
    </row>
    <row r="79">
      <c r="A79" s="333" t="s">
        <v>1192</v>
      </c>
      <c r="B79" s="344" t="s">
        <v>1200</v>
      </c>
      <c r="C79" s="345">
        <f t="shared" si="72"/>
        <v>4584.46185</v>
      </c>
      <c r="D79" s="346">
        <f t="shared" si="73"/>
        <v>375.938837</v>
      </c>
      <c r="E79" s="347">
        <f t="shared" si="74"/>
        <v>300.001039</v>
      </c>
      <c r="F79" s="348">
        <f t="shared" si="75"/>
        <v>392.43892</v>
      </c>
      <c r="G79" s="349">
        <f t="shared" si="76"/>
        <v>329.1441</v>
      </c>
      <c r="H79" s="350">
        <f t="shared" si="77"/>
        <v>89.73322</v>
      </c>
      <c r="I79" s="351">
        <v>70.0</v>
      </c>
      <c r="J79" s="351">
        <v>10.0</v>
      </c>
      <c r="K79" s="351">
        <v>10.0</v>
      </c>
      <c r="L79" s="351">
        <v>10.0</v>
      </c>
      <c r="M79" s="380" t="s">
        <v>3941</v>
      </c>
      <c r="N79" s="380" t="s">
        <v>3942</v>
      </c>
      <c r="O79" s="380" t="s">
        <v>3943</v>
      </c>
      <c r="P79" s="380" t="s">
        <v>3944</v>
      </c>
      <c r="Q79" s="380" t="s">
        <v>3945</v>
      </c>
      <c r="R79" s="380" t="s">
        <v>3946</v>
      </c>
      <c r="S79" s="380" t="s">
        <v>3947</v>
      </c>
      <c r="T79" s="380" t="s">
        <v>3948</v>
      </c>
      <c r="U79" s="380" t="s">
        <v>3949</v>
      </c>
      <c r="V79" s="380" t="s">
        <v>3950</v>
      </c>
      <c r="W79" s="380" t="s">
        <v>3951</v>
      </c>
      <c r="X79" s="381">
        <v>8455.0</v>
      </c>
      <c r="Y79" s="381">
        <v>5817.0</v>
      </c>
      <c r="Z79" s="381">
        <v>5817.0</v>
      </c>
      <c r="AA79" s="381">
        <v>7796.0</v>
      </c>
      <c r="AB79" s="381">
        <v>8850.0</v>
      </c>
      <c r="AC79" s="381">
        <v>5158.0</v>
      </c>
      <c r="AD79" s="382">
        <v>372.0</v>
      </c>
      <c r="AE79" s="382">
        <v>27.0</v>
      </c>
      <c r="AF79" s="383"/>
      <c r="AG79" s="382">
        <v>34.0</v>
      </c>
      <c r="AH79" s="382">
        <v>24.0</v>
      </c>
      <c r="AI79" s="382">
        <v>5.0</v>
      </c>
      <c r="AJ79" s="384">
        <v>100.0</v>
      </c>
      <c r="AK79" s="384">
        <v>6.0</v>
      </c>
      <c r="AL79" s="384">
        <v>4.0</v>
      </c>
    </row>
    <row r="80">
      <c r="A80" s="333" t="s">
        <v>1192</v>
      </c>
      <c r="B80" s="344" t="s">
        <v>1203</v>
      </c>
      <c r="C80" s="345">
        <f t="shared" si="72"/>
        <v>4910.74625</v>
      </c>
      <c r="D80" s="346">
        <f t="shared" si="73"/>
        <v>375.938837</v>
      </c>
      <c r="E80" s="347">
        <f t="shared" si="74"/>
        <v>300.001039</v>
      </c>
      <c r="F80" s="348">
        <f t="shared" si="75"/>
        <v>369.535468</v>
      </c>
      <c r="G80" s="349">
        <f t="shared" si="76"/>
        <v>355.85455</v>
      </c>
      <c r="H80" s="350">
        <f t="shared" si="77"/>
        <v>89.73322</v>
      </c>
      <c r="I80" s="351">
        <v>70.0</v>
      </c>
      <c r="J80" s="351">
        <v>10.0</v>
      </c>
      <c r="K80" s="351">
        <v>10.0</v>
      </c>
      <c r="L80" s="351">
        <v>10.0</v>
      </c>
      <c r="M80" s="380" t="s">
        <v>3952</v>
      </c>
      <c r="N80" s="380" t="s">
        <v>3953</v>
      </c>
      <c r="O80" s="380" t="s">
        <v>3943</v>
      </c>
      <c r="P80" s="380" t="s">
        <v>3944</v>
      </c>
      <c r="Q80" s="380" t="s">
        <v>3945</v>
      </c>
      <c r="R80" s="380" t="s">
        <v>3946</v>
      </c>
      <c r="S80" s="380" t="s">
        <v>3954</v>
      </c>
      <c r="T80" s="380" t="s">
        <v>3955</v>
      </c>
      <c r="U80" s="380" t="s">
        <v>3954</v>
      </c>
      <c r="V80" s="380" t="s">
        <v>3955</v>
      </c>
      <c r="W80" s="380" t="s">
        <v>3951</v>
      </c>
      <c r="X80" s="381">
        <v>8455.0</v>
      </c>
      <c r="Y80" s="381">
        <v>5817.0</v>
      </c>
      <c r="Z80" s="381">
        <v>5817.0</v>
      </c>
      <c r="AA80" s="381">
        <v>7796.0</v>
      </c>
      <c r="AB80" s="381">
        <v>8850.0</v>
      </c>
      <c r="AC80" s="381">
        <v>5158.0</v>
      </c>
      <c r="AD80" s="382">
        <v>372.0</v>
      </c>
      <c r="AE80" s="382">
        <v>27.0</v>
      </c>
      <c r="AF80" s="383"/>
      <c r="AG80" s="382">
        <v>34.0</v>
      </c>
      <c r="AH80" s="382">
        <v>24.0</v>
      </c>
      <c r="AI80" s="382">
        <v>5.0</v>
      </c>
      <c r="AJ80" s="384">
        <v>100.0</v>
      </c>
      <c r="AK80" s="384">
        <v>6.0</v>
      </c>
      <c r="AL80" s="384">
        <v>4.0</v>
      </c>
    </row>
    <row r="81">
      <c r="A81" s="333" t="s">
        <v>1222</v>
      </c>
      <c r="B81" s="344" t="s">
        <v>622</v>
      </c>
      <c r="C81" s="356">
        <v>4576.0</v>
      </c>
      <c r="D81" s="357">
        <v>577.0</v>
      </c>
      <c r="E81" s="358">
        <v>237.0</v>
      </c>
      <c r="F81" s="359">
        <v>347.0</v>
      </c>
      <c r="G81" s="360">
        <v>268.0</v>
      </c>
      <c r="H81" s="361">
        <v>157.0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1222</v>
      </c>
      <c r="B82" s="344" t="s">
        <v>1229</v>
      </c>
      <c r="C82" s="356">
        <v>4576.0</v>
      </c>
      <c r="D82" s="357">
        <v>577.0</v>
      </c>
      <c r="E82" s="358">
        <v>216.0</v>
      </c>
      <c r="F82" s="359">
        <v>323.0</v>
      </c>
      <c r="G82" s="360">
        <v>268.0</v>
      </c>
      <c r="H82" s="361">
        <v>132.0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413</v>
      </c>
      <c r="B83" s="344" t="s">
        <v>1245</v>
      </c>
      <c r="C83" s="356">
        <v>3540.0</v>
      </c>
      <c r="D83" s="357">
        <v>570.0</v>
      </c>
      <c r="E83" s="358">
        <v>244.0</v>
      </c>
      <c r="F83" s="359">
        <v>297.0</v>
      </c>
      <c r="G83" s="360">
        <v>257.0</v>
      </c>
      <c r="H83" s="361">
        <v>171.0</v>
      </c>
      <c r="I83" s="351"/>
      <c r="J83" s="351"/>
      <c r="K83" s="351"/>
      <c r="L83" s="351"/>
      <c r="M83" s="380"/>
      <c r="N83" s="380"/>
      <c r="O83" s="380"/>
      <c r="P83" s="380"/>
      <c r="Q83" s="380"/>
      <c r="R83" s="380"/>
      <c r="S83" s="380"/>
      <c r="T83" s="380"/>
      <c r="U83" s="380"/>
      <c r="V83" s="380"/>
      <c r="W83" s="380"/>
      <c r="X83" s="381"/>
      <c r="Y83" s="381"/>
      <c r="Z83" s="381"/>
      <c r="AA83" s="381"/>
      <c r="AB83" s="381"/>
      <c r="AC83" s="381"/>
      <c r="AD83" s="382"/>
      <c r="AE83" s="382"/>
      <c r="AF83" s="383"/>
      <c r="AG83" s="382"/>
      <c r="AH83" s="382"/>
      <c r="AI83" s="382"/>
      <c r="AJ83" s="384"/>
      <c r="AK83" s="384"/>
      <c r="AL83" s="384"/>
    </row>
    <row r="84">
      <c r="A84" s="333" t="s">
        <v>413</v>
      </c>
      <c r="B84" s="344" t="s">
        <v>1249</v>
      </c>
      <c r="C84" s="356">
        <v>4139.0</v>
      </c>
      <c r="D84" s="357">
        <v>600.0</v>
      </c>
      <c r="E84" s="358">
        <v>244.0</v>
      </c>
      <c r="F84" s="359">
        <v>309.0</v>
      </c>
      <c r="G84" s="360">
        <v>276.0</v>
      </c>
      <c r="H84" s="361">
        <v>251.0</v>
      </c>
      <c r="I84" s="351"/>
      <c r="J84" s="351"/>
      <c r="K84" s="351"/>
      <c r="L84" s="351"/>
      <c r="M84" s="380"/>
      <c r="N84" s="380"/>
      <c r="O84" s="380"/>
      <c r="P84" s="380"/>
      <c r="Q84" s="380"/>
      <c r="R84" s="380"/>
      <c r="S84" s="380"/>
      <c r="T84" s="380"/>
      <c r="U84" s="380"/>
      <c r="V84" s="380"/>
      <c r="W84" s="380"/>
      <c r="X84" s="381"/>
      <c r="Y84" s="381"/>
      <c r="Z84" s="381"/>
      <c r="AA84" s="381"/>
      <c r="AB84" s="381"/>
      <c r="AC84" s="381"/>
      <c r="AD84" s="382"/>
      <c r="AE84" s="382"/>
      <c r="AF84" s="383"/>
      <c r="AG84" s="382"/>
      <c r="AH84" s="382"/>
      <c r="AI84" s="382"/>
      <c r="AJ84" s="384"/>
      <c r="AK84" s="384"/>
      <c r="AL84" s="384"/>
    </row>
    <row r="85">
      <c r="A85" s="333" t="s">
        <v>1267</v>
      </c>
      <c r="B85" s="344" t="s">
        <v>1278</v>
      </c>
      <c r="C85" s="345">
        <f t="shared" ref="C85:C86" si="78">(M85+N85*($I85-1)/10)*(1+X85/10000)*(1+(10+SWITCH($J85,0,0,1,1,2,2,3,3,4,4,5,5,6,7,7,9,8,11,9,13,10,15)+switch($L85,10,5,0))/100)+AD85+$L85*AJ85</f>
        <v>5351.73148</v>
      </c>
      <c r="D85" s="346">
        <f t="shared" ref="D85:D86" si="79">(O85+P85*($I85-1)/10)*(1+Y85/10000)*(1+(10+SWITCH($K85,0,0,1,1,2,2,3,3,4,4,5,5,6,7,7,9,8,11,9,13,10,15)+switch($L85,10,5,0))/100)+AE85</f>
        <v>480.936576</v>
      </c>
      <c r="E85" s="347">
        <f t="shared" ref="E85:E86" si="80">(Q85+R85*($I85-1)/10)*(1+Z85/10000)*(1+(10+SWITCH($K85,0,0,1,1,2,2,3,3,4,4,5,5,6,7,7,9,8,11,9,13,10,15)+switch($L85,10,5,0))/100)+AF85</f>
        <v>234.616551</v>
      </c>
      <c r="F85" s="348">
        <f t="shared" ref="F85:F86" si="81">(S85+T85*($I85-1)/10)*(1+AA85/10000)*(1+(10+SWITCH($J85,0,0,1,1,2,2,3,3,4,4,5,5,6,7,7,9,8,11,9,13,10,15)+switch($L85,10,5,0))/100)+AG85+$L85*AK85</f>
        <v>413.11099</v>
      </c>
      <c r="G85" s="349">
        <f t="shared" ref="G85:G86" si="82">(U85+V85*($I85-1)/10)*(1+AB85/10000)*(1+(10+SWITCH($J85,0,0,1,1,2,2,3,3,4,4,5,5,6,7,7,9,8,11,9,13,10,15)+switch($L85,10,5,0))/100)+AH85+$L85*AL85</f>
        <v>196.740925</v>
      </c>
      <c r="H85" s="350">
        <f t="shared" ref="H85:H86" si="83">W85*(1+AC85/10000)*(1+(10+SWITCH($K85,0,0,1,1,2,2,3,3,4,4,5,5,6,7,7,9,8,11,9,13,10,15)+switch($L85,10,5,0))/100)+AI85</f>
        <v>95.79583</v>
      </c>
      <c r="I85" s="351">
        <v>70.0</v>
      </c>
      <c r="J85" s="351">
        <v>10.0</v>
      </c>
      <c r="K85" s="351">
        <v>10.0</v>
      </c>
      <c r="L85" s="351">
        <v>10.0</v>
      </c>
      <c r="M85" s="352">
        <v>851.0</v>
      </c>
      <c r="N85" s="352">
        <v>130.0</v>
      </c>
      <c r="O85" s="352">
        <v>89.0</v>
      </c>
      <c r="P85" s="352">
        <v>14.0</v>
      </c>
      <c r="Q85" s="352">
        <v>58.0</v>
      </c>
      <c r="R85" s="352">
        <v>9.0</v>
      </c>
      <c r="S85" s="352">
        <v>64.0</v>
      </c>
      <c r="T85" s="352">
        <v>10.0</v>
      </c>
      <c r="U85" s="352">
        <v>35.0</v>
      </c>
      <c r="V85" s="352">
        <v>5.0</v>
      </c>
      <c r="W85" s="352">
        <v>43.0</v>
      </c>
      <c r="X85" s="353">
        <v>7927.0</v>
      </c>
      <c r="Y85" s="353">
        <v>8192.0</v>
      </c>
      <c r="Z85" s="353">
        <v>5027.0</v>
      </c>
      <c r="AA85" s="353">
        <v>7531.0</v>
      </c>
      <c r="AB85" s="353">
        <v>8455.0</v>
      </c>
      <c r="AC85" s="353">
        <v>7137.0</v>
      </c>
      <c r="AD85" s="354">
        <v>278.0</v>
      </c>
      <c r="AE85" s="354">
        <v>42.0</v>
      </c>
      <c r="AF85" s="363"/>
      <c r="AG85" s="354">
        <v>40.0</v>
      </c>
      <c r="AH85" s="354">
        <v>10.0</v>
      </c>
      <c r="AI85" s="363"/>
      <c r="AJ85" s="355">
        <v>100.0</v>
      </c>
      <c r="AK85" s="355">
        <v>7.0</v>
      </c>
      <c r="AL85" s="355">
        <v>2.0</v>
      </c>
    </row>
    <row r="86">
      <c r="A86" s="333" t="s">
        <v>1267</v>
      </c>
      <c r="B86" s="344" t="s">
        <v>1280</v>
      </c>
      <c r="C86" s="345">
        <f t="shared" si="78"/>
        <v>5023.12957</v>
      </c>
      <c r="D86" s="346">
        <f t="shared" si="79"/>
        <v>539.587584</v>
      </c>
      <c r="E86" s="347">
        <f t="shared" si="80"/>
        <v>234.616551</v>
      </c>
      <c r="F86" s="348">
        <f t="shared" si="81"/>
        <v>403.99487</v>
      </c>
      <c r="G86" s="349">
        <f t="shared" si="82"/>
        <v>220.49251</v>
      </c>
      <c r="H86" s="350">
        <f t="shared" si="83"/>
        <v>111.3905</v>
      </c>
      <c r="I86" s="351">
        <v>70.0</v>
      </c>
      <c r="J86" s="351">
        <v>10.0</v>
      </c>
      <c r="K86" s="351">
        <v>10.0</v>
      </c>
      <c r="L86" s="351">
        <v>10.0</v>
      </c>
      <c r="M86" s="352">
        <v>779.0</v>
      </c>
      <c r="N86" s="352">
        <v>120.0</v>
      </c>
      <c r="O86" s="352">
        <v>100.0</v>
      </c>
      <c r="P86" s="352">
        <v>16.0</v>
      </c>
      <c r="Q86" s="352">
        <v>58.0</v>
      </c>
      <c r="R86" s="352">
        <v>9.0</v>
      </c>
      <c r="S86" s="352">
        <v>60.0</v>
      </c>
      <c r="T86" s="352">
        <v>10.0</v>
      </c>
      <c r="U86" s="352">
        <v>38.0</v>
      </c>
      <c r="V86" s="352">
        <v>6.0</v>
      </c>
      <c r="W86" s="352">
        <v>50.0</v>
      </c>
      <c r="X86" s="353">
        <v>7927.0</v>
      </c>
      <c r="Y86" s="353">
        <v>8192.0</v>
      </c>
      <c r="Z86" s="353">
        <v>5027.0</v>
      </c>
      <c r="AA86" s="353">
        <v>7531.0</v>
      </c>
      <c r="AB86" s="353">
        <v>8455.0</v>
      </c>
      <c r="AC86" s="353">
        <v>7137.0</v>
      </c>
      <c r="AD86" s="354">
        <v>278.0</v>
      </c>
      <c r="AE86" s="354">
        <v>42.0</v>
      </c>
      <c r="AF86" s="363"/>
      <c r="AG86" s="354">
        <v>40.0</v>
      </c>
      <c r="AH86" s="354">
        <v>10.0</v>
      </c>
      <c r="AI86" s="363"/>
      <c r="AJ86" s="355">
        <v>100.0</v>
      </c>
      <c r="AK86" s="355">
        <v>7.0</v>
      </c>
      <c r="AL86" s="355">
        <v>2.0</v>
      </c>
    </row>
    <row r="87">
      <c r="A87" s="333" t="s">
        <v>1290</v>
      </c>
      <c r="B87" s="344" t="s">
        <v>1298</v>
      </c>
      <c r="C87" s="356">
        <v>4170.0</v>
      </c>
      <c r="D87" s="357">
        <v>262.0</v>
      </c>
      <c r="E87" s="358">
        <v>591.0</v>
      </c>
      <c r="F87" s="359">
        <v>272.0</v>
      </c>
      <c r="G87" s="360">
        <v>361.0</v>
      </c>
      <c r="H87" s="361">
        <v>113.0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63"/>
      <c r="AG87" s="354"/>
      <c r="AH87" s="354"/>
      <c r="AI87" s="363"/>
      <c r="AJ87" s="355"/>
      <c r="AK87" s="355"/>
      <c r="AL87" s="355"/>
    </row>
    <row r="88">
      <c r="A88" s="333" t="s">
        <v>1290</v>
      </c>
      <c r="B88" s="344" t="s">
        <v>1295</v>
      </c>
      <c r="C88" s="356">
        <v>3697.0</v>
      </c>
      <c r="D88" s="357">
        <v>262.0</v>
      </c>
      <c r="E88" s="358">
        <v>562.0</v>
      </c>
      <c r="F88" s="359">
        <v>253.0</v>
      </c>
      <c r="G88" s="360">
        <v>361.0</v>
      </c>
      <c r="H88" s="361">
        <v>87.0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63"/>
      <c r="AG88" s="354"/>
      <c r="AH88" s="354"/>
      <c r="AI88" s="363"/>
      <c r="AJ88" s="355"/>
      <c r="AK88" s="355"/>
      <c r="AL88" s="355"/>
    </row>
    <row r="89">
      <c r="A89" s="333" t="s">
        <v>830</v>
      </c>
      <c r="B89" s="344" t="s">
        <v>1324</v>
      </c>
      <c r="C89" s="345">
        <f>(M90+N90*($I90-1)/10)*(1+X90/10000)*(1+(10+SWITCH($J90,0,0,1,1,2,2,3,3,4,4,5,5,6,7,7,9,8,11,9,13,10,15)+switch($L90,10,5,0))/100)+AD90+$L90*AJ90</f>
        <v>3771.03759</v>
      </c>
      <c r="D89" s="346">
        <f>(O90+P90*($I90-1)/10)*(1+Y90/10000)*(1+(10+SWITCH($K90,0,0,1,1,2,2,3,3,4,4,5,5,6,7,7,9,8,11,9,13,10,15)+switch($L90,10,5,0))/100)+AE90</f>
        <v>496.001505</v>
      </c>
      <c r="E89" s="347">
        <f>(Q90+R90*($I90-1)/10)*(1+Z90/10000)*(1+(10+SWITCH($K90,0,0,1,1,2,2,3,3,4,4,5,5,6,7,7,9,8,11,9,13,10,15)+switch($L90,10,5,0))/100)+AF90</f>
        <v>299.27556</v>
      </c>
      <c r="F89" s="348">
        <f>(S90+T90*($I90-1)/10)*(1+AA90/10000)*(1+(10+SWITCH($J90,0,0,1,1,2,2,3,3,4,4,5,5,6,7,7,9,8,11,9,13,10,15)+switch($L90,10,5,0))/100)+AG90+$L90*AK90</f>
        <v>262.200872</v>
      </c>
      <c r="G89" s="349">
        <f>(U90+V90*($I90-1)/10)*(1+AB90/10000)*(1+(10+SWITCH($J90,0,0,1,1,2,2,3,3,4,4,5,5,6,7,7,9,8,11,9,13,10,15)+switch($L90,10,5,0))/100)+AH90+$L90*AL90</f>
        <v>250.082483</v>
      </c>
      <c r="H89" s="350">
        <f>W90*(1+AC90/10000)*(1+(10+SWITCH($K90,0,0,1,1,2,2,3,3,4,4,5,5,6,7,7,9,8,11,9,13,10,15)+switch($L90,10,5,0))/100)+AI90</f>
        <v>285.57657</v>
      </c>
      <c r="I89" s="351">
        <v>70.0</v>
      </c>
      <c r="J89" s="351">
        <v>10.0</v>
      </c>
      <c r="K89" s="351">
        <v>10.0</v>
      </c>
      <c r="L89" s="351">
        <v>10.0</v>
      </c>
      <c r="M89" s="352">
        <v>716.0</v>
      </c>
      <c r="N89" s="352">
        <v>110.0</v>
      </c>
      <c r="O89" s="352">
        <v>95.0</v>
      </c>
      <c r="P89" s="352">
        <v>15.0</v>
      </c>
      <c r="Q89" s="352">
        <v>63.0</v>
      </c>
      <c r="R89" s="352">
        <v>10.0</v>
      </c>
      <c r="S89" s="352">
        <v>53.0</v>
      </c>
      <c r="T89" s="352">
        <v>8.0</v>
      </c>
      <c r="U89" s="352">
        <v>48.0</v>
      </c>
      <c r="V89" s="352">
        <v>8.0</v>
      </c>
      <c r="W89" s="352">
        <v>87.0</v>
      </c>
      <c r="X89" s="353">
        <v>7137.0</v>
      </c>
      <c r="Y89" s="353">
        <v>6741.0</v>
      </c>
      <c r="Z89" s="353">
        <v>6741.0</v>
      </c>
      <c r="AA89" s="353">
        <v>5817.0</v>
      </c>
      <c r="AB89" s="353">
        <v>7137.0</v>
      </c>
      <c r="AC89" s="353">
        <v>5817.0</v>
      </c>
      <c r="AD89" s="354">
        <v>138.0</v>
      </c>
      <c r="AE89" s="354">
        <v>64.0</v>
      </c>
      <c r="AF89" s="354">
        <v>12.0</v>
      </c>
      <c r="AG89" s="354">
        <v>10.0</v>
      </c>
      <c r="AH89" s="354">
        <v>0.0</v>
      </c>
      <c r="AI89" s="354">
        <v>45.0</v>
      </c>
      <c r="AJ89" s="355">
        <v>65.0</v>
      </c>
      <c r="AK89" s="355">
        <v>4.0</v>
      </c>
      <c r="AL89" s="355">
        <v>4.0</v>
      </c>
    </row>
    <row r="90">
      <c r="A90" s="333" t="s">
        <v>830</v>
      </c>
      <c r="B90" s="344" t="s">
        <v>1328</v>
      </c>
      <c r="C90" s="345">
        <f>(M89+N89*($I89-1)/10)*(1+X89/10000)*(1+(10+SWITCH($J89,0,0,1,1,2,2,3,3,4,4,5,5,6,7,7,9,8,11,9,13,10,15)+switch($L89,10,5,0))/100)+AD89+$L89*AJ89</f>
        <v>4074.01975</v>
      </c>
      <c r="D90" s="346">
        <f>(O89+P89*($I89-1)/10)*(1+Y89/10000)*(1+(10+SWITCH($K89,0,0,1,1,2,2,3,3,4,4,5,5,6,7,7,9,8,11,9,13,10,15)+switch($L89,10,5,0))/100)+AE89</f>
        <v>496.001505</v>
      </c>
      <c r="E90" s="347">
        <f>(Q89+R89*($I89-1)/10)*(1+Z89/10000)*(1+(10+SWITCH($K89,0,0,1,1,2,2,3,3,4,4,5,5,6,7,7,9,8,11,9,13,10,15)+switch($L89,10,5,0))/100)+AF89</f>
        <v>299.27556</v>
      </c>
      <c r="F90" s="348">
        <f>(S89+T89*($I89-1)/10)*(1+AA89/10000)*(1+(10+SWITCH($J89,0,0,1,1,2,2,3,3,4,4,5,5,6,7,7,9,8,11,9,13,10,15)+switch($L89,10,5,0))/100)+AG89+$L89*AK89</f>
        <v>272.481922</v>
      </c>
      <c r="G90" s="349">
        <f>(U89+V89*($I89-1)/10)*(1+AB89/10000)*(1+(10+SWITCH($J89,0,0,1,1,2,2,3,3,4,4,5,5,6,7,7,9,8,11,9,13,10,15)+switch($L89,10,5,0))/100)+AH89+$L89*AL89</f>
        <v>269.909992</v>
      </c>
      <c r="H90" s="350">
        <f>W89*(1+AC89/10000)*(1+(10+SWITCH($K89,0,0,1,1,2,2,3,3,4,4,5,5,6,7,7,9,8,11,9,13,10,15)+switch($L89,10,5,0))/100)+AI89</f>
        <v>223.89027</v>
      </c>
      <c r="I90" s="351">
        <v>70.0</v>
      </c>
      <c r="J90" s="351">
        <v>10.0</v>
      </c>
      <c r="K90" s="351">
        <v>10.0</v>
      </c>
      <c r="L90" s="351">
        <v>10.0</v>
      </c>
      <c r="M90" s="352">
        <v>649.0</v>
      </c>
      <c r="N90" s="352">
        <v>100.0</v>
      </c>
      <c r="O90" s="352">
        <v>95.0</v>
      </c>
      <c r="P90" s="352">
        <v>15.0</v>
      </c>
      <c r="Q90" s="352">
        <v>63.0</v>
      </c>
      <c r="R90" s="352">
        <v>10.0</v>
      </c>
      <c r="S90" s="352">
        <v>48.0</v>
      </c>
      <c r="T90" s="352">
        <v>8.0</v>
      </c>
      <c r="U90" s="352">
        <v>46.0</v>
      </c>
      <c r="V90" s="352">
        <v>7.0</v>
      </c>
      <c r="W90" s="352">
        <v>117.0</v>
      </c>
      <c r="X90" s="353">
        <v>7137.0</v>
      </c>
      <c r="Y90" s="353">
        <v>6741.0</v>
      </c>
      <c r="Z90" s="353">
        <v>6741.0</v>
      </c>
      <c r="AA90" s="353">
        <v>5817.0</v>
      </c>
      <c r="AB90" s="353">
        <v>7137.0</v>
      </c>
      <c r="AC90" s="353">
        <v>5817.0</v>
      </c>
      <c r="AD90" s="354">
        <v>138.0</v>
      </c>
      <c r="AE90" s="354">
        <v>64.0</v>
      </c>
      <c r="AF90" s="354">
        <v>12.0</v>
      </c>
      <c r="AG90" s="354">
        <v>10.0</v>
      </c>
      <c r="AH90" s="354">
        <v>0.0</v>
      </c>
      <c r="AI90" s="354">
        <v>45.0</v>
      </c>
      <c r="AJ90" s="355">
        <v>65.0</v>
      </c>
      <c r="AK90" s="355">
        <v>4.0</v>
      </c>
      <c r="AL90" s="355">
        <v>4.0</v>
      </c>
    </row>
    <row r="91">
      <c r="A91" s="333" t="s">
        <v>684</v>
      </c>
      <c r="B91" s="344" t="s">
        <v>1353</v>
      </c>
      <c r="C91" s="356">
        <v>2944.0</v>
      </c>
      <c r="D91" s="357">
        <v>312.0</v>
      </c>
      <c r="E91" s="358">
        <v>557.0</v>
      </c>
      <c r="F91" s="359">
        <v>228.0</v>
      </c>
      <c r="G91" s="360">
        <v>295.0</v>
      </c>
      <c r="H91" s="361">
        <v>80.0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684</v>
      </c>
      <c r="B92" s="344" t="s">
        <v>1356</v>
      </c>
      <c r="C92" s="356">
        <v>2813.0</v>
      </c>
      <c r="D92" s="357">
        <v>260.0</v>
      </c>
      <c r="E92" s="358">
        <v>591.0</v>
      </c>
      <c r="F92" s="359">
        <v>211.0</v>
      </c>
      <c r="G92" s="360">
        <v>295.0</v>
      </c>
      <c r="H92" s="361">
        <v>80.0</v>
      </c>
      <c r="I92" s="351"/>
      <c r="J92" s="351"/>
      <c r="K92" s="351"/>
      <c r="L92" s="351"/>
      <c r="M92" s="352"/>
      <c r="N92" s="352"/>
      <c r="O92" s="352"/>
      <c r="P92" s="352"/>
      <c r="Q92" s="352"/>
      <c r="R92" s="352"/>
      <c r="S92" s="352"/>
      <c r="T92" s="352"/>
      <c r="U92" s="352"/>
      <c r="V92" s="352"/>
      <c r="W92" s="352"/>
      <c r="X92" s="353"/>
      <c r="Y92" s="353"/>
      <c r="Z92" s="353"/>
      <c r="AA92" s="353"/>
      <c r="AB92" s="353"/>
      <c r="AC92" s="353"/>
      <c r="AD92" s="354"/>
      <c r="AE92" s="354"/>
      <c r="AF92" s="354"/>
      <c r="AG92" s="354"/>
      <c r="AH92" s="354"/>
      <c r="AI92" s="354"/>
      <c r="AJ92" s="355"/>
      <c r="AK92" s="355"/>
      <c r="AL92" s="355"/>
    </row>
    <row r="93">
      <c r="A93" s="333" t="s">
        <v>1372</v>
      </c>
      <c r="B93" s="344" t="s">
        <v>1382</v>
      </c>
      <c r="C93" s="345">
        <f t="shared" ref="C93:C94" si="84">(M93+N93*($I93-1)/10)*(1+X93/10000)*(1+(10+SWITCH($J93,0,0,1,1,2,2,3,3,4,4,5,5,6,7,7,9,8,11,9,13,10,15)+switch($L93,10,5,0))/100)+AD93+$L93*AJ93</f>
        <v>5181.96304</v>
      </c>
      <c r="D93" s="346">
        <f t="shared" ref="D93:D94" si="85">(O93+P93*($I93-1)/10)*(1+Y93/10000)*(1+(10+SWITCH($K93,0,0,1,1,2,2,3,3,4,4,5,5,6,7,7,9,8,11,9,13,10,15)+switch($L93,10,5,0))/100)+AE93</f>
        <v>408.002368</v>
      </c>
      <c r="E93" s="347">
        <f t="shared" ref="E93:E94" si="86">(Q93+R93*($I93-1)/10)*(1+Z93/10000)*(1+(10+SWITCH($K93,0,0,1,1,2,2,3,3,4,4,5,5,6,7,7,9,8,11,9,13,10,15)+switch($L93,10,5,0))/100)+AF93</f>
        <v>312.438149</v>
      </c>
      <c r="F93" s="348">
        <f t="shared" ref="F93:F94" si="87">(S93+T93*($I93-1)/10)*(1+AA93/10000)*(1+(10+SWITCH($J93,0,0,1,1,2,2,3,3,4,4,5,5,6,7,7,9,8,11,9,13,10,15)+switch($L93,10,5,0))/100)+AG93+$L93*AK93</f>
        <v>386.73417</v>
      </c>
      <c r="G93" s="349">
        <f t="shared" ref="G93:G94" si="88">(U93+V93*($I93-1)/10)*(1+AB93/10000)*(1+(10+SWITCH($J93,0,0,1,1,2,2,3,3,4,4,5,5,6,7,7,9,8,11,9,13,10,15)+switch($L93,10,5,0))/100)+AH93+$L93*AL93</f>
        <v>207.447555</v>
      </c>
      <c r="H93" s="350">
        <f t="shared" ref="H93:H94" si="89">W93*(1+AC93/10000)*(1+(10+SWITCH($K93,0,0,1,1,2,2,3,3,4,4,5,5,6,7,7,9,8,11,9,13,10,15)+switch($L93,10,5,0))/100)+AI93</f>
        <v>81.04941</v>
      </c>
      <c r="I93" s="351">
        <v>70.0</v>
      </c>
      <c r="J93" s="351">
        <v>10.0</v>
      </c>
      <c r="K93" s="351">
        <v>10.0</v>
      </c>
      <c r="L93" s="351">
        <v>10.0</v>
      </c>
      <c r="M93" s="352">
        <v>851.0</v>
      </c>
      <c r="N93" s="352">
        <v>130.0</v>
      </c>
      <c r="O93" s="352">
        <v>89.0</v>
      </c>
      <c r="P93" s="352">
        <v>14.0</v>
      </c>
      <c r="Q93" s="352">
        <v>58.0</v>
      </c>
      <c r="R93" s="352">
        <v>9.0</v>
      </c>
      <c r="S93" s="352">
        <v>64.0</v>
      </c>
      <c r="T93" s="352">
        <v>10.0</v>
      </c>
      <c r="U93" s="352">
        <v>35.0</v>
      </c>
      <c r="V93" s="352">
        <v>5.0</v>
      </c>
      <c r="W93" s="352">
        <v>43.0</v>
      </c>
      <c r="X93" s="353">
        <v>7796.0</v>
      </c>
      <c r="Y93" s="353">
        <v>6081.0</v>
      </c>
      <c r="Z93" s="353">
        <v>6873.0</v>
      </c>
      <c r="AA93" s="353">
        <v>6873.0</v>
      </c>
      <c r="AB93" s="353">
        <v>6873.0</v>
      </c>
      <c r="AC93" s="353">
        <v>4499.0</v>
      </c>
      <c r="AD93" s="354">
        <v>138.0</v>
      </c>
      <c r="AE93" s="354">
        <v>20.0</v>
      </c>
      <c r="AF93" s="354">
        <v>49.0</v>
      </c>
      <c r="AG93" s="354">
        <v>45.0</v>
      </c>
      <c r="AH93" s="354">
        <v>15.0</v>
      </c>
      <c r="AI93" s="354">
        <v>0.0</v>
      </c>
      <c r="AJ93" s="355">
        <v>100.0</v>
      </c>
      <c r="AK93" s="355">
        <v>5.0</v>
      </c>
      <c r="AL93" s="355">
        <v>4.0</v>
      </c>
    </row>
    <row r="94">
      <c r="A94" s="333" t="s">
        <v>1372</v>
      </c>
      <c r="B94" s="344" t="s">
        <v>927</v>
      </c>
      <c r="C94" s="345">
        <f t="shared" si="84"/>
        <v>4550.383</v>
      </c>
      <c r="D94" s="346">
        <f t="shared" si="85"/>
        <v>325.008327</v>
      </c>
      <c r="E94" s="347">
        <f t="shared" si="86"/>
        <v>484.407765</v>
      </c>
      <c r="F94" s="348">
        <f t="shared" si="87"/>
        <v>332.335618</v>
      </c>
      <c r="G94" s="349">
        <f t="shared" si="88"/>
        <v>316.244659</v>
      </c>
      <c r="H94" s="350">
        <f t="shared" si="89"/>
        <v>94.2435</v>
      </c>
      <c r="I94" s="351">
        <v>70.0</v>
      </c>
      <c r="J94" s="351">
        <v>10.0</v>
      </c>
      <c r="K94" s="351">
        <v>10.0</v>
      </c>
      <c r="L94" s="351">
        <v>10.0</v>
      </c>
      <c r="M94" s="352">
        <v>716.0</v>
      </c>
      <c r="N94" s="352">
        <v>110.0</v>
      </c>
      <c r="O94" s="352">
        <v>70.0</v>
      </c>
      <c r="P94" s="352">
        <v>11.0</v>
      </c>
      <c r="Q94" s="352">
        <v>95.0</v>
      </c>
      <c r="R94" s="352">
        <v>15.0</v>
      </c>
      <c r="S94" s="352">
        <v>53.0</v>
      </c>
      <c r="T94" s="352">
        <v>8.0</v>
      </c>
      <c r="U94" s="352">
        <v>57.0</v>
      </c>
      <c r="V94" s="352">
        <v>9.0</v>
      </c>
      <c r="W94" s="352">
        <v>50.0</v>
      </c>
      <c r="X94" s="353">
        <v>7796.0</v>
      </c>
      <c r="Y94" s="353">
        <v>6081.0</v>
      </c>
      <c r="Z94" s="353">
        <v>6873.0</v>
      </c>
      <c r="AA94" s="353">
        <v>6873.0</v>
      </c>
      <c r="AB94" s="353">
        <v>6873.0</v>
      </c>
      <c r="AC94" s="353">
        <v>4499.0</v>
      </c>
      <c r="AD94" s="354">
        <v>138.0</v>
      </c>
      <c r="AE94" s="354">
        <v>20.0</v>
      </c>
      <c r="AF94" s="354">
        <v>49.0</v>
      </c>
      <c r="AG94" s="354">
        <v>45.0</v>
      </c>
      <c r="AH94" s="354">
        <v>15.0</v>
      </c>
      <c r="AI94" s="354">
        <v>0.0</v>
      </c>
      <c r="AJ94" s="355">
        <v>100.0</v>
      </c>
      <c r="AK94" s="355">
        <v>5.0</v>
      </c>
      <c r="AL94" s="355">
        <v>4.0</v>
      </c>
    </row>
    <row r="95">
      <c r="A95" s="333" t="s">
        <v>1372</v>
      </c>
      <c r="B95" s="344" t="s">
        <v>3706</v>
      </c>
      <c r="C95" s="356">
        <v>4839.0</v>
      </c>
      <c r="D95" s="357">
        <v>433.0</v>
      </c>
      <c r="E95" s="358">
        <v>397.0</v>
      </c>
      <c r="F95" s="359">
        <v>364.0</v>
      </c>
      <c r="G95" s="360">
        <v>326.0</v>
      </c>
      <c r="H95" s="361">
        <v>94.0</v>
      </c>
      <c r="I95" s="351"/>
      <c r="J95" s="351"/>
      <c r="K95" s="351"/>
      <c r="L95" s="351"/>
      <c r="M95" s="352"/>
      <c r="N95" s="352"/>
      <c r="O95" s="352"/>
      <c r="P95" s="352"/>
      <c r="Q95" s="352"/>
      <c r="R95" s="352"/>
      <c r="S95" s="352"/>
      <c r="T95" s="352"/>
      <c r="U95" s="352"/>
      <c r="V95" s="352"/>
      <c r="W95" s="352"/>
      <c r="X95" s="353"/>
      <c r="Y95" s="353"/>
      <c r="Z95" s="353"/>
      <c r="AA95" s="353"/>
      <c r="AB95" s="353"/>
      <c r="AC95" s="353"/>
      <c r="AD95" s="354"/>
      <c r="AE95" s="354"/>
      <c r="AF95" s="354"/>
      <c r="AG95" s="354"/>
      <c r="AH95" s="354"/>
      <c r="AI95" s="354"/>
      <c r="AJ95" s="355"/>
      <c r="AK95" s="355"/>
      <c r="AL95" s="355"/>
    </row>
    <row r="96">
      <c r="A96" s="333" t="s">
        <v>1400</v>
      </c>
      <c r="B96" s="344" t="s">
        <v>1407</v>
      </c>
      <c r="C96" s="345">
        <f t="shared" ref="C96:C101" si="90">(M96+N96*($I96-1)/10)*(1+X96/10000)*(1+(10+SWITCH($J96,0,0,1,1,2,2,3,3,4,4,5,5,6,7,7,9,8,11,9,13,10,15)+switch($L96,10,5,0))/100)+AD96+$L96*AJ96</f>
        <v>3924.55289</v>
      </c>
      <c r="D96" s="346">
        <f t="shared" ref="D96:D101" si="91">(O96+P96*($I96-1)/10)*(1+Y96/10000)*(1+(10+SWITCH($K96,0,0,1,1,2,2,3,3,4,4,5,5,6,7,7,9,8,11,9,13,10,15)+switch($L96,10,5,0))/100)+AE96</f>
        <v>530.606235</v>
      </c>
      <c r="E96" s="347">
        <f t="shared" ref="E96:E101" si="92">(Q96+R96*($I96-1)/10)*(1+Z96/10000)*(1+(10+SWITCH($K96,0,0,1,1,2,2,3,3,4,4,5,5,6,7,7,9,8,11,9,13,10,15)+switch($L96,10,5,0))/100)+AF96</f>
        <v>417.084988</v>
      </c>
      <c r="F96" s="348">
        <f t="shared" ref="F96:F101" si="93">(S96+T96*($I96-1)/10)*(1+AA96/10000)*(1+(10+SWITCH($J96,0,0,1,1,2,2,3,3,4,4,5,5,6,7,7,9,8,11,9,13,10,15)+switch($L96,10,5,0))/100)+AG96+$L96*AK96</f>
        <v>302.161182</v>
      </c>
      <c r="G96" s="349">
        <f t="shared" ref="G96:G101" si="94">(U96+V96*($I96-1)/10)*(1+AB96/10000)*(1+(10+SWITCH($J96,0,0,1,1,2,2,3,3,4,4,5,5,6,7,7,9,8,11,9,13,10,15)+switch($L96,10,5,0))/100)+AH96+$L96*AL96</f>
        <v>279.767093</v>
      </c>
      <c r="H96" s="350">
        <f t="shared" ref="H96:H101" si="95">W96*(1+AC96/10000)*(1+(10+SWITCH($K96,0,0,1,1,2,2,3,3,4,4,5,5,6,7,7,9,8,11,9,13,10,15)+switch($L96,10,5,0))/100)+AI96</f>
        <v>118.03064</v>
      </c>
      <c r="I96" s="351">
        <v>70.0</v>
      </c>
      <c r="J96" s="351">
        <v>10.0</v>
      </c>
      <c r="K96" s="351">
        <v>10.0</v>
      </c>
      <c r="L96" s="351">
        <v>10.0</v>
      </c>
      <c r="M96" s="352">
        <v>649.0</v>
      </c>
      <c r="N96" s="352">
        <v>100.0</v>
      </c>
      <c r="O96" s="352">
        <v>95.0</v>
      </c>
      <c r="P96" s="352">
        <v>15.0</v>
      </c>
      <c r="Q96" s="352">
        <v>76.0</v>
      </c>
      <c r="R96" s="352">
        <v>12.0</v>
      </c>
      <c r="S96" s="352">
        <v>53.0</v>
      </c>
      <c r="T96" s="352">
        <v>8.0</v>
      </c>
      <c r="U96" s="352">
        <v>46.0</v>
      </c>
      <c r="V96" s="352">
        <v>7.0</v>
      </c>
      <c r="W96" s="352">
        <v>56.0</v>
      </c>
      <c r="X96" s="353">
        <v>7927.0</v>
      </c>
      <c r="Y96" s="353">
        <v>7927.0</v>
      </c>
      <c r="Z96" s="353">
        <v>7927.0</v>
      </c>
      <c r="AA96" s="353">
        <v>7927.0</v>
      </c>
      <c r="AB96" s="353">
        <v>7927.0</v>
      </c>
      <c r="AC96" s="353">
        <v>6213.0</v>
      </c>
      <c r="AD96" s="354">
        <v>254.0</v>
      </c>
      <c r="AE96" s="354">
        <v>68.0</v>
      </c>
      <c r="AF96" s="354">
        <v>47.0</v>
      </c>
      <c r="AG96" s="354">
        <v>10.0</v>
      </c>
      <c r="AH96" s="354">
        <v>0.0</v>
      </c>
      <c r="AI96" s="354">
        <v>0.0</v>
      </c>
      <c r="AJ96" s="355">
        <v>55.0</v>
      </c>
      <c r="AK96" s="355">
        <v>4.0</v>
      </c>
      <c r="AL96" s="355">
        <v>6.0</v>
      </c>
    </row>
    <row r="97">
      <c r="A97" s="333" t="s">
        <v>1400</v>
      </c>
      <c r="B97" s="344" t="s">
        <v>1410</v>
      </c>
      <c r="C97" s="345">
        <f t="shared" si="90"/>
        <v>3454.955125</v>
      </c>
      <c r="D97" s="346">
        <f t="shared" si="91"/>
        <v>500.542656</v>
      </c>
      <c r="E97" s="347">
        <f t="shared" si="92"/>
        <v>479.542656</v>
      </c>
      <c r="F97" s="348">
        <f t="shared" si="93"/>
        <v>269.767093</v>
      </c>
      <c r="G97" s="349">
        <f t="shared" si="94"/>
        <v>337.563741</v>
      </c>
      <c r="H97" s="350">
        <f t="shared" si="95"/>
        <v>90.63067</v>
      </c>
      <c r="I97" s="351">
        <v>70.0</v>
      </c>
      <c r="J97" s="351">
        <v>10.0</v>
      </c>
      <c r="K97" s="351">
        <v>10.0</v>
      </c>
      <c r="L97" s="351">
        <v>10.0</v>
      </c>
      <c r="M97" s="352">
        <v>551.0</v>
      </c>
      <c r="N97" s="352">
        <v>85.0</v>
      </c>
      <c r="O97" s="352">
        <v>89.0</v>
      </c>
      <c r="P97" s="352">
        <v>14.0</v>
      </c>
      <c r="Q97" s="352">
        <v>89.0</v>
      </c>
      <c r="R97" s="352">
        <v>14.0</v>
      </c>
      <c r="S97" s="352">
        <v>46.0</v>
      </c>
      <c r="T97" s="352">
        <v>7.0</v>
      </c>
      <c r="U97" s="352">
        <v>57.0</v>
      </c>
      <c r="V97" s="352">
        <v>9.0</v>
      </c>
      <c r="W97" s="352">
        <v>43.0</v>
      </c>
      <c r="X97" s="353">
        <v>7927.0</v>
      </c>
      <c r="Y97" s="353">
        <v>7927.0</v>
      </c>
      <c r="Z97" s="353">
        <v>7927.0</v>
      </c>
      <c r="AA97" s="353">
        <v>7927.0</v>
      </c>
      <c r="AB97" s="353">
        <v>7927.0</v>
      </c>
      <c r="AC97" s="353">
        <v>6213.0</v>
      </c>
      <c r="AD97" s="354">
        <v>254.0</v>
      </c>
      <c r="AE97" s="354">
        <v>68.0</v>
      </c>
      <c r="AF97" s="354">
        <v>47.0</v>
      </c>
      <c r="AG97" s="354">
        <v>10.0</v>
      </c>
      <c r="AH97" s="354">
        <v>0.0</v>
      </c>
      <c r="AI97" s="354">
        <v>0.0</v>
      </c>
      <c r="AJ97" s="355">
        <v>55.0</v>
      </c>
      <c r="AK97" s="355">
        <v>4.0</v>
      </c>
      <c r="AL97" s="355">
        <v>6.0</v>
      </c>
    </row>
    <row r="98">
      <c r="A98" s="333" t="s">
        <v>1254</v>
      </c>
      <c r="B98" s="344" t="s">
        <v>1436</v>
      </c>
      <c r="C98" s="345">
        <f t="shared" si="90"/>
        <v>3548.496</v>
      </c>
      <c r="D98" s="346">
        <f t="shared" si="91"/>
        <v>310.217388</v>
      </c>
      <c r="E98" s="347">
        <f t="shared" si="92"/>
        <v>484.196992</v>
      </c>
      <c r="F98" s="348">
        <f t="shared" si="93"/>
        <v>284.909992</v>
      </c>
      <c r="G98" s="349">
        <f t="shared" si="94"/>
        <v>315.049042</v>
      </c>
      <c r="H98" s="350">
        <f t="shared" si="95"/>
        <v>104.60632</v>
      </c>
      <c r="I98" s="351">
        <v>70.0</v>
      </c>
      <c r="J98" s="351">
        <v>10.0</v>
      </c>
      <c r="K98" s="351">
        <v>10.0</v>
      </c>
      <c r="L98" s="351">
        <v>10.0</v>
      </c>
      <c r="M98" s="378">
        <v>587.0</v>
      </c>
      <c r="N98" s="378">
        <v>90.0</v>
      </c>
      <c r="O98" s="378">
        <v>76.0</v>
      </c>
      <c r="P98" s="378">
        <v>12.0</v>
      </c>
      <c r="Q98" s="378">
        <v>89.0</v>
      </c>
      <c r="R98" s="378">
        <v>14.0</v>
      </c>
      <c r="S98" s="378">
        <v>48.0</v>
      </c>
      <c r="T98" s="378">
        <v>8.0</v>
      </c>
      <c r="U98" s="378">
        <v>53.0</v>
      </c>
      <c r="V98" s="378">
        <v>8.0</v>
      </c>
      <c r="W98" s="378">
        <v>56.0</v>
      </c>
      <c r="X98" s="353">
        <v>7400.0</v>
      </c>
      <c r="Y98" s="353">
        <v>5027.0</v>
      </c>
      <c r="Z98" s="353">
        <v>7664.0</v>
      </c>
      <c r="AA98" s="353">
        <v>7137.0</v>
      </c>
      <c r="AB98" s="353">
        <v>7137.0</v>
      </c>
      <c r="AC98" s="353">
        <v>4369.0</v>
      </c>
      <c r="AD98" s="354">
        <v>416.0</v>
      </c>
      <c r="AE98" s="363"/>
      <c r="AF98" s="354">
        <v>58.0</v>
      </c>
      <c r="AG98" s="354">
        <v>15.0</v>
      </c>
      <c r="AH98" s="354">
        <v>24.0</v>
      </c>
      <c r="AI98" s="363"/>
      <c r="AJ98" s="377">
        <v>40.0</v>
      </c>
      <c r="AK98" s="377">
        <v>4.0</v>
      </c>
      <c r="AL98" s="377">
        <v>5.0</v>
      </c>
    </row>
    <row r="99">
      <c r="A99" s="333" t="s">
        <v>1254</v>
      </c>
      <c r="B99" s="344" t="s">
        <v>1431</v>
      </c>
      <c r="C99" s="345">
        <f t="shared" si="90"/>
        <v>3844.818</v>
      </c>
      <c r="D99" s="346">
        <f t="shared" si="91"/>
        <v>257.86332</v>
      </c>
      <c r="E99" s="347">
        <f t="shared" si="92"/>
        <v>513.81952</v>
      </c>
      <c r="F99" s="348">
        <f t="shared" si="93"/>
        <v>265.082483</v>
      </c>
      <c r="G99" s="349">
        <f t="shared" si="94"/>
        <v>361.38749</v>
      </c>
      <c r="H99" s="350">
        <f t="shared" si="95"/>
        <v>104.60632</v>
      </c>
      <c r="I99" s="351">
        <v>70.0</v>
      </c>
      <c r="J99" s="351">
        <v>10.0</v>
      </c>
      <c r="K99" s="351">
        <v>10.0</v>
      </c>
      <c r="L99" s="351">
        <v>10.0</v>
      </c>
      <c r="M99" s="378">
        <v>649.0</v>
      </c>
      <c r="N99" s="378">
        <v>100.0</v>
      </c>
      <c r="O99" s="378">
        <v>63.0</v>
      </c>
      <c r="P99" s="378">
        <v>10.0</v>
      </c>
      <c r="Q99" s="378">
        <v>95.0</v>
      </c>
      <c r="R99" s="378">
        <v>15.0</v>
      </c>
      <c r="S99" s="378">
        <v>46.0</v>
      </c>
      <c r="T99" s="378">
        <v>7.0</v>
      </c>
      <c r="U99" s="378">
        <v>60.0</v>
      </c>
      <c r="V99" s="378">
        <v>10.0</v>
      </c>
      <c r="W99" s="378">
        <v>56.0</v>
      </c>
      <c r="X99" s="353">
        <v>7400.0</v>
      </c>
      <c r="Y99" s="353">
        <v>5027.0</v>
      </c>
      <c r="Z99" s="353">
        <v>7664.0</v>
      </c>
      <c r="AA99" s="353">
        <v>7137.0</v>
      </c>
      <c r="AB99" s="353">
        <v>7137.0</v>
      </c>
      <c r="AC99" s="353">
        <v>4369.0</v>
      </c>
      <c r="AD99" s="354">
        <v>416.0</v>
      </c>
      <c r="AE99" s="363"/>
      <c r="AF99" s="354">
        <v>58.0</v>
      </c>
      <c r="AG99" s="354">
        <v>15.0</v>
      </c>
      <c r="AH99" s="354">
        <v>24.0</v>
      </c>
      <c r="AI99" s="363"/>
      <c r="AJ99" s="377">
        <v>40.0</v>
      </c>
      <c r="AK99" s="377">
        <v>4.0</v>
      </c>
      <c r="AL99" s="377">
        <v>5.0</v>
      </c>
    </row>
    <row r="100">
      <c r="A100" s="333" t="s">
        <v>1456</v>
      </c>
      <c r="B100" s="344" t="s">
        <v>1092</v>
      </c>
      <c r="C100" s="345">
        <f t="shared" si="90"/>
        <v>4105.79736</v>
      </c>
      <c r="D100" s="346">
        <f t="shared" si="91"/>
        <v>495.497745</v>
      </c>
      <c r="E100" s="347">
        <f t="shared" si="92"/>
        <v>249.678</v>
      </c>
      <c r="F100" s="348">
        <f t="shared" si="93"/>
        <v>286.754637</v>
      </c>
      <c r="G100" s="349">
        <f t="shared" si="94"/>
        <v>307.823925</v>
      </c>
      <c r="H100" s="350">
        <f t="shared" si="95"/>
        <v>156.94887</v>
      </c>
      <c r="I100" s="351">
        <v>70.0</v>
      </c>
      <c r="J100" s="351">
        <v>10.0</v>
      </c>
      <c r="K100" s="351">
        <v>10.0</v>
      </c>
      <c r="L100" s="351">
        <v>10.0</v>
      </c>
      <c r="M100" s="385">
        <v>587.0</v>
      </c>
      <c r="N100" s="385">
        <v>90.0</v>
      </c>
      <c r="O100" s="385">
        <v>95.0</v>
      </c>
      <c r="P100" s="385">
        <v>15.0</v>
      </c>
      <c r="Q100" s="385">
        <v>63.0</v>
      </c>
      <c r="R100" s="385">
        <v>10.0</v>
      </c>
      <c r="S100" s="385">
        <v>42.0</v>
      </c>
      <c r="T100" s="385">
        <v>7.0</v>
      </c>
      <c r="U100" s="385">
        <v>57.0</v>
      </c>
      <c r="V100" s="385">
        <v>9.0</v>
      </c>
      <c r="W100" s="385">
        <v>87.0</v>
      </c>
      <c r="X100" s="353">
        <v>7109.0</v>
      </c>
      <c r="Y100" s="353">
        <v>7109.0</v>
      </c>
      <c r="Z100" s="353">
        <v>4550.0</v>
      </c>
      <c r="AA100" s="353">
        <v>7783.0</v>
      </c>
      <c r="AB100" s="353">
        <v>6975.0</v>
      </c>
      <c r="AC100" s="353">
        <v>3877.0</v>
      </c>
      <c r="AD100" s="354">
        <v>519.0</v>
      </c>
      <c r="AE100" s="354">
        <v>54.0</v>
      </c>
      <c r="AF100" s="354">
        <v>0.0</v>
      </c>
      <c r="AG100" s="354">
        <v>18.0</v>
      </c>
      <c r="AH100" s="354">
        <v>15.0</v>
      </c>
      <c r="AI100" s="354">
        <v>0.0</v>
      </c>
      <c r="AJ100" s="355">
        <v>90.0</v>
      </c>
      <c r="AK100" s="355">
        <v>6.0</v>
      </c>
      <c r="AL100" s="355">
        <v>3.0</v>
      </c>
    </row>
    <row r="101">
      <c r="A101" s="333" t="s">
        <v>1456</v>
      </c>
      <c r="B101" s="344" t="s">
        <v>165</v>
      </c>
      <c r="C101" s="345">
        <f t="shared" si="90"/>
        <v>4993.24119</v>
      </c>
      <c r="D101" s="346">
        <f t="shared" si="91"/>
        <v>495.497745</v>
      </c>
      <c r="E101" s="347">
        <f t="shared" si="92"/>
        <v>227.16915</v>
      </c>
      <c r="F101" s="348">
        <f t="shared" si="93"/>
        <v>376.22091</v>
      </c>
      <c r="G101" s="349">
        <f t="shared" si="94"/>
        <v>220.21595</v>
      </c>
      <c r="H101" s="350">
        <f t="shared" si="95"/>
        <v>90.2005</v>
      </c>
      <c r="I101" s="351">
        <v>70.0</v>
      </c>
      <c r="J101" s="351">
        <v>10.0</v>
      </c>
      <c r="K101" s="351">
        <v>10.0</v>
      </c>
      <c r="L101" s="351">
        <v>10.0</v>
      </c>
      <c r="M101" s="352">
        <v>779.0</v>
      </c>
      <c r="N101" s="352">
        <v>120.0</v>
      </c>
      <c r="O101" s="352">
        <v>95.0</v>
      </c>
      <c r="P101" s="352">
        <v>15.0</v>
      </c>
      <c r="Q101" s="352">
        <v>58.0</v>
      </c>
      <c r="R101" s="352">
        <v>9.0</v>
      </c>
      <c r="S101" s="352">
        <v>60.0</v>
      </c>
      <c r="T101" s="352">
        <v>10.0</v>
      </c>
      <c r="U101" s="352">
        <v>38.0</v>
      </c>
      <c r="V101" s="352">
        <v>6.0</v>
      </c>
      <c r="W101" s="352">
        <v>50.0</v>
      </c>
      <c r="X101" s="353">
        <v>7109.0</v>
      </c>
      <c r="Y101" s="353">
        <v>7109.0</v>
      </c>
      <c r="Z101" s="353">
        <v>4550.0</v>
      </c>
      <c r="AA101" s="353">
        <v>7783.0</v>
      </c>
      <c r="AB101" s="353">
        <v>6975.0</v>
      </c>
      <c r="AC101" s="353">
        <v>3877.0</v>
      </c>
      <c r="AD101" s="354">
        <v>519.0</v>
      </c>
      <c r="AE101" s="354">
        <v>54.0</v>
      </c>
      <c r="AF101" s="354">
        <v>0.0</v>
      </c>
      <c r="AG101" s="354">
        <v>18.0</v>
      </c>
      <c r="AH101" s="354">
        <v>15.0</v>
      </c>
      <c r="AI101" s="354">
        <v>0.0</v>
      </c>
      <c r="AJ101" s="355">
        <v>90.0</v>
      </c>
      <c r="AK101" s="355">
        <v>6.0</v>
      </c>
      <c r="AL101" s="355">
        <v>3.0</v>
      </c>
    </row>
    <row r="102">
      <c r="A102" s="333" t="s">
        <v>1456</v>
      </c>
      <c r="B102" s="344" t="s">
        <v>3738</v>
      </c>
      <c r="C102" s="356">
        <v>4902.0</v>
      </c>
      <c r="D102" s="357">
        <v>502.0</v>
      </c>
      <c r="E102" s="358">
        <v>250.0</v>
      </c>
      <c r="F102" s="359">
        <v>360.0</v>
      </c>
      <c r="G102" s="360">
        <v>304.0</v>
      </c>
      <c r="H102" s="361">
        <v>180.0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1483</v>
      </c>
      <c r="B103" s="344" t="s">
        <v>1489</v>
      </c>
      <c r="C103" s="356">
        <v>4316.0</v>
      </c>
      <c r="D103" s="357">
        <v>263.0</v>
      </c>
      <c r="E103" s="358">
        <v>591.0</v>
      </c>
      <c r="F103" s="359">
        <v>268.0</v>
      </c>
      <c r="G103" s="360">
        <v>364.0</v>
      </c>
      <c r="H103" s="361">
        <v>130.0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1483</v>
      </c>
      <c r="B104" s="344" t="s">
        <v>200</v>
      </c>
      <c r="C104" s="356">
        <v>3826.0</v>
      </c>
      <c r="D104" s="357">
        <v>263.0</v>
      </c>
      <c r="E104" s="358">
        <v>563.0</v>
      </c>
      <c r="F104" s="359">
        <v>249.0</v>
      </c>
      <c r="G104" s="360">
        <v>364.0</v>
      </c>
      <c r="H104" s="361">
        <v>99.0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551</v>
      </c>
      <c r="B105" s="344" t="s">
        <v>371</v>
      </c>
      <c r="C105" s="345">
        <f t="shared" ref="C105:C106" si="96">(M105+N105*($I105-1)/10)*(1+X105/10000)*(1+(10+SWITCH($J105,0,0,1,1,2,2,3,3,4,4,5,5,6,7,7,9,8,11,9,13,10,15)+switch($L105,10,5,0))/100)+AD105+$L105*AJ105</f>
        <v>3301.36024</v>
      </c>
      <c r="D105" s="346">
        <f t="shared" ref="D105:D106" si="97">(O105+P105*($I105-1)/10)*(1+Y105/10000)*(1+(10+SWITCH($K105,0,0,1,1,2,2,3,3,4,4,5,5,6,7,7,9,8,11,9,13,10,15)+switch($L105,10,5,0))/100)+AE105</f>
        <v>310.217388</v>
      </c>
      <c r="E105" s="347">
        <f t="shared" ref="E105:E106" si="98">(Q105+R105*($I105-1)/10)*(1+Z105/10000)*(1+(10+SWITCH($K105,0,0,1,1,2,2,3,3,4,4,5,5,6,7,7,9,8,11,9,13,10,15)+switch($L105,10,5,0))/100)+AF105</f>
        <v>497.8272</v>
      </c>
      <c r="F105" s="348">
        <f t="shared" ref="F105:F106" si="99">(S105+T105*($I105-1)/10)*(1+AA105/10000)*(1+(10+SWITCH($J105,0,0,1,1,2,2,3,3,4,4,5,5,6,7,7,9,8,11,9,13,10,15)+switch($L105,10,5,0))/100)+AG105+$L105*AK105</f>
        <v>256.368168</v>
      </c>
      <c r="G105" s="349">
        <f t="shared" ref="G105:G106" si="100">(U105+V105*($I105-1)/10)*(1+AB105/10000)*(1+(10+SWITCH($J105,0,0,1,1,2,2,3,3,4,4,5,5,6,7,7,9,8,11,9,13,10,15)+switch($L105,10,5,0))/100)+AH105+$L105*AL105</f>
        <v>372.96021</v>
      </c>
      <c r="H105" s="350">
        <f t="shared" ref="H105:H106" si="101">W105*(1+AC105/10000)*(1+(10+SWITCH($K105,0,0,1,1,2,2,3,3,4,4,5,5,6,7,7,9,8,11,9,13,10,15)+switch($L105,10,5,0))/100)+AI105</f>
        <v>80.32271</v>
      </c>
      <c r="I105" s="351">
        <v>70.0</v>
      </c>
      <c r="J105" s="351">
        <v>10.0</v>
      </c>
      <c r="K105" s="351">
        <v>10.0</v>
      </c>
      <c r="L105" s="351">
        <v>10.0</v>
      </c>
      <c r="M105" s="352">
        <v>587.0</v>
      </c>
      <c r="N105" s="352">
        <v>90.0</v>
      </c>
      <c r="O105" s="352">
        <v>76.0</v>
      </c>
      <c r="P105" s="352">
        <v>12.0</v>
      </c>
      <c r="Q105" s="352">
        <v>89.0</v>
      </c>
      <c r="R105" s="352">
        <v>14.0</v>
      </c>
      <c r="S105" s="352">
        <v>48.0</v>
      </c>
      <c r="T105" s="352">
        <v>8.0</v>
      </c>
      <c r="U105" s="352">
        <v>60.0</v>
      </c>
      <c r="V105" s="352">
        <v>10.0</v>
      </c>
      <c r="W105" s="352">
        <v>43.0</v>
      </c>
      <c r="X105" s="353">
        <v>6081.0</v>
      </c>
      <c r="Y105" s="353">
        <v>5027.0</v>
      </c>
      <c r="Z105" s="353">
        <v>7400.0</v>
      </c>
      <c r="AA105" s="353">
        <v>6873.0</v>
      </c>
      <c r="AB105" s="353">
        <v>6873.0</v>
      </c>
      <c r="AC105" s="353">
        <v>4369.0</v>
      </c>
      <c r="AD105" s="354">
        <v>276.0</v>
      </c>
      <c r="AE105" s="354">
        <v>0.0</v>
      </c>
      <c r="AF105" s="354">
        <v>78.0</v>
      </c>
      <c r="AG105" s="354">
        <v>0.0</v>
      </c>
      <c r="AH105" s="354">
        <v>40.0</v>
      </c>
      <c r="AI105" s="354">
        <v>0.0</v>
      </c>
      <c r="AJ105" s="355">
        <v>50.0</v>
      </c>
      <c r="AK105" s="355">
        <v>3.0</v>
      </c>
      <c r="AL105" s="355">
        <v>5.0</v>
      </c>
    </row>
    <row r="106">
      <c r="A106" s="333" t="s">
        <v>551</v>
      </c>
      <c r="B106" s="344" t="s">
        <v>200</v>
      </c>
      <c r="C106" s="345">
        <f t="shared" si="96"/>
        <v>3153.977875</v>
      </c>
      <c r="D106" s="346">
        <f t="shared" si="97"/>
        <v>257.86332</v>
      </c>
      <c r="E106" s="347">
        <f t="shared" si="98"/>
        <v>527.007</v>
      </c>
      <c r="F106" s="348">
        <f t="shared" si="99"/>
        <v>236.846107</v>
      </c>
      <c r="G106" s="349">
        <f t="shared" si="100"/>
        <v>372.96021</v>
      </c>
      <c r="H106" s="350">
        <f t="shared" si="101"/>
        <v>80.32271</v>
      </c>
      <c r="I106" s="351">
        <v>70.0</v>
      </c>
      <c r="J106" s="351">
        <v>10.0</v>
      </c>
      <c r="K106" s="351">
        <v>10.0</v>
      </c>
      <c r="L106" s="351">
        <v>10.0</v>
      </c>
      <c r="M106" s="352">
        <v>551.0</v>
      </c>
      <c r="N106" s="352">
        <v>85.0</v>
      </c>
      <c r="O106" s="352">
        <v>63.0</v>
      </c>
      <c r="P106" s="352">
        <v>10.0</v>
      </c>
      <c r="Q106" s="352">
        <v>95.0</v>
      </c>
      <c r="R106" s="352">
        <v>15.0</v>
      </c>
      <c r="S106" s="352">
        <v>46.0</v>
      </c>
      <c r="T106" s="352">
        <v>7.0</v>
      </c>
      <c r="U106" s="352">
        <v>60.0</v>
      </c>
      <c r="V106" s="352">
        <v>10.0</v>
      </c>
      <c r="W106" s="352">
        <v>43.0</v>
      </c>
      <c r="X106" s="353">
        <v>6081.0</v>
      </c>
      <c r="Y106" s="353">
        <v>5027.0</v>
      </c>
      <c r="Z106" s="353">
        <v>7400.0</v>
      </c>
      <c r="AA106" s="353">
        <v>6873.0</v>
      </c>
      <c r="AB106" s="353">
        <v>6873.0</v>
      </c>
      <c r="AC106" s="353">
        <v>4369.0</v>
      </c>
      <c r="AD106" s="354">
        <v>276.0</v>
      </c>
      <c r="AE106" s="354">
        <v>0.0</v>
      </c>
      <c r="AF106" s="354">
        <v>78.0</v>
      </c>
      <c r="AG106" s="354">
        <v>0.0</v>
      </c>
      <c r="AH106" s="354">
        <v>40.0</v>
      </c>
      <c r="AI106" s="354">
        <v>0.0</v>
      </c>
      <c r="AJ106" s="355">
        <v>50.0</v>
      </c>
      <c r="AK106" s="355">
        <v>3.0</v>
      </c>
      <c r="AL106" s="355">
        <v>5.0</v>
      </c>
    </row>
    <row r="107">
      <c r="A107" s="333" t="s">
        <v>551</v>
      </c>
      <c r="B107" s="344" t="s">
        <v>3769</v>
      </c>
      <c r="C107" s="356">
        <v>3489.0</v>
      </c>
      <c r="D107" s="357">
        <v>258.0</v>
      </c>
      <c r="E107" s="358">
        <v>547.0</v>
      </c>
      <c r="F107" s="359">
        <v>240.0</v>
      </c>
      <c r="G107" s="360">
        <v>388.0</v>
      </c>
      <c r="H107" s="361">
        <v>87.0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1522</v>
      </c>
      <c r="B108" s="344" t="s">
        <v>880</v>
      </c>
      <c r="C108" s="356">
        <v>4184.0</v>
      </c>
      <c r="D108" s="357">
        <v>609.0</v>
      </c>
      <c r="E108" s="358">
        <v>233.0</v>
      </c>
      <c r="F108" s="359">
        <v>275.0</v>
      </c>
      <c r="G108" s="360">
        <v>254.0</v>
      </c>
      <c r="H108" s="361">
        <v>113.0</v>
      </c>
      <c r="I108" s="351"/>
      <c r="J108" s="351"/>
      <c r="K108" s="351"/>
      <c r="L108" s="351"/>
      <c r="M108" s="352"/>
      <c r="N108" s="352"/>
      <c r="O108" s="352"/>
      <c r="P108" s="352"/>
      <c r="Q108" s="352"/>
      <c r="R108" s="352"/>
      <c r="S108" s="352"/>
      <c r="T108" s="352"/>
      <c r="U108" s="352"/>
      <c r="V108" s="352"/>
      <c r="W108" s="352"/>
      <c r="X108" s="353"/>
      <c r="Y108" s="353"/>
      <c r="Z108" s="353"/>
      <c r="AA108" s="353"/>
      <c r="AB108" s="353"/>
      <c r="AC108" s="353"/>
      <c r="AD108" s="354"/>
      <c r="AE108" s="354"/>
      <c r="AF108" s="354"/>
      <c r="AG108" s="354"/>
      <c r="AH108" s="354"/>
      <c r="AI108" s="354"/>
      <c r="AJ108" s="355"/>
      <c r="AK108" s="355"/>
      <c r="AL108" s="355"/>
    </row>
    <row r="109">
      <c r="A109" s="333" t="s">
        <v>1522</v>
      </c>
      <c r="B109" s="344" t="s">
        <v>701</v>
      </c>
      <c r="C109" s="356">
        <v>4511.0</v>
      </c>
      <c r="D109" s="357">
        <v>578.0</v>
      </c>
      <c r="E109" s="358">
        <v>233.0</v>
      </c>
      <c r="F109" s="359">
        <v>287.0</v>
      </c>
      <c r="G109" s="360">
        <v>283.0</v>
      </c>
      <c r="H109" s="361">
        <v>113.0</v>
      </c>
      <c r="I109" s="351"/>
      <c r="J109" s="351"/>
      <c r="K109" s="351"/>
      <c r="L109" s="351"/>
      <c r="M109" s="352"/>
      <c r="N109" s="352"/>
      <c r="O109" s="352"/>
      <c r="P109" s="352"/>
      <c r="Q109" s="352"/>
      <c r="R109" s="352"/>
      <c r="S109" s="352"/>
      <c r="T109" s="352"/>
      <c r="U109" s="352"/>
      <c r="V109" s="352"/>
      <c r="W109" s="352"/>
      <c r="X109" s="353"/>
      <c r="Y109" s="353"/>
      <c r="Z109" s="353"/>
      <c r="AA109" s="353"/>
      <c r="AB109" s="353"/>
      <c r="AC109" s="353"/>
      <c r="AD109" s="354"/>
      <c r="AE109" s="354"/>
      <c r="AF109" s="354"/>
      <c r="AG109" s="354"/>
      <c r="AH109" s="354"/>
      <c r="AI109" s="354"/>
      <c r="AJ109" s="355"/>
      <c r="AK109" s="355"/>
      <c r="AL109" s="355"/>
    </row>
    <row r="110">
      <c r="A110" s="333" t="s">
        <v>1542</v>
      </c>
      <c r="B110" s="344" t="s">
        <v>1551</v>
      </c>
      <c r="C110" s="345">
        <f t="shared" ref="C110:C111" si="102">(M110+N110*($I110-1)/10)*(1+X110/10000)*(1+(10+SWITCH($J110,0,0,1,1,2,2,3,3,4,4,5,5,6,7,7,9,8,11,9,13,10,15)+switch($L110,10,5,0))/100)+AD110+$L110*AJ110</f>
        <v>3438.92401</v>
      </c>
      <c r="D110" s="346">
        <f t="shared" ref="D110:D111" si="103">(O110+P110*($I110-1)/10)*(1+Y110/10000)*(1+(10+SWITCH($K110,0,0,1,1,2,2,3,3,4,4,5,5,6,7,7,9,8,11,9,13,10,15)+switch($L110,10,5,0))/100)+AE110</f>
        <v>540.14769</v>
      </c>
      <c r="E110" s="347">
        <f t="shared" ref="E110:E111" si="104">(Q110+R110*($I110-1)/10)*(1+Z110/10000)*(1+(10+SWITCH($K110,0,0,1,1,2,2,3,3,4,4,5,5,6,7,7,9,8,11,9,13,10,15)+switch($L110,10,5,0))/100)+AF110</f>
        <v>239.77668</v>
      </c>
      <c r="F110" s="348">
        <f t="shared" ref="F110:F111" si="105">(S110+T110*($I110-1)/10)*(1+AA110/10000)*(1+(10+SWITCH($J110,0,0,1,1,2,2,3,3,4,4,5,5,6,7,7,9,8,11,9,13,10,15)+switch($L110,10,5,0))/100)+AG110+$L110*AK110</f>
        <v>298.4384</v>
      </c>
      <c r="G110" s="349">
        <f t="shared" ref="G110:G111" si="106">(U110+V110*($I110-1)/10)*(1+AB110/10000)*(1+(10+SWITCH($J110,0,0,1,1,2,2,3,3,4,4,5,5,6,7,7,9,8,11,9,13,10,15)+switch($L110,10,5,0))/100)+AH110+$L110*AL110</f>
        <v>280.767093</v>
      </c>
      <c r="H110" s="350">
        <f t="shared" ref="H110:H111" si="107">W110*(1+AC110/10000)*(1+(10+SWITCH($K110,0,0,1,1,2,2,3,3,4,4,5,5,6,7,7,9,8,11,9,13,10,15)+switch($L110,10,5,0))/100)+AI110</f>
        <v>321.72394</v>
      </c>
      <c r="I110" s="351">
        <v>70.0</v>
      </c>
      <c r="J110" s="351">
        <v>10.0</v>
      </c>
      <c r="K110" s="351">
        <v>10.0</v>
      </c>
      <c r="L110" s="351">
        <v>10.0</v>
      </c>
      <c r="M110" s="362">
        <v>551.0</v>
      </c>
      <c r="N110" s="362">
        <v>100.0</v>
      </c>
      <c r="O110" s="362">
        <v>95.0</v>
      </c>
      <c r="P110" s="362">
        <v>15.0</v>
      </c>
      <c r="Q110" s="362">
        <v>63.0</v>
      </c>
      <c r="R110" s="362">
        <v>10.0</v>
      </c>
      <c r="S110" s="362">
        <v>48.0</v>
      </c>
      <c r="T110" s="362">
        <v>8.0</v>
      </c>
      <c r="U110" s="362">
        <v>46.0</v>
      </c>
      <c r="V110" s="362">
        <v>7.0</v>
      </c>
      <c r="W110" s="362">
        <v>117.0</v>
      </c>
      <c r="X110" s="353">
        <v>7597.0</v>
      </c>
      <c r="Y110" s="353">
        <v>8258.0</v>
      </c>
      <c r="Z110" s="353">
        <v>3973.0</v>
      </c>
      <c r="AA110" s="353">
        <v>7400.0</v>
      </c>
      <c r="AB110" s="353">
        <v>7927.0</v>
      </c>
      <c r="AC110" s="353">
        <v>9114.0</v>
      </c>
      <c r="AD110" s="376"/>
      <c r="AE110" s="354">
        <v>69.0</v>
      </c>
      <c r="AF110" s="376"/>
      <c r="AG110" s="354">
        <v>15.0</v>
      </c>
      <c r="AH110" s="354">
        <v>21.0</v>
      </c>
      <c r="AI110" s="354">
        <v>31.0</v>
      </c>
      <c r="AJ110" s="377">
        <v>60.0</v>
      </c>
      <c r="AK110" s="377">
        <v>5.0</v>
      </c>
      <c r="AL110" s="377">
        <v>4.0</v>
      </c>
    </row>
    <row r="111">
      <c r="A111" s="333" t="s">
        <v>1542</v>
      </c>
      <c r="B111" s="344" t="s">
        <v>1555</v>
      </c>
      <c r="C111" s="345">
        <f t="shared" si="102"/>
        <v>3820.95488</v>
      </c>
      <c r="D111" s="346">
        <f t="shared" si="103"/>
        <v>568.392816</v>
      </c>
      <c r="E111" s="347">
        <f t="shared" si="104"/>
        <v>239.77668</v>
      </c>
      <c r="F111" s="348">
        <f t="shared" si="105"/>
        <v>334.4042</v>
      </c>
      <c r="G111" s="349">
        <f t="shared" si="106"/>
        <v>301.508632</v>
      </c>
      <c r="H111" s="350">
        <f t="shared" si="107"/>
        <v>197.48294</v>
      </c>
      <c r="I111" s="351">
        <v>70.0</v>
      </c>
      <c r="J111" s="351">
        <v>10.0</v>
      </c>
      <c r="K111" s="351">
        <v>10.0</v>
      </c>
      <c r="L111" s="351">
        <v>10.0</v>
      </c>
      <c r="M111" s="362">
        <v>649.0</v>
      </c>
      <c r="N111" s="362">
        <v>110.0</v>
      </c>
      <c r="O111" s="362">
        <v>100.0</v>
      </c>
      <c r="P111" s="362">
        <v>16.0</v>
      </c>
      <c r="Q111" s="362">
        <v>63.0</v>
      </c>
      <c r="R111" s="362">
        <v>10.0</v>
      </c>
      <c r="S111" s="362">
        <v>57.0</v>
      </c>
      <c r="T111" s="362">
        <v>9.0</v>
      </c>
      <c r="U111" s="362">
        <v>48.0</v>
      </c>
      <c r="V111" s="362">
        <v>8.0</v>
      </c>
      <c r="W111" s="362">
        <v>67.0</v>
      </c>
      <c r="X111" s="353">
        <v>7597.0</v>
      </c>
      <c r="Y111" s="353">
        <v>8258.0</v>
      </c>
      <c r="Z111" s="353">
        <v>3973.0</v>
      </c>
      <c r="AA111" s="353">
        <v>7400.0</v>
      </c>
      <c r="AB111" s="353">
        <v>7927.0</v>
      </c>
      <c r="AC111" s="353">
        <v>9114.0</v>
      </c>
      <c r="AD111" s="376"/>
      <c r="AE111" s="354">
        <v>69.0</v>
      </c>
      <c r="AF111" s="376"/>
      <c r="AG111" s="354">
        <v>15.0</v>
      </c>
      <c r="AH111" s="354">
        <v>21.0</v>
      </c>
      <c r="AI111" s="354">
        <v>31.0</v>
      </c>
      <c r="AJ111" s="377">
        <v>60.0</v>
      </c>
      <c r="AK111" s="377">
        <v>5.0</v>
      </c>
      <c r="AL111" s="377">
        <v>4.0</v>
      </c>
    </row>
    <row r="112">
      <c r="A112" s="333" t="s">
        <v>1562</v>
      </c>
      <c r="B112" s="344" t="s">
        <v>165</v>
      </c>
      <c r="C112" s="356">
        <v>5372.0</v>
      </c>
      <c r="D112" s="357">
        <v>548.0</v>
      </c>
      <c r="E112" s="358">
        <v>247.0</v>
      </c>
      <c r="F112" s="359">
        <v>357.0</v>
      </c>
      <c r="G112" s="360">
        <v>207.0</v>
      </c>
      <c r="H112" s="361">
        <v>106.0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1562</v>
      </c>
      <c r="B113" s="344" t="s">
        <v>701</v>
      </c>
      <c r="C113" s="356">
        <v>5057.0</v>
      </c>
      <c r="D113" s="357">
        <v>577.0</v>
      </c>
      <c r="E113" s="358">
        <v>247.0</v>
      </c>
      <c r="F113" s="359">
        <v>311.0</v>
      </c>
      <c r="G113" s="360">
        <v>260.0</v>
      </c>
      <c r="H113" s="361">
        <v>118.0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1584</v>
      </c>
      <c r="B114" s="344" t="s">
        <v>1592</v>
      </c>
      <c r="C114" s="356">
        <v>3838.0</v>
      </c>
      <c r="D114" s="357">
        <v>533.0</v>
      </c>
      <c r="E114" s="358">
        <v>242.0</v>
      </c>
      <c r="F114" s="359">
        <v>293.0</v>
      </c>
      <c r="G114" s="360">
        <v>263.0</v>
      </c>
      <c r="H114" s="361">
        <v>326.0</v>
      </c>
      <c r="I114" s="351"/>
      <c r="J114" s="351"/>
      <c r="K114" s="351"/>
      <c r="L114" s="351"/>
      <c r="M114" s="362"/>
      <c r="N114" s="362"/>
      <c r="O114" s="362"/>
      <c r="P114" s="362"/>
      <c r="Q114" s="362"/>
      <c r="R114" s="362"/>
      <c r="S114" s="362"/>
      <c r="T114" s="362"/>
      <c r="U114" s="362"/>
      <c r="V114" s="362"/>
      <c r="W114" s="362"/>
      <c r="X114" s="353"/>
      <c r="Y114" s="353"/>
      <c r="Z114" s="353"/>
      <c r="AA114" s="353"/>
      <c r="AB114" s="353"/>
      <c r="AC114" s="353"/>
      <c r="AD114" s="376"/>
      <c r="AE114" s="354"/>
      <c r="AF114" s="376"/>
      <c r="AG114" s="354"/>
      <c r="AH114" s="354"/>
      <c r="AI114" s="354"/>
      <c r="AJ114" s="377"/>
      <c r="AK114" s="377"/>
      <c r="AL114" s="377"/>
    </row>
    <row r="115">
      <c r="A115" s="333" t="s">
        <v>1584</v>
      </c>
      <c r="B115" s="344" t="s">
        <v>1597</v>
      </c>
      <c r="C115" s="356">
        <v>3838.0</v>
      </c>
      <c r="D115" s="357">
        <v>533.0</v>
      </c>
      <c r="E115" s="358">
        <v>242.0</v>
      </c>
      <c r="F115" s="359">
        <v>293.0</v>
      </c>
      <c r="G115" s="360">
        <v>263.0</v>
      </c>
      <c r="H115" s="361">
        <v>326.0</v>
      </c>
      <c r="I115" s="351"/>
      <c r="J115" s="351"/>
      <c r="K115" s="351"/>
      <c r="L115" s="351"/>
      <c r="M115" s="362"/>
      <c r="N115" s="362"/>
      <c r="O115" s="362"/>
      <c r="P115" s="362"/>
      <c r="Q115" s="362"/>
      <c r="R115" s="362"/>
      <c r="S115" s="362"/>
      <c r="T115" s="362"/>
      <c r="U115" s="362"/>
      <c r="V115" s="362"/>
      <c r="W115" s="362"/>
      <c r="X115" s="353"/>
      <c r="Y115" s="353"/>
      <c r="Z115" s="353"/>
      <c r="AA115" s="353"/>
      <c r="AB115" s="353"/>
      <c r="AC115" s="353"/>
      <c r="AD115" s="376"/>
      <c r="AE115" s="354"/>
      <c r="AF115" s="376"/>
      <c r="AG115" s="354"/>
      <c r="AH115" s="354"/>
      <c r="AI115" s="354"/>
      <c r="AJ115" s="377"/>
      <c r="AK115" s="377"/>
      <c r="AL115" s="377"/>
    </row>
    <row r="116">
      <c r="A116" s="333" t="s">
        <v>1604</v>
      </c>
      <c r="B116" s="344" t="s">
        <v>1382</v>
      </c>
      <c r="C116" s="356">
        <v>5372.0</v>
      </c>
      <c r="D116" s="357">
        <v>448.0</v>
      </c>
      <c r="E116" s="358">
        <v>247.0</v>
      </c>
      <c r="F116" s="359">
        <v>403.0</v>
      </c>
      <c r="G116" s="360">
        <v>212.0</v>
      </c>
      <c r="H116" s="361">
        <v>88.0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1604</v>
      </c>
      <c r="B117" s="344" t="s">
        <v>305</v>
      </c>
      <c r="C117" s="356">
        <v>4717.0</v>
      </c>
      <c r="D117" s="357">
        <v>504.0</v>
      </c>
      <c r="E117" s="358">
        <v>247.0</v>
      </c>
      <c r="F117" s="359">
        <v>371.0</v>
      </c>
      <c r="G117" s="360">
        <v>267.0</v>
      </c>
      <c r="H117" s="361">
        <v>103.0</v>
      </c>
      <c r="I117" s="351"/>
      <c r="J117" s="351"/>
      <c r="K117" s="351"/>
      <c r="L117" s="351"/>
      <c r="M117" s="352"/>
      <c r="N117" s="352"/>
      <c r="O117" s="352"/>
      <c r="P117" s="352"/>
      <c r="Q117" s="352"/>
      <c r="R117" s="352"/>
      <c r="S117" s="352"/>
      <c r="T117" s="352"/>
      <c r="U117" s="352"/>
      <c r="V117" s="352"/>
      <c r="W117" s="352"/>
      <c r="X117" s="353"/>
      <c r="Y117" s="353"/>
      <c r="Z117" s="353"/>
      <c r="AA117" s="353"/>
      <c r="AB117" s="353"/>
      <c r="AC117" s="353"/>
      <c r="AD117" s="354"/>
      <c r="AE117" s="354"/>
      <c r="AF117" s="354"/>
      <c r="AG117" s="354"/>
      <c r="AH117" s="354"/>
      <c r="AI117" s="354"/>
      <c r="AJ117" s="355"/>
      <c r="AK117" s="355"/>
      <c r="AL117" s="355"/>
    </row>
    <row r="118">
      <c r="A118" s="333" t="s">
        <v>1631</v>
      </c>
      <c r="B118" s="344" t="s">
        <v>365</v>
      </c>
      <c r="C118" s="345">
        <f t="shared" ref="C118:C121" si="108">(M118+N118*($I118-1)/10)*(1+X118/10000)*(1+(10+SWITCH($J118,0,0,1,1,2,2,3,3,4,4,5,5,6,7,7,9,8,11,9,13,10,15)+switch($L118,10,5,0))/100)+AD118+$L118*AJ118</f>
        <v>3240.133875</v>
      </c>
      <c r="D118" s="346">
        <f t="shared" ref="D118:D121" si="109">(O118+P118*($I118-1)/10)*(1+Y118/10000)*(1+(10+SWITCH($K118,0,0,1,1,2,2,3,3,4,4,5,5,6,7,7,9,8,11,9,13,10,15)+switch($L118,10,5,0))/100)+AE118</f>
        <v>340.171832</v>
      </c>
      <c r="E118" s="347">
        <f t="shared" ref="E118:E121" si="110">(Q118+R118*($I118-1)/10)*(1+Z118/10000)*(1+(10+SWITCH($K118,0,0,1,1,2,2,3,3,4,4,5,5,6,7,7,9,8,11,9,13,10,15)+switch($L118,10,5,0))/100)+AF118</f>
        <v>439.059357</v>
      </c>
      <c r="F118" s="348">
        <f t="shared" ref="F118:F121" si="111">(S118+T118*($I118-1)/10)*(1+AA118/10000)*(1+(10+SWITCH($J118,0,0,1,1,2,2,3,3,4,4,5,5,6,7,7,9,8,11,9,13,10,15)+switch($L118,10,5,0))/100)+AG118+$L118*AK118</f>
        <v>243.3066</v>
      </c>
      <c r="G118" s="349">
        <f t="shared" ref="G118:G121" si="112">(U118+V118*($I118-1)/10)*(1+AB118/10000)*(1+(10+SWITCH($J118,0,0,1,1,2,2,3,3,4,4,5,5,6,7,7,9,8,11,9,13,10,15)+switch($L118,10,5,0))/100)+AH118+$L118*AL118</f>
        <v>371.47593</v>
      </c>
      <c r="H118" s="350">
        <f t="shared" ref="H118:H121" si="113">W118*(1+AC118/10000)*(1+(10+SWITCH($K118,0,0,1,1,2,2,3,3,4,4,5,5,6,7,7,9,8,11,9,13,10,15)+switch($L118,10,5,0))/100)+AI118</f>
        <v>80.89543</v>
      </c>
      <c r="I118" s="351">
        <v>70.0</v>
      </c>
      <c r="J118" s="351">
        <v>10.0</v>
      </c>
      <c r="K118" s="351">
        <v>10.0</v>
      </c>
      <c r="L118" s="351">
        <v>10.0</v>
      </c>
      <c r="M118" s="352">
        <v>551.0</v>
      </c>
      <c r="N118" s="352">
        <v>85.0</v>
      </c>
      <c r="O118" s="352">
        <v>76.0</v>
      </c>
      <c r="P118" s="352">
        <v>12.0</v>
      </c>
      <c r="Q118" s="352">
        <v>80.0</v>
      </c>
      <c r="R118" s="352">
        <v>13.0</v>
      </c>
      <c r="S118" s="352">
        <v>46.0</v>
      </c>
      <c r="T118" s="352">
        <v>7.0</v>
      </c>
      <c r="U118" s="352">
        <v>64.0</v>
      </c>
      <c r="V118" s="352">
        <v>10.0</v>
      </c>
      <c r="W118" s="352">
        <v>43.0</v>
      </c>
      <c r="X118" s="353">
        <v>7137.0</v>
      </c>
      <c r="Y118" s="353">
        <v>6478.0</v>
      </c>
      <c r="Z118" s="353">
        <v>7137.0</v>
      </c>
      <c r="AA118" s="353">
        <v>7400.0</v>
      </c>
      <c r="AB118" s="353">
        <v>5817.0</v>
      </c>
      <c r="AC118" s="353">
        <v>3577.0</v>
      </c>
      <c r="AD118" s="354">
        <v>356.0</v>
      </c>
      <c r="AE118" s="354">
        <v>0.0</v>
      </c>
      <c r="AF118" s="354">
        <v>61.0</v>
      </c>
      <c r="AG118" s="354">
        <v>0.0</v>
      </c>
      <c r="AH118" s="354">
        <v>38.0</v>
      </c>
      <c r="AI118" s="354">
        <v>5.0</v>
      </c>
      <c r="AJ118" s="355">
        <v>35.0</v>
      </c>
      <c r="AK118" s="355">
        <v>3.0</v>
      </c>
      <c r="AL118" s="355">
        <v>6.0</v>
      </c>
    </row>
    <row r="119">
      <c r="A119" s="386" t="s">
        <v>1631</v>
      </c>
      <c r="B119" s="344" t="s">
        <v>672</v>
      </c>
      <c r="C119" s="345">
        <f t="shared" si="108"/>
        <v>3240.133875</v>
      </c>
      <c r="D119" s="346">
        <f t="shared" si="109"/>
        <v>282.76248</v>
      </c>
      <c r="E119" s="347">
        <f t="shared" si="110"/>
        <v>503.220285</v>
      </c>
      <c r="F119" s="348">
        <f t="shared" si="111"/>
        <v>243.3066</v>
      </c>
      <c r="G119" s="349">
        <f t="shared" si="112"/>
        <v>363.25109</v>
      </c>
      <c r="H119" s="350">
        <f t="shared" si="113"/>
        <v>80.89543</v>
      </c>
      <c r="I119" s="351">
        <v>70.0</v>
      </c>
      <c r="J119" s="351">
        <v>10.0</v>
      </c>
      <c r="K119" s="351">
        <v>10.0</v>
      </c>
      <c r="L119" s="351">
        <v>10.0</v>
      </c>
      <c r="M119" s="352">
        <v>551.0</v>
      </c>
      <c r="N119" s="352">
        <v>85.0</v>
      </c>
      <c r="O119" s="352">
        <v>63.0</v>
      </c>
      <c r="P119" s="352">
        <v>10.0</v>
      </c>
      <c r="Q119" s="352">
        <v>95.0</v>
      </c>
      <c r="R119" s="352">
        <v>15.0</v>
      </c>
      <c r="S119" s="352">
        <v>46.0</v>
      </c>
      <c r="T119" s="352">
        <v>7.0</v>
      </c>
      <c r="U119" s="352">
        <v>60.0</v>
      </c>
      <c r="V119" s="352">
        <v>10.0</v>
      </c>
      <c r="W119" s="352">
        <v>43.0</v>
      </c>
      <c r="X119" s="353">
        <v>7137.0</v>
      </c>
      <c r="Y119" s="353">
        <v>6478.0</v>
      </c>
      <c r="Z119" s="353">
        <v>7137.0</v>
      </c>
      <c r="AA119" s="353">
        <v>7400.0</v>
      </c>
      <c r="AB119" s="353">
        <v>5817.0</v>
      </c>
      <c r="AC119" s="353">
        <v>3577.0</v>
      </c>
      <c r="AD119" s="354">
        <v>356.0</v>
      </c>
      <c r="AE119" s="354">
        <v>0.0</v>
      </c>
      <c r="AF119" s="354">
        <v>61.0</v>
      </c>
      <c r="AG119" s="354">
        <v>0.0</v>
      </c>
      <c r="AH119" s="354">
        <v>38.0</v>
      </c>
      <c r="AI119" s="354">
        <v>5.0</v>
      </c>
      <c r="AJ119" s="355">
        <v>35.0</v>
      </c>
      <c r="AK119" s="355">
        <v>3.0</v>
      </c>
      <c r="AL119" s="355">
        <v>6.0</v>
      </c>
    </row>
    <row r="120">
      <c r="A120" s="333" t="s">
        <v>1653</v>
      </c>
      <c r="B120" s="344" t="s">
        <v>1662</v>
      </c>
      <c r="C120" s="345">
        <f t="shared" si="108"/>
        <v>3083.094875</v>
      </c>
      <c r="D120" s="346">
        <f t="shared" si="109"/>
        <v>312.921752</v>
      </c>
      <c r="E120" s="347">
        <f t="shared" si="110"/>
        <v>440.8614</v>
      </c>
      <c r="F120" s="348">
        <f t="shared" si="111"/>
        <v>246.846107</v>
      </c>
      <c r="G120" s="349">
        <f t="shared" si="112"/>
        <v>377.60505</v>
      </c>
      <c r="H120" s="350">
        <f t="shared" si="113"/>
        <v>84.73322</v>
      </c>
      <c r="I120" s="351">
        <v>70.0</v>
      </c>
      <c r="J120" s="351">
        <v>10.0</v>
      </c>
      <c r="K120" s="351">
        <v>10.0</v>
      </c>
      <c r="L120" s="351">
        <v>10.0</v>
      </c>
      <c r="M120" s="378">
        <v>551.0</v>
      </c>
      <c r="N120" s="378">
        <v>85.0</v>
      </c>
      <c r="O120" s="378">
        <v>76.0</v>
      </c>
      <c r="P120" s="378">
        <v>12.0</v>
      </c>
      <c r="Q120" s="378">
        <v>80.0</v>
      </c>
      <c r="R120" s="378">
        <v>13.0</v>
      </c>
      <c r="S120" s="378">
        <v>46.0</v>
      </c>
      <c r="T120" s="378">
        <v>7.0</v>
      </c>
      <c r="U120" s="378">
        <v>64.0</v>
      </c>
      <c r="V120" s="378">
        <v>10.0</v>
      </c>
      <c r="W120" s="378">
        <v>43.0</v>
      </c>
      <c r="X120" s="353">
        <v>6873.0</v>
      </c>
      <c r="Y120" s="353">
        <v>5158.0</v>
      </c>
      <c r="Z120" s="353">
        <v>7400.0</v>
      </c>
      <c r="AA120" s="353">
        <v>6873.0</v>
      </c>
      <c r="AB120" s="353">
        <v>6345.0</v>
      </c>
      <c r="AC120" s="353">
        <v>5158.0</v>
      </c>
      <c r="AD120" s="354">
        <v>138.0</v>
      </c>
      <c r="AE120" s="376"/>
      <c r="AF120" s="354">
        <v>57.0</v>
      </c>
      <c r="AG120" s="354">
        <v>10.0</v>
      </c>
      <c r="AH120" s="354">
        <v>45.0</v>
      </c>
      <c r="AI120" s="376"/>
      <c r="AJ120" s="377">
        <v>45.0</v>
      </c>
      <c r="AK120" s="377">
        <v>3.0</v>
      </c>
      <c r="AL120" s="377">
        <v>5.0</v>
      </c>
    </row>
    <row r="121">
      <c r="A121" s="333" t="s">
        <v>1653</v>
      </c>
      <c r="B121" s="344" t="s">
        <v>1664</v>
      </c>
      <c r="C121" s="345">
        <f t="shared" si="108"/>
        <v>3525.08311</v>
      </c>
      <c r="D121" s="346">
        <f t="shared" si="109"/>
        <v>287.501786</v>
      </c>
      <c r="E121" s="347">
        <f t="shared" si="110"/>
        <v>476.8272</v>
      </c>
      <c r="F121" s="348">
        <f t="shared" si="111"/>
        <v>277.335618</v>
      </c>
      <c r="G121" s="349">
        <f t="shared" si="112"/>
        <v>314.28452</v>
      </c>
      <c r="H121" s="350">
        <f t="shared" si="113"/>
        <v>110.35024</v>
      </c>
      <c r="I121" s="351">
        <v>70.0</v>
      </c>
      <c r="J121" s="351">
        <v>10.0</v>
      </c>
      <c r="K121" s="351">
        <v>10.0</v>
      </c>
      <c r="L121" s="351">
        <v>10.0</v>
      </c>
      <c r="M121" s="378">
        <v>649.0</v>
      </c>
      <c r="N121" s="378">
        <v>100.0</v>
      </c>
      <c r="O121" s="378">
        <v>70.0</v>
      </c>
      <c r="P121" s="378">
        <v>11.0</v>
      </c>
      <c r="Q121" s="378">
        <v>89.0</v>
      </c>
      <c r="R121" s="378">
        <v>14.0</v>
      </c>
      <c r="S121" s="378">
        <v>53.0</v>
      </c>
      <c r="T121" s="378">
        <v>8.0</v>
      </c>
      <c r="U121" s="378">
        <v>48.0</v>
      </c>
      <c r="V121" s="378">
        <v>8.0</v>
      </c>
      <c r="W121" s="378">
        <v>56.0</v>
      </c>
      <c r="X121" s="353">
        <v>6873.0</v>
      </c>
      <c r="Y121" s="353">
        <v>5158.0</v>
      </c>
      <c r="Z121" s="353">
        <v>7400.0</v>
      </c>
      <c r="AA121" s="353">
        <v>6873.0</v>
      </c>
      <c r="AB121" s="353">
        <v>6345.0</v>
      </c>
      <c r="AC121" s="353">
        <v>5158.0</v>
      </c>
      <c r="AD121" s="354">
        <v>138.0</v>
      </c>
      <c r="AE121" s="376"/>
      <c r="AF121" s="354">
        <v>57.0</v>
      </c>
      <c r="AG121" s="354">
        <v>10.0</v>
      </c>
      <c r="AH121" s="354">
        <v>45.0</v>
      </c>
      <c r="AI121" s="376"/>
      <c r="AJ121" s="377">
        <v>45.0</v>
      </c>
      <c r="AK121" s="377">
        <v>3.0</v>
      </c>
      <c r="AL121" s="377">
        <v>5.0</v>
      </c>
    </row>
    <row r="122">
      <c r="A122" s="333" t="s">
        <v>885</v>
      </c>
      <c r="B122" s="344" t="s">
        <v>1678</v>
      </c>
      <c r="C122" s="356">
        <v>3998.0</v>
      </c>
      <c r="D122" s="357">
        <v>267.0</v>
      </c>
      <c r="E122" s="358">
        <v>585.0</v>
      </c>
      <c r="F122" s="359">
        <v>299.0</v>
      </c>
      <c r="G122" s="360">
        <v>313.0</v>
      </c>
      <c r="H122" s="361">
        <v>172.0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885</v>
      </c>
      <c r="B123" s="344" t="s">
        <v>1681</v>
      </c>
      <c r="C123" s="356">
        <v>3695.0</v>
      </c>
      <c r="D123" s="357">
        <v>295.0</v>
      </c>
      <c r="E123" s="358">
        <v>585.0</v>
      </c>
      <c r="F123" s="359">
        <v>265.0</v>
      </c>
      <c r="G123" s="360">
        <v>324.0</v>
      </c>
      <c r="H123" s="361">
        <v>172.0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1690</v>
      </c>
      <c r="B124" s="344" t="s">
        <v>1695</v>
      </c>
      <c r="C124" s="356">
        <v>3727.0</v>
      </c>
      <c r="D124" s="357">
        <v>496.0</v>
      </c>
      <c r="E124" s="358">
        <v>249.0</v>
      </c>
      <c r="F124" s="359">
        <v>258.0</v>
      </c>
      <c r="G124" s="360">
        <v>298.0</v>
      </c>
      <c r="H124" s="361">
        <v>201.0</v>
      </c>
      <c r="I124" s="351"/>
      <c r="J124" s="351"/>
      <c r="K124" s="351"/>
      <c r="L124" s="351"/>
      <c r="M124" s="378"/>
      <c r="N124" s="378"/>
      <c r="O124" s="378"/>
      <c r="P124" s="378"/>
      <c r="Q124" s="378"/>
      <c r="R124" s="378"/>
      <c r="S124" s="378"/>
      <c r="T124" s="378"/>
      <c r="U124" s="378"/>
      <c r="V124" s="378"/>
      <c r="W124" s="378"/>
      <c r="X124" s="353"/>
      <c r="Y124" s="353"/>
      <c r="Z124" s="353"/>
      <c r="AA124" s="353"/>
      <c r="AB124" s="353"/>
      <c r="AC124" s="353"/>
      <c r="AD124" s="354"/>
      <c r="AE124" s="376"/>
      <c r="AF124" s="354"/>
      <c r="AG124" s="354"/>
      <c r="AH124" s="354"/>
      <c r="AI124" s="376"/>
      <c r="AJ124" s="377"/>
      <c r="AK124" s="377"/>
      <c r="AL124" s="377"/>
    </row>
    <row r="125">
      <c r="A125" s="333" t="s">
        <v>1690</v>
      </c>
      <c r="B125" s="344" t="s">
        <v>1698</v>
      </c>
      <c r="C125" s="356">
        <v>4537.0</v>
      </c>
      <c r="D125" s="357">
        <v>523.0</v>
      </c>
      <c r="E125" s="358">
        <v>226.0</v>
      </c>
      <c r="F125" s="359">
        <v>288.0</v>
      </c>
      <c r="G125" s="360">
        <v>265.0</v>
      </c>
      <c r="H125" s="361">
        <v>131.0</v>
      </c>
      <c r="I125" s="351"/>
      <c r="J125" s="351"/>
      <c r="K125" s="351"/>
      <c r="L125" s="351"/>
      <c r="M125" s="378"/>
      <c r="N125" s="378"/>
      <c r="O125" s="378"/>
      <c r="P125" s="378"/>
      <c r="Q125" s="378"/>
      <c r="R125" s="378"/>
      <c r="S125" s="378"/>
      <c r="T125" s="378"/>
      <c r="U125" s="378"/>
      <c r="V125" s="378"/>
      <c r="W125" s="378"/>
      <c r="X125" s="353"/>
      <c r="Y125" s="353"/>
      <c r="Z125" s="353"/>
      <c r="AA125" s="353"/>
      <c r="AB125" s="353"/>
      <c r="AC125" s="353"/>
      <c r="AD125" s="354"/>
      <c r="AE125" s="376"/>
      <c r="AF125" s="354"/>
      <c r="AG125" s="354"/>
      <c r="AH125" s="354"/>
      <c r="AI125" s="376"/>
      <c r="AJ125" s="377"/>
      <c r="AK125" s="377"/>
      <c r="AL125" s="377"/>
    </row>
    <row r="126">
      <c r="A126" s="333" t="s">
        <v>1115</v>
      </c>
      <c r="B126" s="344" t="s">
        <v>200</v>
      </c>
      <c r="C126" s="345">
        <f t="shared" ref="C126:C131" si="114">(M126+N126*($I126-1)/10)*(1+X126/10000)*(1+(10+SWITCH($J126,0,0,1,1,2,2,3,3,4,4,5,5,6,7,7,9,8,11,9,13,10,15)+switch($L126,10,5,0))/100)+AD126+$L126*AJ126</f>
        <v>2931.497375</v>
      </c>
      <c r="D126" s="346">
        <f t="shared" ref="D126:D131" si="115">(O126+P126*($I126-1)/10)*(1+Y126/10000)*(1+(10+SWITCH($K126,0,0,1,1,2,2,3,3,4,4,5,5,6,7,7,9,8,11,9,13,10,15)+switch($L126,10,5,0))/100)+AE126</f>
        <v>242.0418</v>
      </c>
      <c r="E126" s="347">
        <f t="shared" ref="E126:E131" si="116">(Q126+R126*($I126-1)/10)*(1+Z126/10000)*(1+(10+SWITCH($K126,0,0,1,1,2,2,3,3,4,4,5,5,6,7,7,9,8,11,9,13,10,15)+switch($L126,10,5,0))/100)+AF126</f>
        <v>471.21479</v>
      </c>
      <c r="F126" s="348">
        <f t="shared" ref="F126:F131" si="117">(S126+T126*($I126-1)/10)*(1+AA126/10000)*(1+(10+SWITCH($J126,0,0,1,1,2,2,3,3,4,4,5,5,6,7,7,9,8,11,9,13,10,15)+switch($L126,10,5,0))/100)+AG126+$L126*AK126</f>
        <v>219.046039</v>
      </c>
      <c r="G126" s="349">
        <f t="shared" ref="G126:G131" si="118">(U126+V126*($I126-1)/10)*(1+AB126/10000)*(1+(10+SWITCH($J126,0,0,1,1,2,2,3,3,4,4,5,5,6,7,7,9,8,11,9,13,10,15)+switch($L126,10,5,0))/100)+AH126+$L126*AL126</f>
        <v>368.5497</v>
      </c>
      <c r="H126" s="350">
        <f t="shared" ref="H126:H131" si="119">W126*(1+AC126/10000)*(1+(10+SWITCH($K126,0,0,1,1,2,2,3,3,4,4,5,5,6,7,7,9,8,11,9,13,10,15)+switch($L126,10,5,0))/100)+AI126</f>
        <v>76.63331</v>
      </c>
      <c r="I126" s="351">
        <v>70.0</v>
      </c>
      <c r="J126" s="351">
        <v>10.0</v>
      </c>
      <c r="K126" s="351">
        <v>10.0</v>
      </c>
      <c r="L126" s="351">
        <v>10.0</v>
      </c>
      <c r="M126" s="352">
        <v>551.0</v>
      </c>
      <c r="N126" s="352">
        <v>85.0</v>
      </c>
      <c r="O126" s="352">
        <v>63.0</v>
      </c>
      <c r="P126" s="352">
        <v>10.0</v>
      </c>
      <c r="Q126" s="352">
        <v>95.0</v>
      </c>
      <c r="R126" s="352">
        <v>15.0</v>
      </c>
      <c r="S126" s="352">
        <v>46.0</v>
      </c>
      <c r="T126" s="352">
        <v>7.0</v>
      </c>
      <c r="U126" s="352">
        <v>60.0</v>
      </c>
      <c r="V126" s="352">
        <v>10.0</v>
      </c>
      <c r="W126" s="352">
        <v>43.0</v>
      </c>
      <c r="X126" s="353">
        <v>6213.0</v>
      </c>
      <c r="Y126" s="353">
        <v>4105.0</v>
      </c>
      <c r="Z126" s="353">
        <v>6478.0</v>
      </c>
      <c r="AA126" s="353">
        <v>5421.0</v>
      </c>
      <c r="AB126" s="353">
        <v>6610.0</v>
      </c>
      <c r="AC126" s="353">
        <v>3709.0</v>
      </c>
      <c r="AD126" s="354">
        <v>234.0</v>
      </c>
      <c r="AE126" s="354">
        <v>0.0</v>
      </c>
      <c r="AF126" s="354">
        <v>46.0</v>
      </c>
      <c r="AG126" s="354">
        <v>0.0</v>
      </c>
      <c r="AH126" s="354">
        <v>30.0</v>
      </c>
      <c r="AI126" s="354">
        <v>0.0</v>
      </c>
      <c r="AJ126" s="355">
        <v>30.0</v>
      </c>
      <c r="AK126" s="355">
        <v>3.0</v>
      </c>
      <c r="AL126" s="355">
        <v>6.0</v>
      </c>
    </row>
    <row r="127">
      <c r="A127" s="333" t="s">
        <v>1718</v>
      </c>
      <c r="B127" s="344" t="s">
        <v>1728</v>
      </c>
      <c r="C127" s="345">
        <f t="shared" si="114"/>
        <v>3818.818</v>
      </c>
      <c r="D127" s="346">
        <f t="shared" si="115"/>
        <v>568.78116</v>
      </c>
      <c r="E127" s="347">
        <f t="shared" si="116"/>
        <v>239.77668</v>
      </c>
      <c r="F127" s="348">
        <f t="shared" si="117"/>
        <v>294.7484</v>
      </c>
      <c r="G127" s="349">
        <f t="shared" si="118"/>
        <v>280.508632</v>
      </c>
      <c r="H127" s="350">
        <f t="shared" si="119"/>
        <v>231.3615</v>
      </c>
      <c r="I127" s="351">
        <v>70.0</v>
      </c>
      <c r="J127" s="351">
        <v>10.0</v>
      </c>
      <c r="K127" s="351">
        <v>10.0</v>
      </c>
      <c r="L127" s="351">
        <v>10.0</v>
      </c>
      <c r="M127" s="352">
        <v>649.0</v>
      </c>
      <c r="N127" s="352">
        <v>100.0</v>
      </c>
      <c r="O127" s="352">
        <v>100.0</v>
      </c>
      <c r="P127" s="352">
        <v>16.0</v>
      </c>
      <c r="Q127" s="352">
        <v>63.0</v>
      </c>
      <c r="R127" s="352">
        <v>10.0</v>
      </c>
      <c r="S127" s="352">
        <v>53.0</v>
      </c>
      <c r="T127" s="352">
        <v>8.0</v>
      </c>
      <c r="U127" s="352">
        <v>48.0</v>
      </c>
      <c r="V127" s="352">
        <v>8.0</v>
      </c>
      <c r="W127" s="352">
        <v>75.0</v>
      </c>
      <c r="X127" s="353">
        <v>7400.0</v>
      </c>
      <c r="Y127" s="353">
        <v>8455.0</v>
      </c>
      <c r="Z127" s="353">
        <v>3973.0</v>
      </c>
      <c r="AA127" s="353">
        <v>7400.0</v>
      </c>
      <c r="AB127" s="353">
        <v>7927.0</v>
      </c>
      <c r="AC127" s="353">
        <v>9114.0</v>
      </c>
      <c r="AD127" s="354">
        <v>90.0</v>
      </c>
      <c r="AE127" s="354">
        <v>64.0</v>
      </c>
      <c r="AF127" s="363"/>
      <c r="AG127" s="354">
        <v>10.0</v>
      </c>
      <c r="AH127" s="363"/>
      <c r="AI127" s="354">
        <v>45.0</v>
      </c>
      <c r="AJ127" s="355">
        <v>70.0</v>
      </c>
      <c r="AK127" s="355">
        <v>4.0</v>
      </c>
      <c r="AL127" s="355">
        <v>4.0</v>
      </c>
    </row>
    <row r="128">
      <c r="A128" s="333" t="s">
        <v>1718</v>
      </c>
      <c r="B128" s="344" t="s">
        <v>1732</v>
      </c>
      <c r="C128" s="345">
        <f t="shared" si="114"/>
        <v>3818.818</v>
      </c>
      <c r="D128" s="346">
        <f t="shared" si="115"/>
        <v>540.231275</v>
      </c>
      <c r="E128" s="347">
        <f t="shared" si="116"/>
        <v>239.77668</v>
      </c>
      <c r="F128" s="348">
        <f t="shared" si="117"/>
        <v>283.4384</v>
      </c>
      <c r="G128" s="349">
        <f t="shared" si="118"/>
        <v>259.767093</v>
      </c>
      <c r="H128" s="350">
        <f t="shared" si="119"/>
        <v>335.72394</v>
      </c>
      <c r="I128" s="351">
        <v>70.0</v>
      </c>
      <c r="J128" s="351">
        <v>10.0</v>
      </c>
      <c r="K128" s="351">
        <v>10.0</v>
      </c>
      <c r="L128" s="351">
        <v>10.0</v>
      </c>
      <c r="M128" s="352">
        <v>649.0</v>
      </c>
      <c r="N128" s="352">
        <v>100.0</v>
      </c>
      <c r="O128" s="352">
        <v>95.0</v>
      </c>
      <c r="P128" s="352">
        <v>15.0</v>
      </c>
      <c r="Q128" s="352">
        <v>63.0</v>
      </c>
      <c r="R128" s="352">
        <v>10.0</v>
      </c>
      <c r="S128" s="352">
        <v>48.0</v>
      </c>
      <c r="T128" s="352">
        <v>8.0</v>
      </c>
      <c r="U128" s="352">
        <v>46.0</v>
      </c>
      <c r="V128" s="352">
        <v>7.0</v>
      </c>
      <c r="W128" s="352">
        <v>117.0</v>
      </c>
      <c r="X128" s="353">
        <v>7400.0</v>
      </c>
      <c r="Y128" s="353">
        <v>8455.0</v>
      </c>
      <c r="Z128" s="353">
        <v>3973.0</v>
      </c>
      <c r="AA128" s="353">
        <v>7400.0</v>
      </c>
      <c r="AB128" s="353">
        <v>7927.0</v>
      </c>
      <c r="AC128" s="353">
        <v>9114.0</v>
      </c>
      <c r="AD128" s="354">
        <v>90.0</v>
      </c>
      <c r="AE128" s="354">
        <v>64.0</v>
      </c>
      <c r="AF128" s="363"/>
      <c r="AG128" s="354">
        <v>10.0</v>
      </c>
      <c r="AH128" s="363"/>
      <c r="AI128" s="354">
        <v>45.0</v>
      </c>
      <c r="AJ128" s="355">
        <v>70.0</v>
      </c>
      <c r="AK128" s="355">
        <v>4.0</v>
      </c>
      <c r="AL128" s="355">
        <v>4.0</v>
      </c>
    </row>
    <row r="129">
      <c r="A129" s="333" t="s">
        <v>1741</v>
      </c>
      <c r="B129" s="344" t="s">
        <v>1757</v>
      </c>
      <c r="C129" s="345">
        <f t="shared" si="114"/>
        <v>5442.19525</v>
      </c>
      <c r="D129" s="346">
        <f t="shared" si="115"/>
        <v>412.059357</v>
      </c>
      <c r="E129" s="347">
        <f t="shared" si="116"/>
        <v>326.526148</v>
      </c>
      <c r="F129" s="348">
        <f t="shared" si="117"/>
        <v>282.368168</v>
      </c>
      <c r="G129" s="349">
        <f t="shared" si="118"/>
        <v>371.38749</v>
      </c>
      <c r="H129" s="350">
        <f t="shared" si="119"/>
        <v>123.8105</v>
      </c>
      <c r="I129" s="351">
        <v>70.0</v>
      </c>
      <c r="J129" s="351">
        <v>10.0</v>
      </c>
      <c r="K129" s="351">
        <v>10.0</v>
      </c>
      <c r="L129" s="351">
        <v>10.0</v>
      </c>
      <c r="M129" s="352">
        <v>779.0</v>
      </c>
      <c r="N129" s="352">
        <v>120.0</v>
      </c>
      <c r="O129" s="352">
        <v>80.0</v>
      </c>
      <c r="P129" s="352">
        <v>13.0</v>
      </c>
      <c r="Q129" s="352">
        <v>76.0</v>
      </c>
      <c r="R129" s="352">
        <v>12.0</v>
      </c>
      <c r="S129" s="352">
        <v>48.0</v>
      </c>
      <c r="T129" s="352">
        <v>8.0</v>
      </c>
      <c r="U129" s="352">
        <v>60.0</v>
      </c>
      <c r="V129" s="352">
        <v>10.0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1741</v>
      </c>
      <c r="B130" s="344" t="s">
        <v>1750</v>
      </c>
      <c r="C130" s="345">
        <f t="shared" si="114"/>
        <v>5804.671</v>
      </c>
      <c r="D130" s="346">
        <f t="shared" si="115"/>
        <v>502.731224</v>
      </c>
      <c r="E130" s="347">
        <f t="shared" si="116"/>
        <v>271.41972</v>
      </c>
      <c r="F130" s="348">
        <f t="shared" si="117"/>
        <v>293.335618</v>
      </c>
      <c r="G130" s="349">
        <f t="shared" si="118"/>
        <v>325.049042</v>
      </c>
      <c r="H130" s="350">
        <f t="shared" si="119"/>
        <v>109.41703</v>
      </c>
      <c r="I130" s="351">
        <v>70.0</v>
      </c>
      <c r="J130" s="351">
        <v>10.0</v>
      </c>
      <c r="K130" s="351">
        <v>10.0</v>
      </c>
      <c r="L130" s="351">
        <v>10.0</v>
      </c>
      <c r="M130" s="352">
        <v>851.0</v>
      </c>
      <c r="N130" s="352">
        <v>130.0</v>
      </c>
      <c r="O130" s="352">
        <v>100.0</v>
      </c>
      <c r="P130" s="352">
        <v>16.0</v>
      </c>
      <c r="Q130" s="352">
        <v>63.0</v>
      </c>
      <c r="R130" s="352">
        <v>10.0</v>
      </c>
      <c r="S130" s="352">
        <v>53.0</v>
      </c>
      <c r="T130" s="352">
        <v>8.0</v>
      </c>
      <c r="U130" s="352">
        <v>53.0</v>
      </c>
      <c r="V130" s="352">
        <v>8.0</v>
      </c>
      <c r="W130" s="352">
        <v>43.0</v>
      </c>
      <c r="X130" s="353">
        <v>9775.0</v>
      </c>
      <c r="Y130" s="353">
        <v>7137.0</v>
      </c>
      <c r="Z130" s="353">
        <v>5817.0</v>
      </c>
      <c r="AA130" s="353">
        <v>6873.0</v>
      </c>
      <c r="AB130" s="353">
        <v>7137.0</v>
      </c>
      <c r="AC130" s="353">
        <v>5817.0</v>
      </c>
      <c r="AD130" s="354">
        <v>311.0</v>
      </c>
      <c r="AE130" s="354">
        <v>34.0</v>
      </c>
      <c r="AF130" s="363"/>
      <c r="AG130" s="354">
        <v>26.0</v>
      </c>
      <c r="AH130" s="354">
        <v>34.0</v>
      </c>
      <c r="AI130" s="354">
        <v>21.0</v>
      </c>
      <c r="AJ130" s="355">
        <v>100.0</v>
      </c>
      <c r="AK130" s="355">
        <v>3.0</v>
      </c>
      <c r="AL130" s="355">
        <v>5.0</v>
      </c>
    </row>
    <row r="131">
      <c r="A131" s="333" t="s">
        <v>1741</v>
      </c>
      <c r="B131" s="344" t="s">
        <v>1754</v>
      </c>
      <c r="C131" s="345">
        <f t="shared" si="114"/>
        <v>5442.19525</v>
      </c>
      <c r="D131" s="346">
        <f t="shared" si="115"/>
        <v>412.059357</v>
      </c>
      <c r="E131" s="347">
        <f t="shared" si="116"/>
        <v>246.950821</v>
      </c>
      <c r="F131" s="348">
        <f t="shared" si="117"/>
        <v>317.244659</v>
      </c>
      <c r="G131" s="349">
        <f t="shared" si="118"/>
        <v>285.171243</v>
      </c>
      <c r="H131" s="350">
        <f t="shared" si="119"/>
        <v>123.8105</v>
      </c>
      <c r="I131" s="351">
        <v>70.0</v>
      </c>
      <c r="J131" s="351">
        <v>10.0</v>
      </c>
      <c r="K131" s="351">
        <v>10.0</v>
      </c>
      <c r="L131" s="351">
        <v>10.0</v>
      </c>
      <c r="M131" s="352">
        <v>779.0</v>
      </c>
      <c r="N131" s="352">
        <v>120.0</v>
      </c>
      <c r="O131" s="352">
        <v>80.0</v>
      </c>
      <c r="P131" s="352">
        <v>13.0</v>
      </c>
      <c r="Q131" s="352">
        <v>58.0</v>
      </c>
      <c r="R131" s="352">
        <v>9.0</v>
      </c>
      <c r="S131" s="352">
        <v>57.0</v>
      </c>
      <c r="T131" s="352">
        <v>9.0</v>
      </c>
      <c r="U131" s="352">
        <v>42.0</v>
      </c>
      <c r="V131" s="352">
        <v>7.0</v>
      </c>
      <c r="W131" s="352">
        <v>50.0</v>
      </c>
      <c r="X131" s="353">
        <v>9775.0</v>
      </c>
      <c r="Y131" s="353">
        <v>7137.0</v>
      </c>
      <c r="Z131" s="353">
        <v>5817.0</v>
      </c>
      <c r="AA131" s="353">
        <v>6873.0</v>
      </c>
      <c r="AB131" s="353">
        <v>7137.0</v>
      </c>
      <c r="AC131" s="353">
        <v>5817.0</v>
      </c>
      <c r="AD131" s="354">
        <v>311.0</v>
      </c>
      <c r="AE131" s="354">
        <v>34.0</v>
      </c>
      <c r="AF131" s="363"/>
      <c r="AG131" s="354">
        <v>26.0</v>
      </c>
      <c r="AH131" s="354">
        <v>34.0</v>
      </c>
      <c r="AI131" s="354">
        <v>21.0</v>
      </c>
      <c r="AJ131" s="355">
        <v>100.0</v>
      </c>
      <c r="AK131" s="355">
        <v>3.0</v>
      </c>
      <c r="AL131" s="355">
        <v>5.0</v>
      </c>
    </row>
    <row r="132">
      <c r="A132" s="333" t="s">
        <v>3956</v>
      </c>
      <c r="B132" s="344" t="s">
        <v>1783</v>
      </c>
      <c r="C132" s="356">
        <v>3671.0</v>
      </c>
      <c r="D132" s="357">
        <v>290.0</v>
      </c>
      <c r="E132" s="358">
        <v>566.0</v>
      </c>
      <c r="F132" s="359">
        <v>240.0</v>
      </c>
      <c r="G132" s="360">
        <v>356.0</v>
      </c>
      <c r="H132" s="361">
        <v>135.0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3956</v>
      </c>
      <c r="B133" s="344" t="s">
        <v>1786</v>
      </c>
      <c r="C133" s="356">
        <v>3994.0</v>
      </c>
      <c r="D133" s="357">
        <v>290.0</v>
      </c>
      <c r="E133" s="358">
        <v>534.0</v>
      </c>
      <c r="F133" s="359">
        <v>271.0</v>
      </c>
      <c r="G133" s="360">
        <v>319.0</v>
      </c>
      <c r="H133" s="361">
        <v>149.0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1797</v>
      </c>
      <c r="B134" s="344" t="s">
        <v>1803</v>
      </c>
      <c r="C134" s="356">
        <v>3322.0</v>
      </c>
      <c r="D134" s="357">
        <v>262.0</v>
      </c>
      <c r="E134" s="358">
        <v>534.0</v>
      </c>
      <c r="F134" s="359">
        <v>227.0</v>
      </c>
      <c r="G134" s="360">
        <v>389.0</v>
      </c>
      <c r="H134" s="361">
        <v>137.0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63"/>
      <c r="AG134" s="354"/>
      <c r="AH134" s="354"/>
      <c r="AI134" s="354"/>
      <c r="AJ134" s="355"/>
      <c r="AK134" s="355"/>
      <c r="AL134" s="355"/>
    </row>
    <row r="135">
      <c r="A135" s="333" t="s">
        <v>1797</v>
      </c>
      <c r="B135" s="344" t="s">
        <v>1807</v>
      </c>
      <c r="C135" s="356">
        <v>3322.0</v>
      </c>
      <c r="D135" s="357">
        <v>316.0</v>
      </c>
      <c r="E135" s="358">
        <v>503.0</v>
      </c>
      <c r="F135" s="359">
        <v>227.0</v>
      </c>
      <c r="G135" s="360">
        <v>399.0</v>
      </c>
      <c r="H135" s="361">
        <v>137.0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63"/>
      <c r="AG135" s="354"/>
      <c r="AH135" s="354"/>
      <c r="AI135" s="354"/>
      <c r="AJ135" s="355"/>
      <c r="AK135" s="355"/>
      <c r="AL135" s="355"/>
    </row>
    <row r="136">
      <c r="A136" s="333" t="s">
        <v>1815</v>
      </c>
      <c r="B136" s="344" t="s">
        <v>1825</v>
      </c>
      <c r="C136" s="345">
        <f t="shared" ref="C136:C138" si="120">(M136+N136*($I136-1)/10)*(1+X136/10000)*(1+(10+SWITCH($J136,0,0,1,1,2,2,3,3,4,4,5,5,6,7,7,9,8,11,9,13,10,15)+switch($L136,10,5,0))/100)+AD136+$L136*AJ136</f>
        <v>4254.1792</v>
      </c>
      <c r="D136" s="346">
        <f t="shared" ref="D136:D138" si="121">(O136+P136*($I136-1)/10)*(1+Y136/10000)*(1+(10+SWITCH($K136,0,0,1,1,2,2,3,3,4,4,5,5,6,7,7,9,8,11,9,13,10,15)+switch($L136,10,5,0))/100)+AE136</f>
        <v>535.507912</v>
      </c>
      <c r="E136" s="347">
        <f t="shared" ref="E136:E138" si="122">(Q136+R136*($I136-1)/10)*(1+Z136/10000)*(1+(10+SWITCH($K136,0,0,1,1,2,2,3,3,4,4,5,5,6,7,7,9,8,11,9,13,10,15)+switch($L136,10,5,0))/100)+AF136</f>
        <v>235.24644</v>
      </c>
      <c r="F136" s="348">
        <f t="shared" ref="F136:F138" si="123">(S136+T136*($I136-1)/10)*(1+AA136/10000)*(1+(10+SWITCH($J136,0,0,1,1,2,2,3,3,4,4,5,5,6,7,7,9,8,11,9,13,10,15)+switch($L136,10,5,0))/100)+AG136+$L136*AK136</f>
        <v>337.17263</v>
      </c>
      <c r="G136" s="349">
        <f t="shared" ref="G136:G138" si="124">(U136+V136*($I136-1)/10)*(1+AB136/10000)*(1+(10+SWITCH($J136,0,0,1,1,2,2,3,3,4,4,5,5,6,7,7,9,8,11,9,13,10,15)+switch($L136,10,5,0))/100)+AH136+$L136*AL136</f>
        <v>262.83976</v>
      </c>
      <c r="H136" s="350">
        <f t="shared" ref="H136:H138" si="125">W136*(1+AC136/10000)*(1+(10+SWITCH($K136,0,0,1,1,2,2,3,3,4,4,5,5,6,7,7,9,8,11,9,13,10,15)+switch($L136,10,5,0))/100)+AI136</f>
        <v>125.5464</v>
      </c>
      <c r="I136" s="351">
        <v>70.0</v>
      </c>
      <c r="J136" s="351">
        <v>10.0</v>
      </c>
      <c r="K136" s="351">
        <v>10.0</v>
      </c>
      <c r="L136" s="351">
        <v>10.0</v>
      </c>
      <c r="M136" s="362">
        <v>551.0</v>
      </c>
      <c r="N136" s="362">
        <v>110.0</v>
      </c>
      <c r="O136" s="362">
        <v>100.0</v>
      </c>
      <c r="P136" s="362">
        <v>16.0</v>
      </c>
      <c r="Q136" s="362">
        <v>63.0</v>
      </c>
      <c r="R136" s="362">
        <v>10.0</v>
      </c>
      <c r="S136" s="362">
        <v>57.0</v>
      </c>
      <c r="T136" s="362">
        <v>9.0</v>
      </c>
      <c r="U136" s="362">
        <v>48.0</v>
      </c>
      <c r="V136" s="362">
        <v>8.0</v>
      </c>
      <c r="W136" s="362">
        <v>67.0</v>
      </c>
      <c r="X136" s="353">
        <v>7664.0</v>
      </c>
      <c r="Y136" s="353">
        <v>7531.0</v>
      </c>
      <c r="Z136" s="353">
        <v>3709.0</v>
      </c>
      <c r="AA136" s="353">
        <v>6610.0</v>
      </c>
      <c r="AB136" s="353">
        <v>6610.0</v>
      </c>
      <c r="AC136" s="353">
        <v>3840.0</v>
      </c>
      <c r="AD136" s="354">
        <v>346.0</v>
      </c>
      <c r="AE136" s="354">
        <v>56.0</v>
      </c>
      <c r="AF136" s="376"/>
      <c r="AG136" s="354">
        <v>20.0</v>
      </c>
      <c r="AH136" s="354">
        <v>10.0</v>
      </c>
      <c r="AI136" s="354">
        <v>5.0</v>
      </c>
      <c r="AJ136" s="377">
        <v>90.0</v>
      </c>
      <c r="AK136" s="377">
        <v>6.0</v>
      </c>
      <c r="AL136" s="377">
        <v>3.0</v>
      </c>
    </row>
    <row r="137">
      <c r="A137" s="333" t="s">
        <v>1815</v>
      </c>
      <c r="B137" s="344" t="s">
        <v>1829</v>
      </c>
      <c r="C137" s="345">
        <f t="shared" si="120"/>
        <v>4637.66464</v>
      </c>
      <c r="D137" s="346">
        <f t="shared" si="121"/>
        <v>508.387455</v>
      </c>
      <c r="E137" s="347">
        <f t="shared" si="122"/>
        <v>214.038617</v>
      </c>
      <c r="F137" s="348">
        <f t="shared" si="123"/>
        <v>358.5497</v>
      </c>
      <c r="G137" s="349">
        <f t="shared" si="124"/>
        <v>211.44842</v>
      </c>
      <c r="H137" s="350">
        <f t="shared" si="125"/>
        <v>94.96</v>
      </c>
      <c r="I137" s="351">
        <v>70.0</v>
      </c>
      <c r="J137" s="351">
        <v>10.0</v>
      </c>
      <c r="K137" s="351">
        <v>10.0</v>
      </c>
      <c r="L137" s="351">
        <v>10.0</v>
      </c>
      <c r="M137" s="362">
        <v>649.0</v>
      </c>
      <c r="N137" s="362">
        <v>120.0</v>
      </c>
      <c r="O137" s="362">
        <v>95.0</v>
      </c>
      <c r="P137" s="362">
        <v>15.0</v>
      </c>
      <c r="Q137" s="362">
        <v>58.0</v>
      </c>
      <c r="R137" s="362">
        <v>9.0</v>
      </c>
      <c r="S137" s="362">
        <v>60.0</v>
      </c>
      <c r="T137" s="362">
        <v>10.0</v>
      </c>
      <c r="U137" s="362">
        <v>38.0</v>
      </c>
      <c r="V137" s="362">
        <v>6.0</v>
      </c>
      <c r="W137" s="362">
        <v>50.0</v>
      </c>
      <c r="X137" s="353">
        <v>7664.0</v>
      </c>
      <c r="Y137" s="353">
        <v>7531.0</v>
      </c>
      <c r="Z137" s="353">
        <v>3709.0</v>
      </c>
      <c r="AA137" s="353">
        <v>6610.0</v>
      </c>
      <c r="AB137" s="353">
        <v>6610.0</v>
      </c>
      <c r="AC137" s="353">
        <v>3840.0</v>
      </c>
      <c r="AD137" s="354">
        <v>346.0</v>
      </c>
      <c r="AE137" s="354">
        <v>56.0</v>
      </c>
      <c r="AF137" s="376"/>
      <c r="AG137" s="354">
        <v>20.0</v>
      </c>
      <c r="AH137" s="354">
        <v>10.0</v>
      </c>
      <c r="AI137" s="354">
        <v>5.0</v>
      </c>
      <c r="AJ137" s="377">
        <v>90.0</v>
      </c>
      <c r="AK137" s="377">
        <v>6.0</v>
      </c>
      <c r="AL137" s="377">
        <v>3.0</v>
      </c>
    </row>
    <row r="138">
      <c r="A138" s="333" t="s">
        <v>906</v>
      </c>
      <c r="B138" s="344" t="s">
        <v>443</v>
      </c>
      <c r="C138" s="345">
        <f t="shared" si="120"/>
        <v>3657.3027</v>
      </c>
      <c r="D138" s="346">
        <f t="shared" si="121"/>
        <v>486.021582</v>
      </c>
      <c r="E138" s="347">
        <f t="shared" si="122"/>
        <v>230.479106</v>
      </c>
      <c r="F138" s="348">
        <f t="shared" si="123"/>
        <v>263.052058</v>
      </c>
      <c r="G138" s="349">
        <f t="shared" si="124"/>
        <v>311.025879</v>
      </c>
      <c r="H138" s="350">
        <f t="shared" si="125"/>
        <v>152.09775</v>
      </c>
      <c r="I138" s="351">
        <v>70.0</v>
      </c>
      <c r="J138" s="351">
        <v>10.0</v>
      </c>
      <c r="K138" s="351">
        <v>10.0</v>
      </c>
      <c r="L138" s="351">
        <v>10.0</v>
      </c>
      <c r="M138" s="352">
        <v>649.0</v>
      </c>
      <c r="N138" s="352">
        <v>100.0</v>
      </c>
      <c r="O138" s="352">
        <v>106.0</v>
      </c>
      <c r="P138" s="352">
        <v>17.0</v>
      </c>
      <c r="Q138" s="352">
        <v>58.0</v>
      </c>
      <c r="R138" s="352">
        <v>9.0</v>
      </c>
      <c r="S138" s="352">
        <v>53.0</v>
      </c>
      <c r="T138" s="352">
        <v>8.0</v>
      </c>
      <c r="U138" s="352">
        <v>57.0</v>
      </c>
      <c r="V138" s="352">
        <v>9.0</v>
      </c>
      <c r="W138" s="352">
        <v>75.0</v>
      </c>
      <c r="X138" s="353">
        <v>6610.0</v>
      </c>
      <c r="Y138" s="353">
        <v>5158.0</v>
      </c>
      <c r="Z138" s="353">
        <v>4762.0</v>
      </c>
      <c r="AA138" s="353">
        <v>6213.0</v>
      </c>
      <c r="AB138" s="353">
        <v>6213.0</v>
      </c>
      <c r="AC138" s="353">
        <v>4369.0</v>
      </c>
      <c r="AD138" s="354">
        <v>266.0</v>
      </c>
      <c r="AE138" s="354">
        <v>46.0</v>
      </c>
      <c r="AF138" s="354">
        <v>0.0</v>
      </c>
      <c r="AG138" s="354">
        <v>5.0</v>
      </c>
      <c r="AH138" s="354">
        <v>10.0</v>
      </c>
      <c r="AI138" s="354">
        <v>12.0</v>
      </c>
      <c r="AJ138" s="355">
        <v>50.0</v>
      </c>
      <c r="AK138" s="355">
        <v>3.0</v>
      </c>
      <c r="AL138" s="355">
        <v>5.0</v>
      </c>
    </row>
    <row r="139">
      <c r="A139" s="333" t="s">
        <v>1844</v>
      </c>
      <c r="B139" s="344" t="s">
        <v>200</v>
      </c>
      <c r="C139" s="356">
        <v>3816.0</v>
      </c>
      <c r="D139" s="357">
        <v>269.0</v>
      </c>
      <c r="E139" s="358">
        <v>559.0</v>
      </c>
      <c r="F139" s="359">
        <v>250.0</v>
      </c>
      <c r="G139" s="360">
        <v>362.0</v>
      </c>
      <c r="H139" s="361">
        <v>86.0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1844</v>
      </c>
      <c r="B140" s="344" t="s">
        <v>1850</v>
      </c>
      <c r="C140" s="356">
        <v>4295.0</v>
      </c>
      <c r="D140" s="357">
        <v>269.0</v>
      </c>
      <c r="E140" s="358">
        <v>588.0</v>
      </c>
      <c r="F140" s="359">
        <v>270.0</v>
      </c>
      <c r="G140" s="360">
        <v>361.0</v>
      </c>
      <c r="H140" s="361">
        <v>112.0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1867</v>
      </c>
      <c r="B141" s="344" t="s">
        <v>1873</v>
      </c>
      <c r="C141" s="356">
        <v>3878.0</v>
      </c>
      <c r="D141" s="357">
        <v>267.0</v>
      </c>
      <c r="E141" s="358">
        <v>518.0</v>
      </c>
      <c r="F141" s="359">
        <v>319.0</v>
      </c>
      <c r="G141" s="360">
        <v>323.0</v>
      </c>
      <c r="H141" s="361">
        <v>175.0</v>
      </c>
      <c r="I141" s="351"/>
      <c r="J141" s="351"/>
      <c r="K141" s="351"/>
      <c r="L141" s="351"/>
      <c r="M141" s="352"/>
      <c r="N141" s="352"/>
      <c r="O141" s="352"/>
      <c r="P141" s="352"/>
      <c r="Q141" s="352"/>
      <c r="R141" s="352"/>
      <c r="S141" s="352"/>
      <c r="T141" s="352"/>
      <c r="U141" s="352"/>
      <c r="V141" s="352"/>
      <c r="W141" s="352"/>
      <c r="X141" s="353"/>
      <c r="Y141" s="353"/>
      <c r="Z141" s="353"/>
      <c r="AA141" s="353"/>
      <c r="AB141" s="353"/>
      <c r="AC141" s="353"/>
      <c r="AD141" s="354"/>
      <c r="AE141" s="354"/>
      <c r="AF141" s="354"/>
      <c r="AG141" s="354"/>
      <c r="AH141" s="354"/>
      <c r="AI141" s="354"/>
      <c r="AJ141" s="355"/>
      <c r="AK141" s="355"/>
      <c r="AL141" s="355"/>
    </row>
    <row r="142">
      <c r="A142" s="333" t="s">
        <v>1867</v>
      </c>
      <c r="B142" s="344" t="s">
        <v>1876</v>
      </c>
      <c r="C142" s="356">
        <v>3878.0</v>
      </c>
      <c r="D142" s="357">
        <v>295.0</v>
      </c>
      <c r="E142" s="358">
        <v>518.0</v>
      </c>
      <c r="F142" s="359">
        <v>285.0</v>
      </c>
      <c r="G142" s="360">
        <v>335.0</v>
      </c>
      <c r="H142" s="361">
        <v>175.0</v>
      </c>
      <c r="I142" s="351"/>
      <c r="J142" s="351"/>
      <c r="K142" s="351"/>
      <c r="L142" s="351"/>
      <c r="M142" s="352"/>
      <c r="N142" s="352"/>
      <c r="O142" s="352"/>
      <c r="P142" s="352"/>
      <c r="Q142" s="352"/>
      <c r="R142" s="352"/>
      <c r="S142" s="352"/>
      <c r="T142" s="352"/>
      <c r="U142" s="352"/>
      <c r="V142" s="352"/>
      <c r="W142" s="352"/>
      <c r="X142" s="353"/>
      <c r="Y142" s="353"/>
      <c r="Z142" s="353"/>
      <c r="AA142" s="353"/>
      <c r="AB142" s="353"/>
      <c r="AC142" s="353"/>
      <c r="AD142" s="354"/>
      <c r="AE142" s="354"/>
      <c r="AF142" s="354"/>
      <c r="AG142" s="354"/>
      <c r="AH142" s="354"/>
      <c r="AI142" s="354"/>
      <c r="AJ142" s="355"/>
      <c r="AK142" s="355"/>
      <c r="AL142" s="355"/>
    </row>
    <row r="143">
      <c r="A143" s="333" t="s">
        <v>1069</v>
      </c>
      <c r="B143" s="344" t="s">
        <v>1732</v>
      </c>
      <c r="C143" s="345">
        <f t="shared" ref="C143:C155" si="126">(M143+N143*($I143-1)/10)*(1+X143/10000)*(1+(10+SWITCH($J143,0,0,1,1,2,2,3,3,4,4,5,5,6,7,7,9,8,11,9,13,10,15)+switch($L143,10,5,0))/100)+AD143+$L143*AJ143</f>
        <v>3747.26519</v>
      </c>
      <c r="D143" s="346">
        <f t="shared" ref="D143:D155" si="127">(O143+P143*($I143-1)/10)*(1+Y143/10000)*(1+(10+SWITCH($K143,0,0,1,1,2,2,3,3,4,4,5,5,6,7,7,9,8,11,9,13,10,15)+switch($L143,10,5,0))/100)+AE143</f>
        <v>527.22578</v>
      </c>
      <c r="E143" s="347">
        <f t="shared" ref="E143:E155" si="128">(Q143+R143*($I143-1)/10)*(1+Z143/10000)*(1+(10+SWITCH($K143,0,0,1,1,2,2,3,3,4,4,5,5,6,7,7,9,8,11,9,13,10,15)+switch($L143,10,5,0))/100)+AF143</f>
        <v>244.28976</v>
      </c>
      <c r="F143" s="348">
        <f t="shared" ref="F143:F155" si="129">(S143+T143*($I143-1)/10)*(1+AA143/10000)*(1+(10+SWITCH($J143,0,0,1,1,2,2,3,3,4,4,5,5,6,7,7,9,8,11,9,13,10,15)+switch($L143,10,5,0))/100)+AG143+$L143*AK143</f>
        <v>266.888136</v>
      </c>
      <c r="G143" s="349">
        <f t="shared" ref="G143:G155" si="130">(U143+V143*($I143-1)/10)*(1+AB143/10000)*(1+(10+SWITCH($J143,0,0,1,1,2,2,3,3,4,4,5,5,6,7,7,9,8,11,9,13,10,15)+switch($L143,10,5,0))/100)+AH143+$L143*AL143</f>
        <v>243.62199</v>
      </c>
      <c r="H143" s="350">
        <f t="shared" ref="H143:H155" si="131">W143*(1+AC143/10000)*(1+(10+SWITCH($K143,0,0,1,1,2,2,3,3,4,4,5,5,6,7,7,9,8,11,9,13,10,15)+switch($L143,10,5,0))/100)+AI143</f>
        <v>289.65377</v>
      </c>
      <c r="I143" s="351">
        <v>70.0</v>
      </c>
      <c r="J143" s="351">
        <v>10.0</v>
      </c>
      <c r="K143" s="351">
        <v>10.0</v>
      </c>
      <c r="L143" s="351">
        <v>10.0</v>
      </c>
      <c r="M143" s="352">
        <v>649.0</v>
      </c>
      <c r="N143" s="352">
        <v>100.0</v>
      </c>
      <c r="O143" s="352">
        <v>95.0</v>
      </c>
      <c r="P143" s="352">
        <v>15.0</v>
      </c>
      <c r="Q143" s="352">
        <v>63.0</v>
      </c>
      <c r="R143" s="352">
        <v>10.0</v>
      </c>
      <c r="S143" s="352">
        <v>48.0</v>
      </c>
      <c r="T143" s="352">
        <v>8.0</v>
      </c>
      <c r="U143" s="352">
        <v>46.0</v>
      </c>
      <c r="V143" s="352">
        <v>7.0</v>
      </c>
      <c r="W143" s="352">
        <v>117.0</v>
      </c>
      <c r="X143" s="353">
        <v>5817.0</v>
      </c>
      <c r="Y143" s="353">
        <v>7796.0</v>
      </c>
      <c r="Z143" s="353">
        <v>4236.0</v>
      </c>
      <c r="AA143" s="353">
        <v>5421.0</v>
      </c>
      <c r="AB143" s="353">
        <v>6610.0</v>
      </c>
      <c r="AC143" s="353">
        <v>7137.0</v>
      </c>
      <c r="AD143" s="354">
        <v>344.0</v>
      </c>
      <c r="AE143" s="354">
        <v>68.0</v>
      </c>
      <c r="AF143" s="354">
        <v>0.0</v>
      </c>
      <c r="AG143" s="354">
        <v>10.0</v>
      </c>
      <c r="AH143" s="354">
        <v>0.0</v>
      </c>
      <c r="AI143" s="354">
        <v>29.0</v>
      </c>
      <c r="AJ143" s="355">
        <v>65.0</v>
      </c>
      <c r="AK143" s="355">
        <v>5.0</v>
      </c>
      <c r="AL143" s="355">
        <v>4.0</v>
      </c>
    </row>
    <row r="144">
      <c r="A144" s="333" t="s">
        <v>1069</v>
      </c>
      <c r="B144" s="344" t="s">
        <v>1898</v>
      </c>
      <c r="C144" s="345">
        <f t="shared" si="126"/>
        <v>4026.90975</v>
      </c>
      <c r="D144" s="346">
        <f t="shared" si="127"/>
        <v>584.600084</v>
      </c>
      <c r="E144" s="347">
        <f t="shared" si="128"/>
        <v>244.28976</v>
      </c>
      <c r="F144" s="348">
        <f t="shared" si="129"/>
        <v>276.911786</v>
      </c>
      <c r="G144" s="349">
        <f t="shared" si="130"/>
        <v>262.83976</v>
      </c>
      <c r="H144" s="350">
        <f t="shared" si="131"/>
        <v>249.55319</v>
      </c>
      <c r="I144" s="351">
        <v>70.0</v>
      </c>
      <c r="J144" s="351">
        <v>10.0</v>
      </c>
      <c r="K144" s="351">
        <v>10.0</v>
      </c>
      <c r="L144" s="351">
        <v>10.0</v>
      </c>
      <c r="M144" s="352">
        <v>716.0</v>
      </c>
      <c r="N144" s="352">
        <v>110.0</v>
      </c>
      <c r="O144" s="352">
        <v>106.0</v>
      </c>
      <c r="P144" s="352">
        <v>17.0</v>
      </c>
      <c r="Q144" s="352">
        <v>63.0</v>
      </c>
      <c r="R144" s="352">
        <v>10.0</v>
      </c>
      <c r="S144" s="352">
        <v>53.0</v>
      </c>
      <c r="T144" s="352">
        <v>8.0</v>
      </c>
      <c r="U144" s="352">
        <v>48.0</v>
      </c>
      <c r="V144" s="352">
        <v>8.0</v>
      </c>
      <c r="W144" s="352">
        <v>99.0</v>
      </c>
      <c r="X144" s="353">
        <v>5817.0</v>
      </c>
      <c r="Y144" s="353">
        <v>7796.0</v>
      </c>
      <c r="Z144" s="353">
        <v>4236.0</v>
      </c>
      <c r="AA144" s="353">
        <v>5421.0</v>
      </c>
      <c r="AB144" s="353">
        <v>6610.0</v>
      </c>
      <c r="AC144" s="353">
        <v>7137.0</v>
      </c>
      <c r="AD144" s="354">
        <v>344.0</v>
      </c>
      <c r="AE144" s="354">
        <v>68.0</v>
      </c>
      <c r="AF144" s="354">
        <v>0.0</v>
      </c>
      <c r="AG144" s="354">
        <v>10.0</v>
      </c>
      <c r="AH144" s="354">
        <v>0.0</v>
      </c>
      <c r="AI144" s="354">
        <v>29.0</v>
      </c>
      <c r="AJ144" s="355">
        <v>65.0</v>
      </c>
      <c r="AK144" s="355">
        <v>5.0</v>
      </c>
      <c r="AL144" s="355">
        <v>4.0</v>
      </c>
    </row>
    <row r="145">
      <c r="A145" s="333" t="s">
        <v>1914</v>
      </c>
      <c r="B145" s="344" t="s">
        <v>1923</v>
      </c>
      <c r="C145" s="345">
        <f t="shared" si="126"/>
        <v>3700.19691</v>
      </c>
      <c r="D145" s="346">
        <f t="shared" si="127"/>
        <v>305.008327</v>
      </c>
      <c r="E145" s="347">
        <f t="shared" si="128"/>
        <v>548.093408</v>
      </c>
      <c r="F145" s="348">
        <f t="shared" si="129"/>
        <v>297.125664</v>
      </c>
      <c r="G145" s="349">
        <f t="shared" si="130"/>
        <v>302.877622</v>
      </c>
      <c r="H145" s="350">
        <f t="shared" si="131"/>
        <v>151.6515</v>
      </c>
      <c r="I145" s="351">
        <v>70.0</v>
      </c>
      <c r="J145" s="351">
        <v>10.0</v>
      </c>
      <c r="K145" s="351">
        <v>10.0</v>
      </c>
      <c r="L145" s="351">
        <v>10.0</v>
      </c>
      <c r="M145" s="352">
        <v>649.0</v>
      </c>
      <c r="N145" s="352">
        <v>100.0</v>
      </c>
      <c r="O145" s="352">
        <v>70.0</v>
      </c>
      <c r="P145" s="352">
        <v>11.0</v>
      </c>
      <c r="Q145" s="352">
        <v>100.0</v>
      </c>
      <c r="R145" s="352">
        <v>16.0</v>
      </c>
      <c r="S145" s="352">
        <v>48.0</v>
      </c>
      <c r="T145" s="352">
        <v>8.0</v>
      </c>
      <c r="U145" s="352">
        <v>53.0</v>
      </c>
      <c r="V145" s="352">
        <v>8.0</v>
      </c>
      <c r="W145" s="352">
        <v>75.0</v>
      </c>
      <c r="X145" s="353">
        <v>6213.0</v>
      </c>
      <c r="Y145" s="353">
        <v>6081.0</v>
      </c>
      <c r="Z145" s="353">
        <v>7004.0</v>
      </c>
      <c r="AA145" s="353">
        <v>7004.0</v>
      </c>
      <c r="AB145" s="353">
        <v>7267.0</v>
      </c>
      <c r="AC145" s="353">
        <v>5554.0</v>
      </c>
      <c r="AD145" s="354">
        <v>228.0</v>
      </c>
      <c r="AE145" s="363"/>
      <c r="AF145" s="354">
        <v>83.0</v>
      </c>
      <c r="AG145" s="354">
        <v>19.0</v>
      </c>
      <c r="AH145" s="354">
        <v>10.0</v>
      </c>
      <c r="AI145" s="363"/>
      <c r="AJ145" s="355">
        <v>65.0</v>
      </c>
      <c r="AK145" s="355">
        <v>5.0</v>
      </c>
      <c r="AL145" s="355">
        <v>5.0</v>
      </c>
    </row>
    <row r="146">
      <c r="A146" s="333" t="s">
        <v>1914</v>
      </c>
      <c r="B146" s="344" t="s">
        <v>927</v>
      </c>
      <c r="C146" s="345">
        <f t="shared" si="126"/>
        <v>3986.84275</v>
      </c>
      <c r="D146" s="346">
        <f t="shared" si="127"/>
        <v>305.008327</v>
      </c>
      <c r="E146" s="347">
        <f t="shared" si="128"/>
        <v>521.78822</v>
      </c>
      <c r="F146" s="348">
        <f t="shared" si="129"/>
        <v>308.178264</v>
      </c>
      <c r="G146" s="349">
        <f t="shared" si="130"/>
        <v>327.344961</v>
      </c>
      <c r="H146" s="350">
        <f t="shared" si="131"/>
        <v>101.101</v>
      </c>
      <c r="I146" s="351">
        <v>70.0</v>
      </c>
      <c r="J146" s="351">
        <v>10.0</v>
      </c>
      <c r="K146" s="351">
        <v>10.0</v>
      </c>
      <c r="L146" s="351">
        <v>10.0</v>
      </c>
      <c r="M146" s="352">
        <v>716.0</v>
      </c>
      <c r="N146" s="352">
        <v>110.0</v>
      </c>
      <c r="O146" s="352">
        <v>70.0</v>
      </c>
      <c r="P146" s="352">
        <v>11.0</v>
      </c>
      <c r="Q146" s="352">
        <v>95.0</v>
      </c>
      <c r="R146" s="352">
        <v>15.0</v>
      </c>
      <c r="S146" s="352">
        <v>53.0</v>
      </c>
      <c r="T146" s="352">
        <v>8.0</v>
      </c>
      <c r="U146" s="352">
        <v>57.0</v>
      </c>
      <c r="V146" s="352">
        <v>9.0</v>
      </c>
      <c r="W146" s="352">
        <v>50.0</v>
      </c>
      <c r="X146" s="353">
        <v>6213.0</v>
      </c>
      <c r="Y146" s="353">
        <v>6081.0</v>
      </c>
      <c r="Z146" s="353">
        <v>7004.0</v>
      </c>
      <c r="AA146" s="353">
        <v>7004.0</v>
      </c>
      <c r="AB146" s="353">
        <v>7267.0</v>
      </c>
      <c r="AC146" s="353">
        <v>5554.0</v>
      </c>
      <c r="AD146" s="354">
        <v>228.0</v>
      </c>
      <c r="AE146" s="363"/>
      <c r="AF146" s="354">
        <v>83.0</v>
      </c>
      <c r="AG146" s="354">
        <v>19.0</v>
      </c>
      <c r="AH146" s="354">
        <v>10.0</v>
      </c>
      <c r="AI146" s="363"/>
      <c r="AJ146" s="355">
        <v>65.0</v>
      </c>
      <c r="AK146" s="355">
        <v>5.0</v>
      </c>
      <c r="AL146" s="355">
        <v>5.0</v>
      </c>
    </row>
    <row r="147">
      <c r="A147" s="333" t="s">
        <v>1619</v>
      </c>
      <c r="B147" s="344" t="s">
        <v>1941</v>
      </c>
      <c r="C147" s="345">
        <f t="shared" si="126"/>
        <v>3762.46185</v>
      </c>
      <c r="D147" s="346">
        <f t="shared" si="127"/>
        <v>295.012718</v>
      </c>
      <c r="E147" s="347">
        <f t="shared" si="128"/>
        <v>558.507912</v>
      </c>
      <c r="F147" s="348">
        <f t="shared" si="129"/>
        <v>320.888672</v>
      </c>
      <c r="G147" s="349">
        <f t="shared" si="130"/>
        <v>286.721623</v>
      </c>
      <c r="H147" s="350">
        <f t="shared" si="131"/>
        <v>127.06968</v>
      </c>
      <c r="I147" s="351">
        <v>70.0</v>
      </c>
      <c r="J147" s="351">
        <v>10.0</v>
      </c>
      <c r="K147" s="351">
        <v>10.0</v>
      </c>
      <c r="L147" s="351">
        <v>10.0</v>
      </c>
      <c r="M147" s="387">
        <v>649.0</v>
      </c>
      <c r="N147" s="388">
        <v>100.0</v>
      </c>
      <c r="O147" s="388">
        <v>70.0</v>
      </c>
      <c r="P147" s="388">
        <v>11.0</v>
      </c>
      <c r="Q147" s="388">
        <v>100.0</v>
      </c>
      <c r="R147" s="388">
        <v>16.0</v>
      </c>
      <c r="S147" s="388">
        <v>53.0</v>
      </c>
      <c r="T147" s="388">
        <v>8.0</v>
      </c>
      <c r="U147" s="388">
        <v>46.0</v>
      </c>
      <c r="V147" s="388">
        <v>7.0</v>
      </c>
      <c r="W147" s="388">
        <v>56.0</v>
      </c>
      <c r="X147" s="389">
        <v>8455.0</v>
      </c>
      <c r="Y147" s="389">
        <v>5554.0</v>
      </c>
      <c r="Z147" s="389">
        <v>7531.0</v>
      </c>
      <c r="AA147" s="389">
        <v>8192.0</v>
      </c>
      <c r="AB147" s="389">
        <v>7597.0</v>
      </c>
      <c r="AC147" s="389">
        <v>6081.0</v>
      </c>
      <c r="AD147" s="390"/>
      <c r="AE147" s="390"/>
      <c r="AF147" s="391">
        <v>79.0</v>
      </c>
      <c r="AG147" s="391">
        <v>25.0</v>
      </c>
      <c r="AH147" s="391">
        <v>21.0</v>
      </c>
      <c r="AI147" s="391">
        <v>10.0</v>
      </c>
      <c r="AJ147" s="377">
        <v>55.0</v>
      </c>
      <c r="AK147" s="377">
        <v>4.0</v>
      </c>
      <c r="AL147" s="377">
        <v>5.0</v>
      </c>
    </row>
    <row r="148">
      <c r="A148" s="333" t="s">
        <v>1619</v>
      </c>
      <c r="B148" s="344" t="s">
        <v>1944</v>
      </c>
      <c r="C148" s="345">
        <f t="shared" si="126"/>
        <v>3762.46185</v>
      </c>
      <c r="D148" s="346">
        <f t="shared" si="127"/>
        <v>295.012718</v>
      </c>
      <c r="E148" s="347">
        <f t="shared" si="128"/>
        <v>501.987968</v>
      </c>
      <c r="F148" s="348">
        <f t="shared" si="129"/>
        <v>320.888672</v>
      </c>
      <c r="G148" s="349">
        <f t="shared" si="130"/>
        <v>307.081352</v>
      </c>
      <c r="H148" s="350">
        <f t="shared" si="131"/>
        <v>127.06968</v>
      </c>
      <c r="I148" s="351">
        <v>70.0</v>
      </c>
      <c r="J148" s="351">
        <v>10.0</v>
      </c>
      <c r="K148" s="351">
        <v>10.0</v>
      </c>
      <c r="L148" s="351">
        <v>10.0</v>
      </c>
      <c r="M148" s="392">
        <v>649.0</v>
      </c>
      <c r="N148" s="393">
        <v>100.0</v>
      </c>
      <c r="O148" s="393">
        <v>70.0</v>
      </c>
      <c r="P148" s="393">
        <v>11.0</v>
      </c>
      <c r="Q148" s="393">
        <v>89.0</v>
      </c>
      <c r="R148" s="393">
        <v>14.0</v>
      </c>
      <c r="S148" s="393">
        <v>53.0</v>
      </c>
      <c r="T148" s="393">
        <v>8.0</v>
      </c>
      <c r="U148" s="393">
        <v>48.0</v>
      </c>
      <c r="V148" s="393">
        <v>8.0</v>
      </c>
      <c r="W148" s="393">
        <v>56.0</v>
      </c>
      <c r="X148" s="394">
        <v>8455.0</v>
      </c>
      <c r="Y148" s="394">
        <v>5554.0</v>
      </c>
      <c r="Z148" s="394">
        <v>7531.0</v>
      </c>
      <c r="AA148" s="394">
        <v>8192.0</v>
      </c>
      <c r="AB148" s="394">
        <v>7597.0</v>
      </c>
      <c r="AC148" s="394">
        <v>6081.0</v>
      </c>
      <c r="AD148" s="395"/>
      <c r="AE148" s="395"/>
      <c r="AF148" s="396">
        <v>79.0</v>
      </c>
      <c r="AG148" s="396">
        <v>25.0</v>
      </c>
      <c r="AH148" s="396">
        <v>21.0</v>
      </c>
      <c r="AI148" s="396">
        <v>10.0</v>
      </c>
      <c r="AJ148" s="377">
        <v>55.0</v>
      </c>
      <c r="AK148" s="377">
        <v>4.0</v>
      </c>
      <c r="AL148" s="377">
        <v>5.0</v>
      </c>
    </row>
    <row r="149">
      <c r="A149" s="333" t="s">
        <v>1963</v>
      </c>
      <c r="B149" s="344" t="s">
        <v>1973</v>
      </c>
      <c r="C149" s="345">
        <f t="shared" si="126"/>
        <v>3502.10625</v>
      </c>
      <c r="D149" s="346">
        <f t="shared" si="127"/>
        <v>262.3764</v>
      </c>
      <c r="E149" s="347">
        <f t="shared" si="128"/>
        <v>578.755</v>
      </c>
      <c r="F149" s="348">
        <f t="shared" si="129"/>
        <v>292.29296</v>
      </c>
      <c r="G149" s="349">
        <f t="shared" si="130"/>
        <v>381.8662</v>
      </c>
      <c r="H149" s="350">
        <f t="shared" si="131"/>
        <v>115.14776</v>
      </c>
      <c r="I149" s="351">
        <v>70.0</v>
      </c>
      <c r="J149" s="351">
        <v>10.0</v>
      </c>
      <c r="K149" s="351">
        <v>10.0</v>
      </c>
      <c r="L149" s="351">
        <v>10.0</v>
      </c>
      <c r="M149" s="362">
        <v>551.0</v>
      </c>
      <c r="N149" s="362">
        <v>100.0</v>
      </c>
      <c r="O149" s="362">
        <v>63.0</v>
      </c>
      <c r="P149" s="362">
        <v>10.0</v>
      </c>
      <c r="Q149" s="362">
        <v>100.0</v>
      </c>
      <c r="R149" s="362">
        <v>16.0</v>
      </c>
      <c r="S149" s="362">
        <v>48.0</v>
      </c>
      <c r="T149" s="362">
        <v>8.0</v>
      </c>
      <c r="U149" s="362">
        <v>60.0</v>
      </c>
      <c r="V149" s="362">
        <v>10.0</v>
      </c>
      <c r="W149" s="362">
        <v>56.0</v>
      </c>
      <c r="X149" s="353">
        <v>8125.0</v>
      </c>
      <c r="Y149" s="353">
        <v>5290.0</v>
      </c>
      <c r="Z149" s="353">
        <v>8125.0</v>
      </c>
      <c r="AA149" s="353">
        <v>8060.0</v>
      </c>
      <c r="AB149" s="353">
        <v>8060.0</v>
      </c>
      <c r="AC149" s="353">
        <v>5817.0</v>
      </c>
      <c r="AD149" s="354">
        <v>228.0</v>
      </c>
      <c r="AE149" s="376"/>
      <c r="AF149" s="354">
        <v>83.0</v>
      </c>
      <c r="AG149" s="354">
        <v>10.0</v>
      </c>
      <c r="AH149" s="354">
        <v>19.0</v>
      </c>
      <c r="AI149" s="376"/>
      <c r="AJ149" s="377">
        <v>35.0</v>
      </c>
      <c r="AK149" s="377">
        <v>4.0</v>
      </c>
      <c r="AL149" s="377">
        <v>6.0</v>
      </c>
    </row>
    <row r="150">
      <c r="A150" s="333" t="s">
        <v>1963</v>
      </c>
      <c r="B150" s="344" t="s">
        <v>1975</v>
      </c>
      <c r="C150" s="345">
        <f t="shared" si="126"/>
        <v>3489.146875</v>
      </c>
      <c r="D150" s="346">
        <f t="shared" si="127"/>
        <v>262.3764</v>
      </c>
      <c r="E150" s="347">
        <f t="shared" si="128"/>
        <v>550.715625</v>
      </c>
      <c r="F150" s="348">
        <f t="shared" si="129"/>
        <v>271.39754</v>
      </c>
      <c r="G150" s="349">
        <f t="shared" si="130"/>
        <v>381.8662</v>
      </c>
      <c r="H150" s="350">
        <f t="shared" si="131"/>
        <v>88.41703</v>
      </c>
      <c r="I150" s="351">
        <v>70.0</v>
      </c>
      <c r="J150" s="351">
        <v>10.0</v>
      </c>
      <c r="K150" s="351">
        <v>10.0</v>
      </c>
      <c r="L150" s="351">
        <v>10.0</v>
      </c>
      <c r="M150" s="362">
        <v>649.0</v>
      </c>
      <c r="N150" s="362">
        <v>85.0</v>
      </c>
      <c r="O150" s="362">
        <v>63.0</v>
      </c>
      <c r="P150" s="362">
        <v>10.0</v>
      </c>
      <c r="Q150" s="362">
        <v>95.0</v>
      </c>
      <c r="R150" s="362">
        <v>15.0</v>
      </c>
      <c r="S150" s="362">
        <v>46.0</v>
      </c>
      <c r="T150" s="362">
        <v>7.0</v>
      </c>
      <c r="U150" s="362">
        <v>60.0</v>
      </c>
      <c r="V150" s="362">
        <v>10.0</v>
      </c>
      <c r="W150" s="362">
        <v>43.0</v>
      </c>
      <c r="X150" s="353">
        <v>8125.0</v>
      </c>
      <c r="Y150" s="353">
        <v>5290.0</v>
      </c>
      <c r="Z150" s="353">
        <v>8125.0</v>
      </c>
      <c r="AA150" s="353">
        <v>8060.0</v>
      </c>
      <c r="AB150" s="353">
        <v>8060.0</v>
      </c>
      <c r="AC150" s="353">
        <v>5817.0</v>
      </c>
      <c r="AD150" s="354">
        <v>228.0</v>
      </c>
      <c r="AE150" s="376"/>
      <c r="AF150" s="354">
        <v>83.0</v>
      </c>
      <c r="AG150" s="354">
        <v>10.0</v>
      </c>
      <c r="AH150" s="354">
        <v>19.0</v>
      </c>
      <c r="AI150" s="376"/>
      <c r="AJ150" s="377">
        <v>35.0</v>
      </c>
      <c r="AK150" s="377">
        <v>4.0</v>
      </c>
      <c r="AL150" s="377">
        <v>6.0</v>
      </c>
    </row>
    <row r="151">
      <c r="A151" s="333" t="s">
        <v>1982</v>
      </c>
      <c r="B151" s="344" t="s">
        <v>1175</v>
      </c>
      <c r="C151" s="345">
        <f t="shared" si="126"/>
        <v>3853.3027</v>
      </c>
      <c r="D151" s="346">
        <f t="shared" si="127"/>
        <v>476.457976</v>
      </c>
      <c r="E151" s="347">
        <f t="shared" si="128"/>
        <v>205.826179</v>
      </c>
      <c r="F151" s="348">
        <f t="shared" si="129"/>
        <v>268.782564</v>
      </c>
      <c r="G151" s="349">
        <f t="shared" si="130"/>
        <v>220.821922</v>
      </c>
      <c r="H151" s="350">
        <f t="shared" si="131"/>
        <v>109.39656</v>
      </c>
      <c r="I151" s="351">
        <v>70.0</v>
      </c>
      <c r="J151" s="351">
        <v>10.0</v>
      </c>
      <c r="K151" s="351">
        <v>10.0</v>
      </c>
      <c r="L151" s="351">
        <v>10.0</v>
      </c>
      <c r="M151" s="352">
        <v>649.0</v>
      </c>
      <c r="N151" s="352">
        <v>100.0</v>
      </c>
      <c r="O151" s="352">
        <v>100.0</v>
      </c>
      <c r="P151" s="352">
        <v>16.0</v>
      </c>
      <c r="Q151" s="352">
        <v>58.0</v>
      </c>
      <c r="R151" s="352">
        <v>9.0</v>
      </c>
      <c r="S151" s="352">
        <v>53.0</v>
      </c>
      <c r="T151" s="352">
        <v>8.0</v>
      </c>
      <c r="U151" s="352">
        <v>46.0</v>
      </c>
      <c r="V151" s="352">
        <v>7.0</v>
      </c>
      <c r="W151" s="352">
        <v>56.0</v>
      </c>
      <c r="X151" s="353">
        <v>6610.0</v>
      </c>
      <c r="Y151" s="353">
        <v>6213.0</v>
      </c>
      <c r="Z151" s="353">
        <v>3183.0</v>
      </c>
      <c r="AA151" s="353">
        <v>5554.0</v>
      </c>
      <c r="AB151" s="353">
        <v>5158.0</v>
      </c>
      <c r="AC151" s="353">
        <v>5027.0</v>
      </c>
      <c r="AD151" s="354">
        <v>362.0</v>
      </c>
      <c r="AE151" s="354">
        <v>33.0</v>
      </c>
      <c r="AF151" s="354">
        <v>0.0</v>
      </c>
      <c r="AG151" s="354">
        <v>10.0</v>
      </c>
      <c r="AH151" s="354">
        <v>15.0</v>
      </c>
      <c r="AI151" s="354">
        <v>0.0</v>
      </c>
      <c r="AJ151" s="355">
        <v>60.0</v>
      </c>
      <c r="AK151" s="355">
        <v>4.0</v>
      </c>
      <c r="AL151" s="355">
        <v>2.0</v>
      </c>
    </row>
    <row r="152">
      <c r="A152" s="333" t="s">
        <v>1442</v>
      </c>
      <c r="B152" s="344" t="s">
        <v>1999</v>
      </c>
      <c r="C152" s="345">
        <f t="shared" si="126"/>
        <v>3190.064</v>
      </c>
      <c r="D152" s="346">
        <f t="shared" si="127"/>
        <v>307.49238</v>
      </c>
      <c r="E152" s="347">
        <f t="shared" si="128"/>
        <v>551.0383</v>
      </c>
      <c r="F152" s="348">
        <f t="shared" si="129"/>
        <v>225.227919</v>
      </c>
      <c r="G152" s="349">
        <f t="shared" si="130"/>
        <v>393.695009</v>
      </c>
      <c r="H152" s="350">
        <f t="shared" si="131"/>
        <v>103.16345</v>
      </c>
      <c r="I152" s="351">
        <v>70.0</v>
      </c>
      <c r="J152" s="351">
        <v>10.0</v>
      </c>
      <c r="K152" s="351">
        <v>10.0</v>
      </c>
      <c r="L152" s="351">
        <v>10.0</v>
      </c>
      <c r="M152" s="352">
        <v>551.0</v>
      </c>
      <c r="N152" s="352">
        <v>85.0</v>
      </c>
      <c r="O152" s="352">
        <v>76.0</v>
      </c>
      <c r="P152" s="352">
        <v>12.0</v>
      </c>
      <c r="Q152" s="352">
        <v>95.0</v>
      </c>
      <c r="R152" s="352">
        <v>15.0</v>
      </c>
      <c r="S152" s="352">
        <v>46.0</v>
      </c>
      <c r="T152" s="352">
        <v>7.0</v>
      </c>
      <c r="U152" s="352">
        <v>57.0</v>
      </c>
      <c r="V152" s="352">
        <v>9.0</v>
      </c>
      <c r="W152" s="352">
        <v>43.0</v>
      </c>
      <c r="X152" s="353">
        <v>7664.0</v>
      </c>
      <c r="Y152" s="353">
        <v>4895.0</v>
      </c>
      <c r="Z152" s="353">
        <v>8060.0</v>
      </c>
      <c r="AA152" s="353">
        <v>6741.0</v>
      </c>
      <c r="AB152" s="353">
        <v>8323.0</v>
      </c>
      <c r="AC152" s="353">
        <v>8455.0</v>
      </c>
      <c r="AD152" s="354">
        <v>228.0</v>
      </c>
      <c r="AE152" s="363"/>
      <c r="AF152" s="354">
        <v>85.0</v>
      </c>
      <c r="AG152" s="363"/>
      <c r="AH152" s="354">
        <v>40.0</v>
      </c>
      <c r="AI152" s="363"/>
      <c r="AJ152" s="355">
        <v>35.0</v>
      </c>
      <c r="AK152" s="355">
        <v>2.0</v>
      </c>
      <c r="AL152" s="355">
        <v>7.0</v>
      </c>
    </row>
    <row r="153">
      <c r="A153" s="333" t="s">
        <v>1442</v>
      </c>
      <c r="B153" s="344" t="s">
        <v>200</v>
      </c>
      <c r="C153" s="345">
        <f t="shared" si="126"/>
        <v>3190.064</v>
      </c>
      <c r="D153" s="346">
        <f t="shared" si="127"/>
        <v>255.5982</v>
      </c>
      <c r="E153" s="347">
        <f t="shared" si="128"/>
        <v>551.0383</v>
      </c>
      <c r="F153" s="348">
        <f t="shared" si="129"/>
        <v>225.227919</v>
      </c>
      <c r="G153" s="349">
        <f t="shared" si="130"/>
        <v>417.27671</v>
      </c>
      <c r="H153" s="350">
        <f t="shared" si="131"/>
        <v>103.16345</v>
      </c>
      <c r="I153" s="351">
        <v>70.0</v>
      </c>
      <c r="J153" s="351">
        <v>10.0</v>
      </c>
      <c r="K153" s="351">
        <v>10.0</v>
      </c>
      <c r="L153" s="351">
        <v>10.0</v>
      </c>
      <c r="M153" s="352">
        <v>551.0</v>
      </c>
      <c r="N153" s="352">
        <v>85.0</v>
      </c>
      <c r="O153" s="352">
        <v>63.0</v>
      </c>
      <c r="P153" s="352">
        <v>10.0</v>
      </c>
      <c r="Q153" s="352">
        <v>95.0</v>
      </c>
      <c r="R153" s="352">
        <v>15.0</v>
      </c>
      <c r="S153" s="352">
        <v>46.0</v>
      </c>
      <c r="T153" s="352">
        <v>7.0</v>
      </c>
      <c r="U153" s="352">
        <v>60.0</v>
      </c>
      <c r="V153" s="352">
        <v>10.0</v>
      </c>
      <c r="W153" s="352">
        <v>43.0</v>
      </c>
      <c r="X153" s="353">
        <v>7664.0</v>
      </c>
      <c r="Y153" s="353">
        <v>4895.0</v>
      </c>
      <c r="Z153" s="353">
        <v>8060.0</v>
      </c>
      <c r="AA153" s="353">
        <v>6741.0</v>
      </c>
      <c r="AB153" s="353">
        <v>8323.0</v>
      </c>
      <c r="AC153" s="353">
        <v>8455.0</v>
      </c>
      <c r="AD153" s="354">
        <v>228.0</v>
      </c>
      <c r="AE153" s="363"/>
      <c r="AF153" s="354">
        <v>85.0</v>
      </c>
      <c r="AG153" s="363"/>
      <c r="AH153" s="354">
        <v>40.0</v>
      </c>
      <c r="AI153" s="363"/>
      <c r="AJ153" s="355">
        <v>35.0</v>
      </c>
      <c r="AK153" s="355">
        <v>2.0</v>
      </c>
      <c r="AL153" s="355">
        <v>7.0</v>
      </c>
    </row>
    <row r="154">
      <c r="A154" s="333" t="s">
        <v>2017</v>
      </c>
      <c r="B154" s="344" t="s">
        <v>2023</v>
      </c>
      <c r="C154" s="345">
        <f t="shared" si="126"/>
        <v>3339.5835</v>
      </c>
      <c r="D154" s="346">
        <f t="shared" si="127"/>
        <v>262.3764</v>
      </c>
      <c r="E154" s="347">
        <f t="shared" si="128"/>
        <v>554.231275</v>
      </c>
      <c r="F154" s="348">
        <f t="shared" si="129"/>
        <v>245.082483</v>
      </c>
      <c r="G154" s="349">
        <f t="shared" si="130"/>
        <v>401.49035</v>
      </c>
      <c r="H154" s="350">
        <f t="shared" si="131"/>
        <v>95.79583</v>
      </c>
      <c r="I154" s="351">
        <v>70.0</v>
      </c>
      <c r="J154" s="351">
        <v>10.0</v>
      </c>
      <c r="K154" s="351">
        <v>10.0</v>
      </c>
      <c r="L154" s="351">
        <v>10.0</v>
      </c>
      <c r="M154" s="352">
        <v>551.0</v>
      </c>
      <c r="N154" s="352">
        <v>85.0</v>
      </c>
      <c r="O154" s="352">
        <v>63.0</v>
      </c>
      <c r="P154" s="352">
        <v>10.0</v>
      </c>
      <c r="Q154" s="352">
        <v>95.0</v>
      </c>
      <c r="R154" s="352">
        <v>15.0</v>
      </c>
      <c r="S154" s="352">
        <v>46.0</v>
      </c>
      <c r="T154" s="352">
        <v>7.0</v>
      </c>
      <c r="U154" s="352">
        <v>60.0</v>
      </c>
      <c r="V154" s="352">
        <v>10.0</v>
      </c>
      <c r="W154" s="352">
        <v>43.0</v>
      </c>
      <c r="X154" s="353">
        <v>7796.0</v>
      </c>
      <c r="Y154" s="353">
        <v>5290.0</v>
      </c>
      <c r="Z154" s="353">
        <v>8455.0</v>
      </c>
      <c r="AA154" s="353">
        <v>7137.0</v>
      </c>
      <c r="AB154" s="353">
        <v>8455.0</v>
      </c>
      <c r="AC154" s="353">
        <v>7137.0</v>
      </c>
      <c r="AD154" s="354">
        <v>308.0</v>
      </c>
      <c r="AE154" s="354">
        <v>0.0</v>
      </c>
      <c r="AF154" s="354">
        <v>78.0</v>
      </c>
      <c r="AG154" s="354">
        <v>5.0</v>
      </c>
      <c r="AH154" s="354">
        <v>32.0</v>
      </c>
      <c r="AI154" s="354">
        <v>0.0</v>
      </c>
      <c r="AJ154" s="355">
        <v>40.0</v>
      </c>
      <c r="AK154" s="355">
        <v>3.0</v>
      </c>
      <c r="AL154" s="355">
        <v>6.0</v>
      </c>
    </row>
    <row r="155">
      <c r="A155" s="333" t="s">
        <v>2017</v>
      </c>
      <c r="B155" s="344" t="s">
        <v>371</v>
      </c>
      <c r="C155" s="345">
        <f t="shared" si="126"/>
        <v>3502.68384</v>
      </c>
      <c r="D155" s="346">
        <f t="shared" si="127"/>
        <v>315.64676</v>
      </c>
      <c r="E155" s="347">
        <f t="shared" si="128"/>
        <v>523.28224</v>
      </c>
      <c r="F155" s="348">
        <f t="shared" si="129"/>
        <v>264.909992</v>
      </c>
      <c r="G155" s="349">
        <f t="shared" si="130"/>
        <v>401.49035</v>
      </c>
      <c r="H155" s="350">
        <f t="shared" si="131"/>
        <v>95.79583</v>
      </c>
      <c r="I155" s="351">
        <v>70.0</v>
      </c>
      <c r="J155" s="351">
        <v>10.0</v>
      </c>
      <c r="K155" s="351">
        <v>10.0</v>
      </c>
      <c r="L155" s="351">
        <v>10.0</v>
      </c>
      <c r="M155" s="352">
        <v>587.0</v>
      </c>
      <c r="N155" s="352">
        <v>90.0</v>
      </c>
      <c r="O155" s="352">
        <v>76.0</v>
      </c>
      <c r="P155" s="352">
        <v>12.0</v>
      </c>
      <c r="Q155" s="352">
        <v>89.0</v>
      </c>
      <c r="R155" s="352">
        <v>14.0</v>
      </c>
      <c r="S155" s="352">
        <v>48.0</v>
      </c>
      <c r="T155" s="352">
        <v>8.0</v>
      </c>
      <c r="U155" s="352">
        <v>60.0</v>
      </c>
      <c r="V155" s="352">
        <v>10.0</v>
      </c>
      <c r="W155" s="352">
        <v>43.0</v>
      </c>
      <c r="X155" s="353">
        <v>7796.0</v>
      </c>
      <c r="Y155" s="353">
        <v>5290.0</v>
      </c>
      <c r="Z155" s="353">
        <v>8455.0</v>
      </c>
      <c r="AA155" s="353">
        <v>7137.0</v>
      </c>
      <c r="AB155" s="353">
        <v>8455.0</v>
      </c>
      <c r="AC155" s="353">
        <v>7137.0</v>
      </c>
      <c r="AD155" s="354">
        <v>308.0</v>
      </c>
      <c r="AE155" s="354">
        <v>0.0</v>
      </c>
      <c r="AF155" s="354">
        <v>78.0</v>
      </c>
      <c r="AG155" s="354">
        <v>5.0</v>
      </c>
      <c r="AH155" s="354">
        <v>32.0</v>
      </c>
      <c r="AI155" s="354">
        <v>0.0</v>
      </c>
      <c r="AJ155" s="355">
        <v>40.0</v>
      </c>
      <c r="AK155" s="355">
        <v>3.0</v>
      </c>
      <c r="AL155" s="355">
        <v>6.0</v>
      </c>
    </row>
    <row r="156">
      <c r="A156" s="333" t="s">
        <v>2017</v>
      </c>
      <c r="B156" s="344" t="s">
        <v>3800</v>
      </c>
      <c r="C156" s="356">
        <v>3925.0</v>
      </c>
      <c r="D156" s="357">
        <v>290.0</v>
      </c>
      <c r="E156" s="358">
        <v>590.0</v>
      </c>
      <c r="F156" s="359">
        <v>265.0</v>
      </c>
      <c r="G156" s="360">
        <v>362.0</v>
      </c>
      <c r="H156" s="361">
        <v>167.0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54"/>
      <c r="AF156" s="354"/>
      <c r="AG156" s="354"/>
      <c r="AH156" s="354"/>
      <c r="AI156" s="354"/>
      <c r="AJ156" s="355"/>
      <c r="AK156" s="355"/>
      <c r="AL156" s="355"/>
    </row>
    <row r="157">
      <c r="A157" s="333" t="s">
        <v>800</v>
      </c>
      <c r="B157" s="344" t="s">
        <v>443</v>
      </c>
      <c r="C157" s="345">
        <f t="shared" ref="C157:C171" si="132">(M157+N157*($I157-1)/10)*(1+X157/10000)*(1+(10+SWITCH($J157,0,0,1,1,2,2,3,3,4,4,5,5,6,7,7,9,8,11,9,13,10,15)+switch($L157,10,5,0))/100)+AD157+$L157*AJ157</f>
        <v>3884.32546</v>
      </c>
      <c r="D157" s="346">
        <f t="shared" ref="D157:D171" si="133">(O157+P157*($I157-1)/10)*(1+Y157/10000)*(1+(10+SWITCH($K157,0,0,1,1,2,2,3,3,4,4,5,5,6,7,7,9,8,11,9,13,10,15)+switch($L157,10,5,0))/100)+AE157</f>
        <v>550.806317</v>
      </c>
      <c r="E157" s="347">
        <f t="shared" ref="E157:E171" si="134">(Q157+R157*($I157-1)/10)*(1+Z157/10000)*(1+(10+SWITCH($K157,0,0,1,1,2,2,3,3,4,4,5,5,6,7,7,9,8,11,9,13,10,15)+switch($L157,10,5,0))/100)+AF157</f>
        <v>251.072653</v>
      </c>
      <c r="F157" s="348">
        <f t="shared" ref="F157:F171" si="135">(S157+T157*($I157-1)/10)*(1+AA157/10000)*(1+(10+SWITCH($J157,0,0,1,1,2,2,3,3,4,4,5,5,6,7,7,9,8,11,9,13,10,15)+switch($L157,10,5,0))/100)+AG157+$L157*AK157</f>
        <v>271.779548</v>
      </c>
      <c r="G157" s="349">
        <f t="shared" ref="G157:G171" si="136">(U157+V157*($I157-1)/10)*(1+AB157/10000)*(1+(10+SWITCH($J157,0,0,1,1,2,2,3,3,4,4,5,5,6,7,7,9,8,11,9,13,10,15)+switch($L157,10,5,0))/100)+AH157+$L157*AL157</f>
        <v>315.128874</v>
      </c>
      <c r="H157" s="350">
        <f t="shared" ref="H157:H171" si="137">W157*(1+AC157/10000)*(1+(10+SWITCH($K157,0,0,1,1,2,2,3,3,4,4,5,5,6,7,7,9,8,11,9,13,10,15)+switch($L157,10,5,0))/100)+AI157</f>
        <v>171.21575</v>
      </c>
      <c r="I157" s="351">
        <v>70.0</v>
      </c>
      <c r="J157" s="351">
        <v>10.0</v>
      </c>
      <c r="K157" s="351">
        <v>10.0</v>
      </c>
      <c r="L157" s="351">
        <v>10.0</v>
      </c>
      <c r="M157" s="352">
        <v>649.0</v>
      </c>
      <c r="N157" s="352">
        <v>100.0</v>
      </c>
      <c r="O157" s="352">
        <v>106.0</v>
      </c>
      <c r="P157" s="352">
        <v>17.0</v>
      </c>
      <c r="Q157" s="352">
        <v>58.0</v>
      </c>
      <c r="R157" s="352">
        <v>9.0</v>
      </c>
      <c r="S157" s="352">
        <v>53.0</v>
      </c>
      <c r="T157" s="352">
        <v>8.0</v>
      </c>
      <c r="U157" s="352">
        <v>57.0</v>
      </c>
      <c r="V157" s="352">
        <v>9.0</v>
      </c>
      <c r="W157" s="352">
        <v>75.0</v>
      </c>
      <c r="X157" s="353">
        <v>6478.0</v>
      </c>
      <c r="Y157" s="353">
        <v>6873.0</v>
      </c>
      <c r="Z157" s="353">
        <v>6081.0</v>
      </c>
      <c r="AA157" s="353">
        <v>6478.0</v>
      </c>
      <c r="AB157" s="353">
        <v>6478.0</v>
      </c>
      <c r="AC157" s="353">
        <v>5817.0</v>
      </c>
      <c r="AD157" s="354">
        <v>416.0</v>
      </c>
      <c r="AE157" s="354">
        <v>61.0</v>
      </c>
      <c r="AF157" s="354">
        <v>0.0</v>
      </c>
      <c r="AG157" s="354">
        <v>10.0</v>
      </c>
      <c r="AH157" s="354">
        <v>10.0</v>
      </c>
      <c r="AI157" s="354">
        <v>17.0</v>
      </c>
      <c r="AJ157" s="355">
        <v>60.0</v>
      </c>
      <c r="AK157" s="355">
        <v>3.0</v>
      </c>
      <c r="AL157" s="355">
        <v>5.0</v>
      </c>
    </row>
    <row r="158">
      <c r="A158" s="333" t="s">
        <v>800</v>
      </c>
      <c r="B158" s="344" t="s">
        <v>701</v>
      </c>
      <c r="C158" s="345">
        <f t="shared" si="132"/>
        <v>4175.6565</v>
      </c>
      <c r="D158" s="346">
        <f t="shared" si="133"/>
        <v>522.510296</v>
      </c>
      <c r="E158" s="347">
        <f t="shared" si="134"/>
        <v>251.072653</v>
      </c>
      <c r="F158" s="348">
        <f t="shared" si="135"/>
        <v>271.779548</v>
      </c>
      <c r="G158" s="349">
        <f t="shared" si="136"/>
        <v>281.068848</v>
      </c>
      <c r="H158" s="350">
        <f t="shared" si="137"/>
        <v>132.14776</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6478.0</v>
      </c>
      <c r="Y158" s="353">
        <v>6873.0</v>
      </c>
      <c r="Z158" s="353">
        <v>6081.0</v>
      </c>
      <c r="AA158" s="353">
        <v>6478.0</v>
      </c>
      <c r="AB158" s="353">
        <v>6478.0</v>
      </c>
      <c r="AC158" s="353">
        <v>5817.0</v>
      </c>
      <c r="AD158" s="354">
        <v>416.0</v>
      </c>
      <c r="AE158" s="354">
        <v>61.0</v>
      </c>
      <c r="AF158" s="354">
        <v>0.0</v>
      </c>
      <c r="AG158" s="354">
        <v>10.0</v>
      </c>
      <c r="AH158" s="354">
        <v>10.0</v>
      </c>
      <c r="AI158" s="354">
        <v>17.0</v>
      </c>
      <c r="AJ158" s="355">
        <v>60.0</v>
      </c>
      <c r="AK158" s="355">
        <v>3.0</v>
      </c>
      <c r="AL158" s="355">
        <v>5.0</v>
      </c>
    </row>
    <row r="159">
      <c r="A159" s="333" t="s">
        <v>1951</v>
      </c>
      <c r="B159" s="344" t="s">
        <v>165</v>
      </c>
      <c r="C159" s="345">
        <f t="shared" si="132"/>
        <v>5344.49072</v>
      </c>
      <c r="D159" s="346">
        <f t="shared" si="133"/>
        <v>534.231275</v>
      </c>
      <c r="E159" s="347">
        <f t="shared" si="134"/>
        <v>246.950821</v>
      </c>
      <c r="F159" s="348">
        <f t="shared" si="135"/>
        <v>340.74657</v>
      </c>
      <c r="G159" s="349">
        <f t="shared" si="136"/>
        <v>210.954982</v>
      </c>
      <c r="H159" s="350">
        <f t="shared" si="137"/>
        <v>118.1</v>
      </c>
      <c r="I159" s="351">
        <v>70.0</v>
      </c>
      <c r="J159" s="351">
        <v>10.0</v>
      </c>
      <c r="K159" s="351">
        <v>10.0</v>
      </c>
      <c r="L159" s="351">
        <v>10.0</v>
      </c>
      <c r="M159" s="352">
        <v>779.0</v>
      </c>
      <c r="N159" s="352">
        <v>120.0</v>
      </c>
      <c r="O159" s="352">
        <v>95.0</v>
      </c>
      <c r="P159" s="352">
        <v>15.0</v>
      </c>
      <c r="Q159" s="352">
        <v>58.0</v>
      </c>
      <c r="R159" s="352">
        <v>9.0</v>
      </c>
      <c r="S159" s="352">
        <v>60.0</v>
      </c>
      <c r="T159" s="352">
        <v>10.0</v>
      </c>
      <c r="U159" s="352">
        <v>38.0</v>
      </c>
      <c r="V159" s="352">
        <v>6.0</v>
      </c>
      <c r="W159" s="352">
        <v>50.0</v>
      </c>
      <c r="X159" s="353">
        <v>8192.0</v>
      </c>
      <c r="Y159" s="353">
        <v>8455.0</v>
      </c>
      <c r="Z159" s="353">
        <v>5817.0</v>
      </c>
      <c r="AA159" s="353">
        <v>6741.0</v>
      </c>
      <c r="AB159" s="353">
        <v>7531.0</v>
      </c>
      <c r="AC159" s="353">
        <v>7400.0</v>
      </c>
      <c r="AD159" s="354">
        <v>544.0</v>
      </c>
      <c r="AE159" s="354">
        <v>58.0</v>
      </c>
      <c r="AF159" s="354">
        <v>0.0</v>
      </c>
      <c r="AG159" s="354">
        <v>20.0</v>
      </c>
      <c r="AH159" s="354">
        <v>0.0</v>
      </c>
      <c r="AI159" s="354">
        <v>5.0</v>
      </c>
      <c r="AJ159" s="355">
        <v>100.0</v>
      </c>
      <c r="AK159" s="355">
        <v>4.0</v>
      </c>
      <c r="AL159" s="355">
        <v>3.0</v>
      </c>
    </row>
    <row r="160">
      <c r="A160" s="333" t="s">
        <v>1951</v>
      </c>
      <c r="B160" s="344" t="s">
        <v>701</v>
      </c>
      <c r="C160" s="345">
        <f t="shared" si="132"/>
        <v>5032.316</v>
      </c>
      <c r="D160" s="346">
        <f t="shared" si="133"/>
        <v>562.78116</v>
      </c>
      <c r="E160" s="347">
        <f t="shared" si="134"/>
        <v>246.950821</v>
      </c>
      <c r="F160" s="348">
        <f t="shared" si="135"/>
        <v>295.478906</v>
      </c>
      <c r="G160" s="349">
        <f t="shared" si="136"/>
        <v>265.195896</v>
      </c>
      <c r="H160" s="350">
        <f t="shared" si="137"/>
        <v>131.672</v>
      </c>
      <c r="I160" s="351">
        <v>70.0</v>
      </c>
      <c r="J160" s="351">
        <v>10.0</v>
      </c>
      <c r="K160" s="351">
        <v>10.0</v>
      </c>
      <c r="L160" s="351">
        <v>10.0</v>
      </c>
      <c r="M160" s="352">
        <v>716.0</v>
      </c>
      <c r="N160" s="352">
        <v>110.0</v>
      </c>
      <c r="O160" s="352">
        <v>100.0</v>
      </c>
      <c r="P160" s="352">
        <v>16.0</v>
      </c>
      <c r="Q160" s="352">
        <v>58.0</v>
      </c>
      <c r="R160" s="352">
        <v>9.0</v>
      </c>
      <c r="S160" s="352">
        <v>53.0</v>
      </c>
      <c r="T160" s="352">
        <v>8.0</v>
      </c>
      <c r="U160" s="352">
        <v>48.0</v>
      </c>
      <c r="V160" s="352">
        <v>8.0</v>
      </c>
      <c r="W160" s="352">
        <v>56.0</v>
      </c>
      <c r="X160" s="353">
        <v>8192.0</v>
      </c>
      <c r="Y160" s="353">
        <v>8455.0</v>
      </c>
      <c r="Z160" s="353">
        <v>5817.0</v>
      </c>
      <c r="AA160" s="353">
        <v>6741.0</v>
      </c>
      <c r="AB160" s="353">
        <v>7531.0</v>
      </c>
      <c r="AC160" s="353">
        <v>7400.0</v>
      </c>
      <c r="AD160" s="354">
        <v>544.0</v>
      </c>
      <c r="AE160" s="354">
        <v>58.0</v>
      </c>
      <c r="AF160" s="354">
        <v>0.0</v>
      </c>
      <c r="AG160" s="354">
        <v>20.0</v>
      </c>
      <c r="AH160" s="354">
        <v>0.0</v>
      </c>
      <c r="AI160" s="354">
        <v>5.0</v>
      </c>
      <c r="AJ160" s="355">
        <v>100.0</v>
      </c>
      <c r="AK160" s="355">
        <v>4.0</v>
      </c>
      <c r="AL160" s="355">
        <v>3.0</v>
      </c>
    </row>
    <row r="161">
      <c r="A161" s="333" t="s">
        <v>1949</v>
      </c>
      <c r="B161" s="344" t="s">
        <v>1175</v>
      </c>
      <c r="C161" s="345">
        <f t="shared" si="132"/>
        <v>4690.74625</v>
      </c>
      <c r="D161" s="346">
        <f t="shared" si="133"/>
        <v>550.78116</v>
      </c>
      <c r="E161" s="347">
        <f t="shared" si="134"/>
        <v>246.950821</v>
      </c>
      <c r="F161" s="348">
        <f t="shared" si="135"/>
        <v>307.335618</v>
      </c>
      <c r="G161" s="349">
        <f t="shared" si="136"/>
        <v>276.368168</v>
      </c>
      <c r="H161" s="350">
        <f t="shared" si="137"/>
        <v>147.3524</v>
      </c>
      <c r="I161" s="351">
        <v>70.0</v>
      </c>
      <c r="J161" s="351">
        <v>10.0</v>
      </c>
      <c r="K161" s="351">
        <v>10.0</v>
      </c>
      <c r="L161" s="351">
        <v>10.0</v>
      </c>
      <c r="M161" s="352">
        <v>716.0</v>
      </c>
      <c r="N161" s="352">
        <v>110.0</v>
      </c>
      <c r="O161" s="352">
        <v>100.0</v>
      </c>
      <c r="P161" s="352">
        <v>16.0</v>
      </c>
      <c r="Q161" s="352">
        <v>58.0</v>
      </c>
      <c r="R161" s="352">
        <v>9.0</v>
      </c>
      <c r="S161" s="352">
        <v>53.0</v>
      </c>
      <c r="T161" s="352">
        <v>8.0</v>
      </c>
      <c r="U161" s="352">
        <v>48.0</v>
      </c>
      <c r="V161" s="352">
        <v>8.0</v>
      </c>
      <c r="W161" s="352">
        <v>56.0</v>
      </c>
      <c r="X161" s="353">
        <v>8455.0</v>
      </c>
      <c r="Y161" s="353">
        <v>8455.0</v>
      </c>
      <c r="Z161" s="353">
        <v>5817.0</v>
      </c>
      <c r="AA161" s="353">
        <v>6873.0</v>
      </c>
      <c r="AB161" s="353">
        <v>6873.0</v>
      </c>
      <c r="AC161" s="353">
        <v>8455.0</v>
      </c>
      <c r="AD161" s="354">
        <v>452.0</v>
      </c>
      <c r="AE161" s="354">
        <v>46.0</v>
      </c>
      <c r="AF161" s="363"/>
      <c r="AG161" s="354">
        <v>20.0</v>
      </c>
      <c r="AH161" s="354">
        <v>10.0</v>
      </c>
      <c r="AI161" s="354">
        <v>13.0</v>
      </c>
      <c r="AJ161" s="355">
        <v>70.0</v>
      </c>
      <c r="AK161" s="355">
        <v>5.0</v>
      </c>
      <c r="AL161" s="355">
        <v>4.0</v>
      </c>
    </row>
    <row r="162">
      <c r="A162" s="333" t="s">
        <v>1949</v>
      </c>
      <c r="B162" s="344" t="s">
        <v>1898</v>
      </c>
      <c r="C162" s="345">
        <f t="shared" si="132"/>
        <v>4690.74625</v>
      </c>
      <c r="D162" s="346">
        <f t="shared" si="133"/>
        <v>581.730195</v>
      </c>
      <c r="E162" s="347">
        <f t="shared" si="134"/>
        <v>271.41972</v>
      </c>
      <c r="F162" s="348">
        <f t="shared" si="135"/>
        <v>307.335618</v>
      </c>
      <c r="G162" s="349">
        <f t="shared" si="136"/>
        <v>276.368168</v>
      </c>
      <c r="H162" s="350">
        <f t="shared" si="137"/>
        <v>250.51585</v>
      </c>
      <c r="I162" s="351">
        <v>70.0</v>
      </c>
      <c r="J162" s="351">
        <v>10.0</v>
      </c>
      <c r="K162" s="351">
        <v>10.0</v>
      </c>
      <c r="L162" s="351">
        <v>10.0</v>
      </c>
      <c r="M162" s="352">
        <v>716.0</v>
      </c>
      <c r="N162" s="352">
        <v>110.0</v>
      </c>
      <c r="O162" s="352">
        <v>106.0</v>
      </c>
      <c r="P162" s="352">
        <v>17.0</v>
      </c>
      <c r="Q162" s="352">
        <v>63.0</v>
      </c>
      <c r="R162" s="352">
        <v>10.0</v>
      </c>
      <c r="S162" s="352">
        <v>53.0</v>
      </c>
      <c r="T162" s="352">
        <v>8.0</v>
      </c>
      <c r="U162" s="352">
        <v>48.0</v>
      </c>
      <c r="V162" s="352">
        <v>8.0</v>
      </c>
      <c r="W162" s="352">
        <v>99.0</v>
      </c>
      <c r="X162" s="353">
        <v>8455.0</v>
      </c>
      <c r="Y162" s="353">
        <v>8455.0</v>
      </c>
      <c r="Z162" s="353">
        <v>5817.0</v>
      </c>
      <c r="AA162" s="353">
        <v>6873.0</v>
      </c>
      <c r="AB162" s="353">
        <v>6873.0</v>
      </c>
      <c r="AC162" s="353">
        <v>8455.0</v>
      </c>
      <c r="AD162" s="354">
        <v>452.0</v>
      </c>
      <c r="AE162" s="354">
        <v>46.0</v>
      </c>
      <c r="AF162" s="363"/>
      <c r="AG162" s="354">
        <v>20.0</v>
      </c>
      <c r="AH162" s="354">
        <v>10.0</v>
      </c>
      <c r="AI162" s="354">
        <v>13.0</v>
      </c>
      <c r="AJ162" s="355">
        <v>70.0</v>
      </c>
      <c r="AK162" s="355">
        <v>5.0</v>
      </c>
      <c r="AL162" s="355">
        <v>4.0</v>
      </c>
    </row>
    <row r="163">
      <c r="A163" s="333" t="s">
        <v>935</v>
      </c>
      <c r="B163" s="344" t="s">
        <v>2101</v>
      </c>
      <c r="C163" s="345">
        <f t="shared" si="132"/>
        <v>5607.43405</v>
      </c>
      <c r="D163" s="346">
        <f t="shared" si="133"/>
        <v>498.220285</v>
      </c>
      <c r="E163" s="347">
        <f t="shared" si="134"/>
        <v>271.41972</v>
      </c>
      <c r="F163" s="348">
        <f t="shared" si="135"/>
        <v>375.49035</v>
      </c>
      <c r="G163" s="349">
        <f t="shared" si="136"/>
        <v>278.751136</v>
      </c>
      <c r="H163" s="350">
        <f t="shared" si="137"/>
        <v>117.107</v>
      </c>
      <c r="I163" s="351">
        <v>70.0</v>
      </c>
      <c r="J163" s="351">
        <v>10.0</v>
      </c>
      <c r="K163" s="351">
        <v>10.0</v>
      </c>
      <c r="L163" s="351">
        <v>10.0</v>
      </c>
      <c r="M163" s="352">
        <v>779.0</v>
      </c>
      <c r="N163" s="352">
        <v>120.0</v>
      </c>
      <c r="O163" s="352">
        <v>95.0</v>
      </c>
      <c r="P163" s="352">
        <v>15.0</v>
      </c>
      <c r="Q163" s="352">
        <v>63.0</v>
      </c>
      <c r="R163" s="352">
        <v>10.0</v>
      </c>
      <c r="S163" s="352">
        <v>60.0</v>
      </c>
      <c r="T163" s="352">
        <v>10.0</v>
      </c>
      <c r="U163" s="352">
        <v>48.0</v>
      </c>
      <c r="V163" s="352">
        <v>8.0</v>
      </c>
      <c r="W163" s="352">
        <v>50.0</v>
      </c>
      <c r="X163" s="353">
        <v>8455.0</v>
      </c>
      <c r="Y163" s="353">
        <v>7137.0</v>
      </c>
      <c r="Z163" s="353">
        <v>5817.0</v>
      </c>
      <c r="AA163" s="353">
        <v>8455.0</v>
      </c>
      <c r="AB163" s="353">
        <v>7796.0</v>
      </c>
      <c r="AC163" s="353">
        <v>6478.0</v>
      </c>
      <c r="AD163" s="354">
        <v>452.0</v>
      </c>
      <c r="AE163" s="354">
        <v>56.0</v>
      </c>
      <c r="AF163" s="354">
        <v>0.0</v>
      </c>
      <c r="AG163" s="354">
        <v>26.0</v>
      </c>
      <c r="AH163" s="354">
        <v>0.0</v>
      </c>
      <c r="AI163" s="354">
        <v>10.0</v>
      </c>
      <c r="AJ163" s="355">
        <v>130.0</v>
      </c>
      <c r="AK163" s="355">
        <v>4.0</v>
      </c>
      <c r="AL163" s="355">
        <v>4.0</v>
      </c>
    </row>
    <row r="164">
      <c r="A164" s="333" t="s">
        <v>935</v>
      </c>
      <c r="B164" s="344" t="s">
        <v>1203</v>
      </c>
      <c r="C164" s="345">
        <f t="shared" si="132"/>
        <v>5290.74625</v>
      </c>
      <c r="D164" s="346">
        <f t="shared" si="133"/>
        <v>434.059357</v>
      </c>
      <c r="E164" s="347">
        <f t="shared" si="134"/>
        <v>300.001039</v>
      </c>
      <c r="F164" s="348">
        <f t="shared" si="135"/>
        <v>351.738765</v>
      </c>
      <c r="G164" s="349">
        <f t="shared" si="136"/>
        <v>315.535468</v>
      </c>
      <c r="H164" s="350">
        <f t="shared" si="137"/>
        <v>102.11202</v>
      </c>
      <c r="I164" s="351">
        <v>70.0</v>
      </c>
      <c r="J164" s="351">
        <v>10.0</v>
      </c>
      <c r="K164" s="351">
        <v>10.0</v>
      </c>
      <c r="L164" s="351">
        <v>10.0</v>
      </c>
      <c r="M164" s="352">
        <v>716.0</v>
      </c>
      <c r="N164" s="352">
        <v>110.0</v>
      </c>
      <c r="O164" s="352">
        <v>80.0</v>
      </c>
      <c r="P164" s="352">
        <v>13.0</v>
      </c>
      <c r="Q164" s="352">
        <v>70.0</v>
      </c>
      <c r="R164" s="352">
        <v>11.0</v>
      </c>
      <c r="S164" s="352">
        <v>57.0</v>
      </c>
      <c r="T164" s="352">
        <v>9.0</v>
      </c>
      <c r="U164" s="352">
        <v>57.0</v>
      </c>
      <c r="V164" s="352">
        <v>9.0</v>
      </c>
      <c r="W164" s="352">
        <v>43.0</v>
      </c>
      <c r="X164" s="353">
        <v>8455.0</v>
      </c>
      <c r="Y164" s="353">
        <v>7137.0</v>
      </c>
      <c r="Z164" s="353">
        <v>5817.0</v>
      </c>
      <c r="AA164" s="353">
        <v>8455.0</v>
      </c>
      <c r="AB164" s="353">
        <v>7796.0</v>
      </c>
      <c r="AC164" s="353">
        <v>6478.0</v>
      </c>
      <c r="AD164" s="354">
        <v>452.0</v>
      </c>
      <c r="AE164" s="354">
        <v>56.0</v>
      </c>
      <c r="AF164" s="354">
        <v>0.0</v>
      </c>
      <c r="AG164" s="354">
        <v>26.0</v>
      </c>
      <c r="AH164" s="354">
        <v>0.0</v>
      </c>
      <c r="AI164" s="354">
        <v>10.0</v>
      </c>
      <c r="AJ164" s="355">
        <v>130.0</v>
      </c>
      <c r="AK164" s="355">
        <v>4.0</v>
      </c>
      <c r="AL164" s="355">
        <v>4.0</v>
      </c>
    </row>
    <row r="165">
      <c r="A165" s="333" t="s">
        <v>769</v>
      </c>
      <c r="B165" s="344" t="s">
        <v>701</v>
      </c>
      <c r="C165" s="345">
        <f t="shared" si="132"/>
        <v>4690.316</v>
      </c>
      <c r="D165" s="346">
        <f t="shared" si="133"/>
        <v>588.5852</v>
      </c>
      <c r="E165" s="347">
        <f t="shared" si="134"/>
        <v>232.555635</v>
      </c>
      <c r="F165" s="348">
        <f t="shared" si="135"/>
        <v>281.049042</v>
      </c>
      <c r="G165" s="349">
        <f t="shared" si="136"/>
        <v>279.909992</v>
      </c>
      <c r="H165" s="350">
        <f t="shared" si="137"/>
        <v>129.75736</v>
      </c>
      <c r="I165" s="351">
        <v>70.0</v>
      </c>
      <c r="J165" s="351">
        <v>10.0</v>
      </c>
      <c r="K165" s="351">
        <v>10.0</v>
      </c>
      <c r="L165" s="351">
        <v>10.0</v>
      </c>
      <c r="M165" s="352">
        <v>716.0</v>
      </c>
      <c r="N165" s="352">
        <v>110.0</v>
      </c>
      <c r="O165" s="352">
        <v>100.0</v>
      </c>
      <c r="P165" s="352">
        <v>16.0</v>
      </c>
      <c r="Q165" s="352">
        <v>58.0</v>
      </c>
      <c r="R165" s="352">
        <v>9.0</v>
      </c>
      <c r="S165" s="352">
        <v>53.0</v>
      </c>
      <c r="T165" s="352">
        <v>8.0</v>
      </c>
      <c r="U165" s="352">
        <v>48.0</v>
      </c>
      <c r="V165" s="352">
        <v>8.0</v>
      </c>
      <c r="W165" s="352">
        <v>56.0</v>
      </c>
      <c r="X165" s="353">
        <v>8192.0</v>
      </c>
      <c r="Y165" s="353">
        <v>8850.0</v>
      </c>
      <c r="Z165" s="353">
        <v>4895.0</v>
      </c>
      <c r="AA165" s="353">
        <v>7137.0</v>
      </c>
      <c r="AB165" s="353">
        <v>7137.0</v>
      </c>
      <c r="AC165" s="353">
        <v>7137.0</v>
      </c>
      <c r="AD165" s="354">
        <v>452.0</v>
      </c>
      <c r="AE165" s="354">
        <v>73.0</v>
      </c>
      <c r="AF165" s="354">
        <v>0.0</v>
      </c>
      <c r="AG165" s="354">
        <v>10.0</v>
      </c>
      <c r="AH165" s="354">
        <v>10.0</v>
      </c>
      <c r="AI165" s="354">
        <v>5.0</v>
      </c>
      <c r="AJ165" s="355">
        <v>75.0</v>
      </c>
      <c r="AK165" s="355">
        <v>3.0</v>
      </c>
      <c r="AL165" s="355">
        <v>4.0</v>
      </c>
    </row>
    <row r="166">
      <c r="A166" s="333" t="s">
        <v>769</v>
      </c>
      <c r="B166" s="344" t="s">
        <v>880</v>
      </c>
      <c r="C166" s="345">
        <f t="shared" si="132"/>
        <v>4368.68144</v>
      </c>
      <c r="D166" s="346">
        <f t="shared" si="133"/>
        <v>620.19665</v>
      </c>
      <c r="E166" s="347">
        <f t="shared" si="134"/>
        <v>232.555635</v>
      </c>
      <c r="F166" s="348">
        <f t="shared" si="135"/>
        <v>269.909992</v>
      </c>
      <c r="G166" s="349">
        <f t="shared" si="136"/>
        <v>251.171243</v>
      </c>
      <c r="H166" s="350">
        <f t="shared" si="137"/>
        <v>129.75736</v>
      </c>
      <c r="I166" s="351">
        <v>70.0</v>
      </c>
      <c r="J166" s="351">
        <v>10.0</v>
      </c>
      <c r="K166" s="351">
        <v>10.0</v>
      </c>
      <c r="L166" s="351">
        <v>10.0</v>
      </c>
      <c r="M166" s="352">
        <v>649.0</v>
      </c>
      <c r="N166" s="352">
        <v>100.0</v>
      </c>
      <c r="O166" s="352">
        <v>106.0</v>
      </c>
      <c r="P166" s="352">
        <v>17.0</v>
      </c>
      <c r="Q166" s="352">
        <v>58.0</v>
      </c>
      <c r="R166" s="352">
        <v>9.0</v>
      </c>
      <c r="S166" s="352">
        <v>48.0</v>
      </c>
      <c r="T166" s="352">
        <v>8.0</v>
      </c>
      <c r="U166" s="352">
        <v>42.0</v>
      </c>
      <c r="V166" s="352">
        <v>7.0</v>
      </c>
      <c r="W166" s="352">
        <v>56.0</v>
      </c>
      <c r="X166" s="353">
        <v>8192.0</v>
      </c>
      <c r="Y166" s="353">
        <v>8850.0</v>
      </c>
      <c r="Z166" s="353">
        <v>4895.0</v>
      </c>
      <c r="AA166" s="353">
        <v>7137.0</v>
      </c>
      <c r="AB166" s="353">
        <v>7137.0</v>
      </c>
      <c r="AC166" s="353">
        <v>7137.0</v>
      </c>
      <c r="AD166" s="354">
        <v>452.0</v>
      </c>
      <c r="AE166" s="354">
        <v>73.0</v>
      </c>
      <c r="AF166" s="354">
        <v>0.0</v>
      </c>
      <c r="AG166" s="354">
        <v>10.0</v>
      </c>
      <c r="AH166" s="354">
        <v>10.0</v>
      </c>
      <c r="AI166" s="354">
        <v>5.0</v>
      </c>
      <c r="AJ166" s="355">
        <v>75.0</v>
      </c>
      <c r="AK166" s="355">
        <v>3.0</v>
      </c>
      <c r="AL166" s="355">
        <v>4.0</v>
      </c>
    </row>
    <row r="167">
      <c r="A167" s="333" t="s">
        <v>2136</v>
      </c>
      <c r="B167" s="344" t="s">
        <v>2147</v>
      </c>
      <c r="C167" s="345">
        <f t="shared" si="132"/>
        <v>4448.383</v>
      </c>
      <c r="D167" s="346">
        <f t="shared" si="133"/>
        <v>579.402883</v>
      </c>
      <c r="E167" s="347">
        <f t="shared" si="134"/>
        <v>294.07092</v>
      </c>
      <c r="F167" s="348">
        <f t="shared" si="135"/>
        <v>327.161182</v>
      </c>
      <c r="G167" s="349">
        <f t="shared" si="136"/>
        <v>279.767093</v>
      </c>
      <c r="H167" s="350">
        <f t="shared" si="137"/>
        <v>129.75736</v>
      </c>
      <c r="I167" s="351">
        <v>70.0</v>
      </c>
      <c r="J167" s="351">
        <v>10.0</v>
      </c>
      <c r="K167" s="351">
        <v>10.0</v>
      </c>
      <c r="L167" s="351">
        <v>10.0</v>
      </c>
      <c r="M167" s="352">
        <v>716.0</v>
      </c>
      <c r="N167" s="352">
        <v>110.0</v>
      </c>
      <c r="O167" s="352">
        <v>106.0</v>
      </c>
      <c r="P167" s="352">
        <v>17.0</v>
      </c>
      <c r="Q167" s="352">
        <v>63.0</v>
      </c>
      <c r="R167" s="352">
        <v>10.0</v>
      </c>
      <c r="S167" s="352">
        <v>53.0</v>
      </c>
      <c r="T167" s="352">
        <v>8.0</v>
      </c>
      <c r="U167" s="352">
        <v>46.0</v>
      </c>
      <c r="V167" s="352">
        <v>7.0</v>
      </c>
      <c r="W167" s="352">
        <v>56.0</v>
      </c>
      <c r="X167" s="353">
        <v>7796.0</v>
      </c>
      <c r="Y167" s="353">
        <v>7927.0</v>
      </c>
      <c r="Z167" s="353">
        <v>7137.0</v>
      </c>
      <c r="AA167" s="353">
        <v>7927.0</v>
      </c>
      <c r="AB167" s="353">
        <v>7927.0</v>
      </c>
      <c r="AC167" s="353">
        <v>7137.0</v>
      </c>
      <c r="AD167" s="354">
        <v>286.0</v>
      </c>
      <c r="AE167" s="354">
        <v>59.0</v>
      </c>
      <c r="AF167" s="363"/>
      <c r="AG167" s="354">
        <v>25.0</v>
      </c>
      <c r="AH167" s="354">
        <v>10.0</v>
      </c>
      <c r="AI167" s="354">
        <v>5.0</v>
      </c>
      <c r="AJ167" s="355">
        <v>75.0</v>
      </c>
      <c r="AK167" s="355">
        <v>5.0</v>
      </c>
      <c r="AL167" s="355">
        <v>5.0</v>
      </c>
    </row>
    <row r="168">
      <c r="A168" s="333" t="s">
        <v>2136</v>
      </c>
      <c r="B168" s="344" t="s">
        <v>2143</v>
      </c>
      <c r="C168" s="345">
        <f t="shared" si="132"/>
        <v>4753.76236</v>
      </c>
      <c r="D168" s="346">
        <f t="shared" si="133"/>
        <v>549.339304</v>
      </c>
      <c r="E168" s="347">
        <f t="shared" si="134"/>
        <v>294.07092</v>
      </c>
      <c r="F168" s="348">
        <f t="shared" si="135"/>
        <v>352.563741</v>
      </c>
      <c r="G168" s="349">
        <f t="shared" si="136"/>
        <v>300.508632</v>
      </c>
      <c r="H168" s="350">
        <f t="shared" si="137"/>
        <v>116.3905</v>
      </c>
      <c r="I168" s="351">
        <v>70.0</v>
      </c>
      <c r="J168" s="351">
        <v>10.0</v>
      </c>
      <c r="K168" s="351">
        <v>10.0</v>
      </c>
      <c r="L168" s="351">
        <v>10.0</v>
      </c>
      <c r="M168" s="352">
        <v>779.0</v>
      </c>
      <c r="N168" s="352">
        <v>120.0</v>
      </c>
      <c r="O168" s="352">
        <v>100.0</v>
      </c>
      <c r="P168" s="352">
        <v>16.0</v>
      </c>
      <c r="Q168" s="352">
        <v>63.0</v>
      </c>
      <c r="R168" s="352">
        <v>10.0</v>
      </c>
      <c r="S168" s="352">
        <v>57.0</v>
      </c>
      <c r="T168" s="352">
        <v>9.0</v>
      </c>
      <c r="U168" s="352">
        <v>48.0</v>
      </c>
      <c r="V168" s="352">
        <v>8.0</v>
      </c>
      <c r="W168" s="352">
        <v>50.0</v>
      </c>
      <c r="X168" s="353">
        <v>7796.0</v>
      </c>
      <c r="Y168" s="353">
        <v>7927.0</v>
      </c>
      <c r="Z168" s="353">
        <v>7137.0</v>
      </c>
      <c r="AA168" s="353">
        <v>7927.0</v>
      </c>
      <c r="AB168" s="353">
        <v>7927.0</v>
      </c>
      <c r="AC168" s="353">
        <v>7137.0</v>
      </c>
      <c r="AD168" s="354">
        <v>286.0</v>
      </c>
      <c r="AE168" s="354">
        <v>59.0</v>
      </c>
      <c r="AF168" s="363"/>
      <c r="AG168" s="354">
        <v>25.0</v>
      </c>
      <c r="AH168" s="354">
        <v>10.0</v>
      </c>
      <c r="AI168" s="354">
        <v>5.0</v>
      </c>
      <c r="AJ168" s="355">
        <v>75.0</v>
      </c>
      <c r="AK168" s="355">
        <v>5.0</v>
      </c>
      <c r="AL168" s="355">
        <v>5.0</v>
      </c>
    </row>
    <row r="169">
      <c r="A169" s="333" t="s">
        <v>1714</v>
      </c>
      <c r="B169" s="344" t="s">
        <v>305</v>
      </c>
      <c r="C169" s="345">
        <f t="shared" si="132"/>
        <v>4135.6565</v>
      </c>
      <c r="D169" s="346">
        <f t="shared" si="133"/>
        <v>453.795192</v>
      </c>
      <c r="E169" s="347">
        <f t="shared" si="134"/>
        <v>228.449416</v>
      </c>
      <c r="F169" s="348">
        <f t="shared" si="135"/>
        <v>305.982123</v>
      </c>
      <c r="G169" s="349">
        <f t="shared" si="136"/>
        <v>233.900603</v>
      </c>
      <c r="H169" s="350">
        <f t="shared" si="137"/>
        <v>102.2435</v>
      </c>
      <c r="I169" s="351">
        <v>70.0</v>
      </c>
      <c r="J169" s="351">
        <v>10.0</v>
      </c>
      <c r="K169" s="351">
        <v>10.0</v>
      </c>
      <c r="L169" s="351">
        <v>10.0</v>
      </c>
      <c r="M169" s="352">
        <v>716.0</v>
      </c>
      <c r="N169" s="352">
        <v>110.0</v>
      </c>
      <c r="O169" s="352">
        <v>100.0</v>
      </c>
      <c r="P169" s="352">
        <v>16.0</v>
      </c>
      <c r="Q169" s="352">
        <v>58.0</v>
      </c>
      <c r="R169" s="352">
        <v>9.0</v>
      </c>
      <c r="S169" s="352">
        <v>57.0</v>
      </c>
      <c r="T169" s="352">
        <v>9.0</v>
      </c>
      <c r="U169" s="352">
        <v>46.0</v>
      </c>
      <c r="V169" s="352">
        <v>7.0</v>
      </c>
      <c r="W169" s="352">
        <v>50.0</v>
      </c>
      <c r="X169" s="353">
        <v>6478.0</v>
      </c>
      <c r="Y169" s="353">
        <v>5421.0</v>
      </c>
      <c r="Z169" s="353">
        <v>4632.0</v>
      </c>
      <c r="AA169" s="353">
        <v>6081.0</v>
      </c>
      <c r="AB169" s="353">
        <v>5817.0</v>
      </c>
      <c r="AC169" s="353">
        <v>4499.0</v>
      </c>
      <c r="AD169" s="354">
        <v>176.0</v>
      </c>
      <c r="AE169" s="354">
        <v>32.0</v>
      </c>
      <c r="AF169" s="354">
        <v>0.0</v>
      </c>
      <c r="AG169" s="354">
        <v>27.0</v>
      </c>
      <c r="AH169" s="354">
        <v>10.0</v>
      </c>
      <c r="AI169" s="354">
        <v>8.0</v>
      </c>
      <c r="AJ169" s="355">
        <v>80.0</v>
      </c>
      <c r="AK169" s="355">
        <v>3.0</v>
      </c>
      <c r="AL169" s="355">
        <v>3.0</v>
      </c>
    </row>
    <row r="170">
      <c r="A170" s="333" t="s">
        <v>2171</v>
      </c>
      <c r="B170" s="344" t="s">
        <v>1175</v>
      </c>
      <c r="C170" s="345">
        <f t="shared" si="132"/>
        <v>3875.17415</v>
      </c>
      <c r="D170" s="346">
        <f t="shared" si="133"/>
        <v>457.2644</v>
      </c>
      <c r="E170" s="347">
        <f t="shared" si="134"/>
        <v>226.372887</v>
      </c>
      <c r="F170" s="348">
        <f t="shared" si="135"/>
        <v>266.782564</v>
      </c>
      <c r="G170" s="349">
        <f t="shared" si="136"/>
        <v>237.136979</v>
      </c>
      <c r="H170" s="350">
        <f t="shared" si="137"/>
        <v>116.4356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6345.0</v>
      </c>
      <c r="Y170" s="353">
        <v>5950.0</v>
      </c>
      <c r="Z170" s="353">
        <v>4499.0</v>
      </c>
      <c r="AA170" s="353">
        <v>5554.0</v>
      </c>
      <c r="AB170" s="353">
        <v>6081.0</v>
      </c>
      <c r="AC170" s="353">
        <v>4895.0</v>
      </c>
      <c r="AD170" s="354">
        <v>330.0</v>
      </c>
      <c r="AE170" s="354">
        <v>21.0</v>
      </c>
      <c r="AF170" s="354">
        <v>0.0</v>
      </c>
      <c r="AG170" s="354">
        <v>18.0</v>
      </c>
      <c r="AH170" s="354">
        <v>10.0</v>
      </c>
      <c r="AI170" s="354">
        <v>8.0</v>
      </c>
      <c r="AJ170" s="355">
        <v>70.0</v>
      </c>
      <c r="AK170" s="355">
        <v>3.0</v>
      </c>
      <c r="AL170" s="355">
        <v>3.0</v>
      </c>
    </row>
    <row r="171">
      <c r="A171" s="333" t="s">
        <v>1903</v>
      </c>
      <c r="B171" s="344" t="s">
        <v>299</v>
      </c>
      <c r="C171" s="345">
        <f t="shared" si="132"/>
        <v>4027.53175</v>
      </c>
      <c r="D171" s="346">
        <f t="shared" si="133"/>
        <v>503.706256</v>
      </c>
      <c r="E171" s="347">
        <f t="shared" si="134"/>
        <v>237.4944</v>
      </c>
      <c r="F171" s="348">
        <f t="shared" si="135"/>
        <v>294.894611</v>
      </c>
      <c r="G171" s="349">
        <f t="shared" si="136"/>
        <v>255.13064</v>
      </c>
      <c r="H171" s="350">
        <f t="shared" si="137"/>
        <v>137.02618</v>
      </c>
      <c r="I171" s="351">
        <v>70.0</v>
      </c>
      <c r="J171" s="351">
        <v>10.0</v>
      </c>
      <c r="K171" s="351">
        <v>10.0</v>
      </c>
      <c r="L171" s="351">
        <v>10.0</v>
      </c>
      <c r="M171" s="352">
        <v>716.0</v>
      </c>
      <c r="N171" s="352">
        <v>110.0</v>
      </c>
      <c r="O171" s="352">
        <v>100.0</v>
      </c>
      <c r="P171" s="352">
        <v>16.0</v>
      </c>
      <c r="Q171" s="352">
        <v>63.0</v>
      </c>
      <c r="R171" s="352">
        <v>10.0</v>
      </c>
      <c r="S171" s="352">
        <v>57.0</v>
      </c>
      <c r="T171" s="352">
        <v>9.0</v>
      </c>
      <c r="U171" s="352">
        <v>48.0</v>
      </c>
      <c r="V171" s="352">
        <v>8.0</v>
      </c>
      <c r="W171" s="352">
        <v>67.0</v>
      </c>
      <c r="X171" s="353">
        <v>6081.0</v>
      </c>
      <c r="Y171" s="353">
        <v>6478.0</v>
      </c>
      <c r="Z171" s="353">
        <v>3840.0</v>
      </c>
      <c r="AA171" s="353">
        <v>5817.0</v>
      </c>
      <c r="AB171" s="353">
        <v>5290.0</v>
      </c>
      <c r="AC171" s="353">
        <v>5158.0</v>
      </c>
      <c r="AD171" s="354">
        <v>244.0</v>
      </c>
      <c r="AE171" s="354">
        <v>53.0</v>
      </c>
      <c r="AF171" s="354">
        <v>0.0</v>
      </c>
      <c r="AG171" s="354">
        <v>10.0</v>
      </c>
      <c r="AH171" s="354">
        <v>10.0</v>
      </c>
      <c r="AI171" s="354">
        <v>5.0</v>
      </c>
      <c r="AJ171" s="355">
        <v>70.0</v>
      </c>
      <c r="AK171" s="355">
        <v>4.0</v>
      </c>
      <c r="AL171" s="355">
        <v>4.0</v>
      </c>
    </row>
    <row r="172">
      <c r="A172" s="333" t="s">
        <v>1903</v>
      </c>
      <c r="B172" s="344" t="s">
        <v>3827</v>
      </c>
      <c r="C172" s="356">
        <v>4862.0</v>
      </c>
      <c r="D172" s="357">
        <v>529.0</v>
      </c>
      <c r="E172" s="358">
        <v>233.0</v>
      </c>
      <c r="F172" s="359">
        <v>332.0</v>
      </c>
      <c r="G172" s="360">
        <v>228.0</v>
      </c>
      <c r="H172" s="361">
        <v>172.0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1156</v>
      </c>
      <c r="B173" s="344" t="s">
        <v>1107</v>
      </c>
      <c r="C173" s="345">
        <f t="shared" ref="C173:C174" si="138">(M173+N173*($I173-1)/10)*(1+X173/10000)*(1+(10+SWITCH($J173,0,0,1,1,2,2,3,3,4,4,5,5,6,7,7,9,8,11,9,13,10,15)+switch($L173,10,5,0))/100)+AD173+$L173*AJ173</f>
        <v>4026.204</v>
      </c>
      <c r="D173" s="346">
        <f t="shared" ref="D173:D174" si="139">(O173+P173*($I173-1)/10)*(1+Y173/10000)*(1+(10+SWITCH($K173,0,0,1,1,2,2,3,3,4,4,5,5,6,7,7,9,8,11,9,13,10,15)+switch($L173,10,5,0))/100)+AE173</f>
        <v>295.012718</v>
      </c>
      <c r="E173" s="347">
        <f t="shared" ref="E173:E174" si="140">(Q173+R173*($I173-1)/10)*(1+Z173/10000)*(1+(10+SWITCH($K173,0,0,1,1,2,2,3,3,4,4,5,5,6,7,7,9,8,11,9,13,10,15)+switch($L173,10,5,0))/100)+AF173</f>
        <v>443.481536</v>
      </c>
      <c r="F173" s="348">
        <f t="shared" ref="F173:F174" si="141">(S173+T173*($I173-1)/10)*(1+AA173/10000)*(1+(10+SWITCH($J173,0,0,1,1,2,2,3,3,4,4,5,5,6,7,7,9,8,11,9,13,10,15)+switch($L173,10,5,0))/100)+AG173+$L173*AK173</f>
        <v>275.082483</v>
      </c>
      <c r="G173" s="349">
        <f t="shared" ref="G173:G174" si="142">(U173+V173*($I173-1)/10)*(1+AB173/10000)*(1+(10+SWITCH($J173,0,0,1,1,2,2,3,3,4,4,5,5,6,7,7,9,8,11,9,13,10,15)+switch($L173,10,5,0))/100)+AH173+$L173*AL173</f>
        <v>373.85455</v>
      </c>
      <c r="H173" s="350">
        <f t="shared" ref="H173:H174" si="143">W173*(1+AC173/10000)*(1+(10+SWITCH($K173,0,0,1,1,2,2,3,3,4,4,5,5,6,7,7,9,8,11,9,13,10,15)+switch($L173,10,5,0))/100)+AI173</f>
        <v>102.8105</v>
      </c>
      <c r="I173" s="351">
        <v>70.0</v>
      </c>
      <c r="J173" s="351">
        <v>10.0</v>
      </c>
      <c r="K173" s="351">
        <v>10.0</v>
      </c>
      <c r="L173" s="351">
        <v>10.0</v>
      </c>
      <c r="M173" s="352">
        <v>587.0</v>
      </c>
      <c r="N173" s="352">
        <v>90.0</v>
      </c>
      <c r="O173" s="352">
        <v>70.0</v>
      </c>
      <c r="P173" s="352">
        <v>11.0</v>
      </c>
      <c r="Q173" s="352">
        <v>89.0</v>
      </c>
      <c r="R173" s="352">
        <v>14.0</v>
      </c>
      <c r="S173" s="352">
        <v>46.0</v>
      </c>
      <c r="T173" s="352">
        <v>7.0</v>
      </c>
      <c r="U173" s="352">
        <v>57.0</v>
      </c>
      <c r="V173" s="352">
        <v>9.0</v>
      </c>
      <c r="W173" s="352">
        <v>50.0</v>
      </c>
      <c r="X173" s="353">
        <v>8850.0</v>
      </c>
      <c r="Y173" s="353">
        <v>5554.0</v>
      </c>
      <c r="Z173" s="353">
        <v>7137.0</v>
      </c>
      <c r="AA173" s="353">
        <v>7137.0</v>
      </c>
      <c r="AB173" s="353">
        <v>8850.0</v>
      </c>
      <c r="AC173" s="353">
        <v>5817.0</v>
      </c>
      <c r="AD173" s="354">
        <v>416.0</v>
      </c>
      <c r="AE173" s="354">
        <v>0.0</v>
      </c>
      <c r="AF173" s="354">
        <v>30.0</v>
      </c>
      <c r="AG173" s="354">
        <v>25.0</v>
      </c>
      <c r="AH173" s="354">
        <v>32.0</v>
      </c>
      <c r="AI173" s="354">
        <v>0.0</v>
      </c>
      <c r="AJ173" s="355">
        <v>65.0</v>
      </c>
      <c r="AK173" s="355">
        <v>4.0</v>
      </c>
      <c r="AL173" s="355">
        <v>5.0</v>
      </c>
    </row>
    <row r="174">
      <c r="A174" s="333" t="s">
        <v>1156</v>
      </c>
      <c r="B174" s="344" t="s">
        <v>2206</v>
      </c>
      <c r="C174" s="345">
        <f t="shared" si="138"/>
        <v>3853.44375</v>
      </c>
      <c r="D174" s="346">
        <f t="shared" si="139"/>
        <v>321.096776</v>
      </c>
      <c r="E174" s="347">
        <f t="shared" si="140"/>
        <v>408.059357</v>
      </c>
      <c r="F174" s="348">
        <f t="shared" si="141"/>
        <v>275.082483</v>
      </c>
      <c r="G174" s="349">
        <f t="shared" si="142"/>
        <v>407.9165</v>
      </c>
      <c r="H174" s="350">
        <f t="shared" si="143"/>
        <v>88.41703</v>
      </c>
      <c r="I174" s="351">
        <v>70.0</v>
      </c>
      <c r="J174" s="351">
        <v>10.0</v>
      </c>
      <c r="K174" s="351">
        <v>10.0</v>
      </c>
      <c r="L174" s="351">
        <v>10.0</v>
      </c>
      <c r="M174" s="352">
        <v>551.0</v>
      </c>
      <c r="N174" s="352">
        <v>85.0</v>
      </c>
      <c r="O174" s="352">
        <v>76.0</v>
      </c>
      <c r="P174" s="352">
        <v>12.0</v>
      </c>
      <c r="Q174" s="352">
        <v>80.0</v>
      </c>
      <c r="R174" s="352">
        <v>13.0</v>
      </c>
      <c r="S174" s="352">
        <v>46.0</v>
      </c>
      <c r="T174" s="352">
        <v>7.0</v>
      </c>
      <c r="U174" s="352">
        <v>64.0</v>
      </c>
      <c r="V174" s="352">
        <v>10.0</v>
      </c>
      <c r="W174" s="352">
        <v>43.0</v>
      </c>
      <c r="X174" s="353">
        <v>8850.0</v>
      </c>
      <c r="Y174" s="353">
        <v>5554.0</v>
      </c>
      <c r="Z174" s="353">
        <v>7137.0</v>
      </c>
      <c r="AA174" s="353">
        <v>7137.0</v>
      </c>
      <c r="AB174" s="353">
        <v>8850.0</v>
      </c>
      <c r="AC174" s="353">
        <v>5817.0</v>
      </c>
      <c r="AD174" s="354">
        <v>416.0</v>
      </c>
      <c r="AE174" s="354">
        <v>0.0</v>
      </c>
      <c r="AF174" s="354">
        <v>30.0</v>
      </c>
      <c r="AG174" s="354">
        <v>25.0</v>
      </c>
      <c r="AH174" s="354">
        <v>32.0</v>
      </c>
      <c r="AI174" s="354">
        <v>0.0</v>
      </c>
      <c r="AJ174" s="355">
        <v>65.0</v>
      </c>
      <c r="AK174" s="355">
        <v>4.0</v>
      </c>
      <c r="AL174" s="355">
        <v>5.0</v>
      </c>
    </row>
    <row r="175">
      <c r="A175" s="333" t="s">
        <v>1362</v>
      </c>
      <c r="B175" s="344" t="s">
        <v>2230</v>
      </c>
      <c r="C175" s="356">
        <v>3606.0</v>
      </c>
      <c r="D175" s="357">
        <v>267.0</v>
      </c>
      <c r="E175" s="358">
        <v>480.0</v>
      </c>
      <c r="F175" s="359">
        <v>254.0</v>
      </c>
      <c r="G175" s="360">
        <v>400.0</v>
      </c>
      <c r="H175" s="361">
        <v>117.0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63"/>
      <c r="AJ175" s="355"/>
      <c r="AK175" s="355"/>
      <c r="AL175" s="355"/>
    </row>
    <row r="176">
      <c r="A176" s="333" t="s">
        <v>1362</v>
      </c>
      <c r="B176" s="344" t="s">
        <v>2226</v>
      </c>
      <c r="C176" s="356">
        <v>3920.0</v>
      </c>
      <c r="D176" s="357">
        <v>267.0</v>
      </c>
      <c r="E176" s="358">
        <v>509.0</v>
      </c>
      <c r="F176" s="359">
        <v>263.0</v>
      </c>
      <c r="G176" s="360">
        <v>400.0</v>
      </c>
      <c r="H176" s="361">
        <v>117.0</v>
      </c>
      <c r="I176" s="351"/>
      <c r="J176" s="351"/>
      <c r="K176" s="351"/>
      <c r="L176" s="351"/>
      <c r="M176" s="352"/>
      <c r="N176" s="352"/>
      <c r="O176" s="352"/>
      <c r="P176" s="352"/>
      <c r="Q176" s="352"/>
      <c r="R176" s="352"/>
      <c r="S176" s="352"/>
      <c r="T176" s="352"/>
      <c r="U176" s="352"/>
      <c r="V176" s="352"/>
      <c r="W176" s="352"/>
      <c r="X176" s="353"/>
      <c r="Y176" s="353"/>
      <c r="Z176" s="353"/>
      <c r="AA176" s="353"/>
      <c r="AB176" s="353"/>
      <c r="AC176" s="353"/>
      <c r="AD176" s="354"/>
      <c r="AE176" s="354"/>
      <c r="AF176" s="354"/>
      <c r="AG176" s="354"/>
      <c r="AH176" s="354"/>
      <c r="AI176" s="363"/>
      <c r="AJ176" s="355"/>
      <c r="AK176" s="355"/>
      <c r="AL176" s="355"/>
    </row>
    <row r="177">
      <c r="A177" s="333" t="s">
        <v>1763</v>
      </c>
      <c r="B177" s="344" t="s">
        <v>1107</v>
      </c>
      <c r="C177" s="345">
        <f t="shared" ref="C177:C178" si="144">(M177+N177*($I177-1)/10)*(1+X177/10000)*(1+(10+SWITCH($J177,0,0,1,1,2,2,3,3,4,4,5,5,6,7,7,9,8,11,9,13,10,15)+switch($L177,10,5,0))/100)+AD177+$L177*AJ177</f>
        <v>3299.90168</v>
      </c>
      <c r="D177" s="346">
        <f t="shared" ref="D177:D178" si="145">(O177+P177*($I177-1)/10)*(1+Y177/10000)*(1+(10+SWITCH($K177,0,0,1,1,2,2,3,3,4,4,5,5,6,7,7,9,8,11,9,13,10,15)+switch($L177,10,5,0))/100)+AE177</f>
        <v>282.014212</v>
      </c>
      <c r="E177" s="347">
        <f t="shared" ref="E177:E178" si="146">(Q177+R177*($I177-1)/10)*(1+Z177/10000)*(1+(10+SWITCH($K177,0,0,1,1,2,2,3,3,4,4,5,5,6,7,7,9,8,11,9,13,10,15)+switch($L177,10,5,0))/100)+AF177</f>
        <v>475.381888</v>
      </c>
      <c r="F177" s="348">
        <f t="shared" ref="F177:F178" si="147">(S177+T177*($I177-1)/10)*(1+AA177/10000)*(1+(10+SWITCH($J177,0,0,1,1,2,2,3,3,4,4,5,5,6,7,7,9,8,11,9,13,10,15)+switch($L177,10,5,0))/100)+AG177+$L177*AK177</f>
        <v>242.136979</v>
      </c>
      <c r="G177" s="349">
        <f t="shared" ref="G177:G178" si="148">(U177+V177*($I177-1)/10)*(1+AB177/10000)*(1+(10+SWITCH($J177,0,0,1,1,2,2,3,3,4,4,5,5,6,7,7,9,8,11,9,13,10,15)+switch($L177,10,5,0))/100)+AH177+$L177*AL177</f>
        <v>349.535468</v>
      </c>
      <c r="H177" s="350">
        <f t="shared" ref="H177:H178" si="149">W177*(1+AC177/10000)*(1+(10+SWITCH($K177,0,0,1,1,2,2,3,3,4,4,5,5,6,7,7,9,8,11,9,13,10,15)+switch($L177,10,5,0))/100)+AI177</f>
        <v>96.8175</v>
      </c>
      <c r="I177" s="351">
        <v>70.0</v>
      </c>
      <c r="J177" s="351">
        <v>10.0</v>
      </c>
      <c r="K177" s="351">
        <v>10.0</v>
      </c>
      <c r="L177" s="351">
        <v>10.0</v>
      </c>
      <c r="M177" s="352">
        <v>587.0</v>
      </c>
      <c r="N177" s="352">
        <v>90.0</v>
      </c>
      <c r="O177" s="352">
        <v>70.0</v>
      </c>
      <c r="P177" s="352">
        <v>11.0</v>
      </c>
      <c r="Q177" s="352">
        <v>89.0</v>
      </c>
      <c r="R177" s="352">
        <v>14.0</v>
      </c>
      <c r="S177" s="352">
        <v>46.0</v>
      </c>
      <c r="T177" s="352">
        <v>7.0</v>
      </c>
      <c r="U177" s="352">
        <v>57.0</v>
      </c>
      <c r="V177" s="352">
        <v>9.0</v>
      </c>
      <c r="W177" s="352">
        <v>50.0</v>
      </c>
      <c r="X177" s="353">
        <v>5817.0</v>
      </c>
      <c r="Y177" s="353">
        <v>4236.0</v>
      </c>
      <c r="Z177" s="353">
        <v>7796.0</v>
      </c>
      <c r="AA177" s="353">
        <v>6081.0</v>
      </c>
      <c r="AB177" s="353">
        <v>7796.0</v>
      </c>
      <c r="AC177" s="353">
        <v>4895.0</v>
      </c>
      <c r="AD177" s="354">
        <v>416.0</v>
      </c>
      <c r="AE177" s="354">
        <v>12.0</v>
      </c>
      <c r="AF177" s="354">
        <v>46.0</v>
      </c>
      <c r="AG177" s="354">
        <v>15.0</v>
      </c>
      <c r="AH177" s="354">
        <v>24.0</v>
      </c>
      <c r="AI177" s="363"/>
      <c r="AJ177" s="355">
        <v>40.0</v>
      </c>
      <c r="AK177" s="355">
        <v>3.0</v>
      </c>
      <c r="AL177" s="355">
        <v>5.0</v>
      </c>
    </row>
    <row r="178">
      <c r="A178" s="333" t="s">
        <v>1763</v>
      </c>
      <c r="B178" s="344" t="s">
        <v>200</v>
      </c>
      <c r="C178" s="345">
        <f t="shared" si="144"/>
        <v>3154.938875</v>
      </c>
      <c r="D178" s="346">
        <f t="shared" si="145"/>
        <v>256.28976</v>
      </c>
      <c r="E178" s="347">
        <f t="shared" si="146"/>
        <v>505.22578</v>
      </c>
      <c r="F178" s="348">
        <f t="shared" si="147"/>
        <v>242.136979</v>
      </c>
      <c r="G178" s="349">
        <f t="shared" si="148"/>
        <v>372.43892</v>
      </c>
      <c r="H178" s="350">
        <f t="shared" si="149"/>
        <v>83.26305</v>
      </c>
      <c r="I178" s="351">
        <v>70.0</v>
      </c>
      <c r="J178" s="351">
        <v>10.0</v>
      </c>
      <c r="K178" s="351">
        <v>10.0</v>
      </c>
      <c r="L178" s="351">
        <v>10.0</v>
      </c>
      <c r="M178" s="352">
        <v>551.0</v>
      </c>
      <c r="N178" s="352">
        <v>85.0</v>
      </c>
      <c r="O178" s="352">
        <v>63.0</v>
      </c>
      <c r="P178" s="352">
        <v>10.0</v>
      </c>
      <c r="Q178" s="352">
        <v>95.0</v>
      </c>
      <c r="R178" s="352">
        <v>15.0</v>
      </c>
      <c r="S178" s="352">
        <v>46.0</v>
      </c>
      <c r="T178" s="352">
        <v>7.0</v>
      </c>
      <c r="U178" s="352">
        <v>60.0</v>
      </c>
      <c r="V178" s="352">
        <v>10.0</v>
      </c>
      <c r="W178" s="352">
        <v>43.0</v>
      </c>
      <c r="X178" s="353">
        <v>5817.0</v>
      </c>
      <c r="Y178" s="353">
        <v>4236.0</v>
      </c>
      <c r="Z178" s="353">
        <v>7796.0</v>
      </c>
      <c r="AA178" s="353">
        <v>6081.0</v>
      </c>
      <c r="AB178" s="353">
        <v>7796.0</v>
      </c>
      <c r="AC178" s="353">
        <v>4895.0</v>
      </c>
      <c r="AD178" s="354">
        <v>416.0</v>
      </c>
      <c r="AE178" s="354">
        <v>12.0</v>
      </c>
      <c r="AF178" s="354">
        <v>46.0</v>
      </c>
      <c r="AG178" s="354">
        <v>15.0</v>
      </c>
      <c r="AH178" s="354">
        <v>24.0</v>
      </c>
      <c r="AI178" s="354">
        <v>0.0</v>
      </c>
      <c r="AJ178" s="355">
        <v>40.0</v>
      </c>
      <c r="AK178" s="355">
        <v>3.0</v>
      </c>
      <c r="AL178" s="355">
        <v>5.0</v>
      </c>
    </row>
    <row r="179">
      <c r="A179" s="333" t="s">
        <v>1138</v>
      </c>
      <c r="B179" s="344" t="s">
        <v>2264</v>
      </c>
      <c r="C179" s="356">
        <v>3308.0</v>
      </c>
      <c r="D179" s="357">
        <v>262.0</v>
      </c>
      <c r="E179" s="358">
        <v>563.0</v>
      </c>
      <c r="F179" s="359">
        <v>245.0</v>
      </c>
      <c r="G179" s="360">
        <v>395.0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1138</v>
      </c>
      <c r="B180" s="344" t="s">
        <v>371</v>
      </c>
      <c r="C180" s="356">
        <v>3471.0</v>
      </c>
      <c r="D180" s="357">
        <v>316.0</v>
      </c>
      <c r="E180" s="358">
        <v>532.0</v>
      </c>
      <c r="F180" s="359">
        <v>265.0</v>
      </c>
      <c r="G180" s="360">
        <v>395.0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2283</v>
      </c>
      <c r="B181" s="344" t="s">
        <v>2297</v>
      </c>
      <c r="C181" s="345">
        <f t="shared" ref="C181:C182" si="150">(M181+N181*($I181-1)/10)*(1+X181/10000)*(1+(10+SWITCH($J181,0,0,1,1,2,2,3,3,4,4,5,5,6,7,7,9,8,11,9,13,10,15)+switch($L181,10,5,0))/100)+AD181+$L181*AJ181</f>
        <v>4506.37738</v>
      </c>
      <c r="D181" s="346">
        <f t="shared" ref="D181:D182" si="151">(O181+P181*($I181-1)/10)*(1+Y181/10000)*(1+(10+SWITCH($K181,0,0,1,1,2,2,3,3,4,4,5,5,6,7,7,9,8,11,9,13,10,15)+switch($L181,10,5,0))/100)+AE181</f>
        <v>321.096776</v>
      </c>
      <c r="E181" s="347">
        <f t="shared" ref="E181:E182" si="152">(Q181+R181*($I181-1)/10)*(1+Z181/10000)*(1+(10+SWITCH($K181,0,0,1,1,2,2,3,3,4,4,5,5,6,7,7,9,8,11,9,13,10,15)+switch($L181,10,5,0))/100)+AF181</f>
        <v>342.89684</v>
      </c>
      <c r="F181" s="348">
        <f t="shared" ref="F181:F182" si="153">(S181+T181*($I181-1)/10)*(1+AA181/10000)*(1+(10+SWITCH($J181,0,0,1,1,2,2,3,3,4,4,5,5,6,7,7,9,8,11,9,13,10,15)+switch($L181,10,5,0))/100)+AG181+$L181*AK181</f>
        <v>341.161182</v>
      </c>
      <c r="G181" s="349">
        <f t="shared" ref="G181:G182" si="154">(U181+V181*($I181-1)/10)*(1+AB181/10000)*(1+(10+SWITCH($J181,0,0,1,1,2,2,3,3,4,4,5,5,6,7,7,9,8,11,9,13,10,15)+switch($L181,10,5,0))/100)+AH181+$L181*AL181</f>
        <v>351.666736</v>
      </c>
      <c r="H181" s="350">
        <f t="shared" ref="H181:H182" si="155">W181*(1+AC181/10000)*(1+(10+SWITCH($K181,0,0,1,1,2,2,3,3,4,4,5,5,6,7,7,9,8,11,9,13,10,15)+switch($L181,10,5,0))/100)+AI181</f>
        <v>102.11202</v>
      </c>
      <c r="I181" s="351">
        <v>70.0</v>
      </c>
      <c r="J181" s="351">
        <v>10.0</v>
      </c>
      <c r="K181" s="351">
        <v>10.0</v>
      </c>
      <c r="L181" s="351">
        <v>10.0</v>
      </c>
      <c r="M181" s="352">
        <v>779.0</v>
      </c>
      <c r="N181" s="352">
        <v>120.0</v>
      </c>
      <c r="O181" s="352">
        <v>76.0</v>
      </c>
      <c r="P181" s="352">
        <v>12.0</v>
      </c>
      <c r="Q181" s="352">
        <v>76.0</v>
      </c>
      <c r="R181" s="352">
        <v>12.0</v>
      </c>
      <c r="S181" s="352">
        <v>53.0</v>
      </c>
      <c r="T181" s="352">
        <v>8.0</v>
      </c>
      <c r="U181" s="352">
        <v>57.0</v>
      </c>
      <c r="V181" s="352">
        <v>9.0</v>
      </c>
      <c r="W181" s="352">
        <v>43.0</v>
      </c>
      <c r="X181" s="353">
        <v>8718.0</v>
      </c>
      <c r="Y181" s="353">
        <v>5554.0</v>
      </c>
      <c r="Z181" s="353">
        <v>6610.0</v>
      </c>
      <c r="AA181" s="353">
        <v>7927.0</v>
      </c>
      <c r="AB181" s="353">
        <v>8192.0</v>
      </c>
      <c r="AC181" s="353">
        <v>6478.0</v>
      </c>
      <c r="AD181" s="354">
        <v>296.0</v>
      </c>
      <c r="AE181" s="363"/>
      <c r="AF181" s="363"/>
      <c r="AG181" s="354">
        <v>39.0</v>
      </c>
      <c r="AH181" s="354">
        <v>40.0</v>
      </c>
      <c r="AI181" s="354">
        <v>10.0</v>
      </c>
      <c r="AJ181" s="355">
        <v>30.0</v>
      </c>
      <c r="AK181" s="355">
        <v>5.0</v>
      </c>
      <c r="AL181" s="355">
        <v>3.0</v>
      </c>
    </row>
    <row r="182">
      <c r="A182" s="333" t="s">
        <v>2283</v>
      </c>
      <c r="B182" s="344" t="s">
        <v>2293</v>
      </c>
      <c r="C182" s="345">
        <f t="shared" si="150"/>
        <v>4185.1765</v>
      </c>
      <c r="D182" s="346">
        <f t="shared" si="151"/>
        <v>321.096776</v>
      </c>
      <c r="E182" s="347">
        <f t="shared" si="152"/>
        <v>342.89684</v>
      </c>
      <c r="F182" s="348">
        <f t="shared" si="153"/>
        <v>329.508632</v>
      </c>
      <c r="G182" s="349">
        <f t="shared" si="154"/>
        <v>375.07984</v>
      </c>
      <c r="H182" s="350">
        <f t="shared" si="155"/>
        <v>117.107</v>
      </c>
      <c r="I182" s="351">
        <v>70.0</v>
      </c>
      <c r="J182" s="351">
        <v>10.0</v>
      </c>
      <c r="K182" s="351">
        <v>10.0</v>
      </c>
      <c r="L182" s="351">
        <v>10.0</v>
      </c>
      <c r="M182" s="352">
        <v>716.0</v>
      </c>
      <c r="N182" s="352">
        <v>110.0</v>
      </c>
      <c r="O182" s="352">
        <v>76.0</v>
      </c>
      <c r="P182" s="352">
        <v>12.0</v>
      </c>
      <c r="Q182" s="352">
        <v>76.0</v>
      </c>
      <c r="R182" s="352">
        <v>12.0</v>
      </c>
      <c r="S182" s="352">
        <v>48.0</v>
      </c>
      <c r="T182" s="352">
        <v>8.0</v>
      </c>
      <c r="U182" s="352">
        <v>60.0</v>
      </c>
      <c r="V182" s="352">
        <v>10.0</v>
      </c>
      <c r="W182" s="352">
        <v>50.0</v>
      </c>
      <c r="X182" s="353">
        <v>8718.0</v>
      </c>
      <c r="Y182" s="353">
        <v>5554.0</v>
      </c>
      <c r="Z182" s="353">
        <v>6610.0</v>
      </c>
      <c r="AA182" s="353">
        <v>7927.0</v>
      </c>
      <c r="AB182" s="353">
        <v>8192.0</v>
      </c>
      <c r="AC182" s="353">
        <v>6478.0</v>
      </c>
      <c r="AD182" s="354">
        <v>296.0</v>
      </c>
      <c r="AE182" s="363"/>
      <c r="AF182" s="363"/>
      <c r="AG182" s="354">
        <v>39.0</v>
      </c>
      <c r="AH182" s="354">
        <v>40.0</v>
      </c>
      <c r="AI182" s="354">
        <v>10.0</v>
      </c>
      <c r="AJ182" s="355">
        <v>30.0</v>
      </c>
      <c r="AK182" s="355">
        <v>5.0</v>
      </c>
      <c r="AL182" s="355">
        <v>3.0</v>
      </c>
    </row>
    <row r="183">
      <c r="A183" s="333" t="s">
        <v>2311</v>
      </c>
      <c r="B183" s="344" t="s">
        <v>2317</v>
      </c>
      <c r="C183" s="356">
        <v>3937.0</v>
      </c>
      <c r="D183" s="357">
        <v>520.0</v>
      </c>
      <c r="E183" s="358">
        <v>226.0</v>
      </c>
      <c r="F183" s="359">
        <v>268.0</v>
      </c>
      <c r="G183" s="360">
        <v>263.0</v>
      </c>
      <c r="H183" s="361">
        <v>300.0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2311</v>
      </c>
      <c r="B184" s="344" t="s">
        <v>511</v>
      </c>
      <c r="C184" s="356">
        <v>3645.0</v>
      </c>
      <c r="D184" s="357">
        <v>520.0</v>
      </c>
      <c r="E184" s="358">
        <v>226.0</v>
      </c>
      <c r="F184" s="359">
        <v>240.0</v>
      </c>
      <c r="G184" s="360">
        <v>319.0</v>
      </c>
      <c r="H184" s="361">
        <v>229.0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721</v>
      </c>
      <c r="B185" s="344" t="s">
        <v>1107</v>
      </c>
      <c r="C185" s="356">
        <v>3811.0</v>
      </c>
      <c r="D185" s="357">
        <v>290.0</v>
      </c>
      <c r="E185" s="358">
        <v>568.0</v>
      </c>
      <c r="F185" s="359">
        <v>247.0</v>
      </c>
      <c r="G185" s="360">
        <v>368.0</v>
      </c>
      <c r="H185" s="361">
        <v>111.0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63"/>
      <c r="AF185" s="363"/>
      <c r="AG185" s="354"/>
      <c r="AH185" s="354"/>
      <c r="AI185" s="354"/>
      <c r="AJ185" s="355"/>
      <c r="AK185" s="355"/>
      <c r="AL185" s="355"/>
    </row>
    <row r="186">
      <c r="A186" s="333" t="s">
        <v>721</v>
      </c>
      <c r="B186" s="344" t="s">
        <v>2332</v>
      </c>
      <c r="C186" s="356">
        <v>3648.0</v>
      </c>
      <c r="D186" s="357">
        <v>316.0</v>
      </c>
      <c r="E186" s="358">
        <v>568.0</v>
      </c>
      <c r="F186" s="359">
        <v>247.0</v>
      </c>
      <c r="G186" s="360">
        <v>401.0</v>
      </c>
      <c r="H186" s="361">
        <v>96.0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63"/>
      <c r="AF186" s="363"/>
      <c r="AG186" s="354"/>
      <c r="AH186" s="354"/>
      <c r="AI186" s="354"/>
      <c r="AJ186" s="355"/>
      <c r="AK186" s="355"/>
      <c r="AL186" s="355"/>
    </row>
    <row r="187">
      <c r="A187" s="333" t="s">
        <v>975</v>
      </c>
      <c r="B187" s="344" t="s">
        <v>1092</v>
      </c>
      <c r="C187" s="345">
        <f t="shared" ref="C187:C188" si="156">(M187+N187*($I187-1)/10)*(1+X187/10000)*(1+(10+SWITCH($J187,0,0,1,1,2,2,3,3,4,4,5,5,6,7,7,9,8,11,9,13,10,15)+switch($L187,10,5,0))/100)+AD187+$L187*AJ187</f>
        <v>4056.1424</v>
      </c>
      <c r="D187" s="346">
        <f t="shared" ref="D187:D188" si="157">(O187+P187*($I187-1)/10)*(1+Y187/10000)*(1+(10+SWITCH($K187,0,0,1,1,2,2,3,3,4,4,5,5,6,7,7,9,8,11,9,13,10,15)+switch($L187,10,5,0))/100)+AE187</f>
        <v>483.22578</v>
      </c>
      <c r="E187" s="347">
        <f t="shared" ref="E187:E188" si="158">(Q187+R187*($I187-1)/10)*(1+Z187/10000)*(1+(10+SWITCH($K187,0,0,1,1,2,2,3,3,4,4,5,5,6,7,7,9,8,11,9,13,10,15)+switch($L187,10,5,0))/100)+AF187</f>
        <v>294.76248</v>
      </c>
      <c r="F187" s="348">
        <f t="shared" ref="F187:F188" si="159">(S187+T187*($I187-1)/10)*(1+AA187/10000)*(1+(10+SWITCH($J187,0,0,1,1,2,2,3,3,4,4,5,5,6,7,7,9,8,11,9,13,10,15)+switch($L187,10,5,0))/100)+AG187+$L187*AK187</f>
        <v>263.907244</v>
      </c>
      <c r="G187" s="349">
        <f t="shared" ref="G187:G188" si="160">(U187+V187*($I187-1)/10)*(1+AB187/10000)*(1+(10+SWITCH($J187,0,0,1,1,2,2,3,3,4,4,5,5,6,7,7,9,8,11,9,13,10,15)+switch($L187,10,5,0))/100)+AH187+$L187*AL187</f>
        <v>365.85455</v>
      </c>
      <c r="H187" s="350">
        <f t="shared" ref="H187:H188" si="161">W187*(1+AC187/10000)*(1+(10+SWITCH($K187,0,0,1,1,2,2,3,3,4,4,5,5,6,7,7,9,8,11,9,13,10,15)+switch($L187,10,5,0))/100)+AI187</f>
        <v>188.86195</v>
      </c>
      <c r="I187" s="351">
        <v>70.0</v>
      </c>
      <c r="J187" s="351">
        <v>10.0</v>
      </c>
      <c r="K187" s="351">
        <v>10.0</v>
      </c>
      <c r="L187" s="351">
        <v>10.0</v>
      </c>
      <c r="M187" s="352">
        <v>587.0</v>
      </c>
      <c r="N187" s="352">
        <v>90.0</v>
      </c>
      <c r="O187" s="352">
        <v>95.0</v>
      </c>
      <c r="P187" s="352">
        <v>15.0</v>
      </c>
      <c r="Q187" s="352">
        <v>63.0</v>
      </c>
      <c r="R187" s="352">
        <v>10.0</v>
      </c>
      <c r="S187" s="352">
        <v>42.0</v>
      </c>
      <c r="T187" s="352">
        <v>7.0</v>
      </c>
      <c r="U187" s="352">
        <v>57.0</v>
      </c>
      <c r="V187" s="352">
        <v>9.0</v>
      </c>
      <c r="W187" s="352">
        <v>87.0</v>
      </c>
      <c r="X187" s="353">
        <v>8060.0</v>
      </c>
      <c r="Y187" s="353">
        <v>7796.0</v>
      </c>
      <c r="Z187" s="353">
        <v>6478.0</v>
      </c>
      <c r="AA187" s="353">
        <v>7796.0</v>
      </c>
      <c r="AB187" s="353">
        <v>8850.0</v>
      </c>
      <c r="AC187" s="353">
        <v>6345.0</v>
      </c>
      <c r="AD187" s="354">
        <v>320.0</v>
      </c>
      <c r="AE187" s="354">
        <v>24.0</v>
      </c>
      <c r="AF187" s="354">
        <v>12.0</v>
      </c>
      <c r="AG187" s="354">
        <v>15.0</v>
      </c>
      <c r="AH187" s="354">
        <v>44.0</v>
      </c>
      <c r="AI187" s="354">
        <v>4.0</v>
      </c>
      <c r="AJ187" s="355">
        <v>90.0</v>
      </c>
      <c r="AK187" s="355">
        <v>4.0</v>
      </c>
      <c r="AL187" s="355">
        <v>3.0</v>
      </c>
    </row>
    <row r="188">
      <c r="A188" s="333" t="s">
        <v>975</v>
      </c>
      <c r="B188" s="344" t="s">
        <v>2351</v>
      </c>
      <c r="C188" s="345">
        <f t="shared" si="156"/>
        <v>4683.005</v>
      </c>
      <c r="D188" s="346">
        <f t="shared" si="157"/>
        <v>483.22578</v>
      </c>
      <c r="E188" s="347">
        <f t="shared" si="158"/>
        <v>324.538226</v>
      </c>
      <c r="F188" s="348">
        <f t="shared" si="159"/>
        <v>330.535468</v>
      </c>
      <c r="G188" s="349">
        <f t="shared" si="160"/>
        <v>399.9165</v>
      </c>
      <c r="H188" s="350">
        <f t="shared" si="161"/>
        <v>146.36495</v>
      </c>
      <c r="I188" s="351">
        <v>70.0</v>
      </c>
      <c r="J188" s="351">
        <v>10.0</v>
      </c>
      <c r="K188" s="351">
        <v>10.0</v>
      </c>
      <c r="L188" s="351">
        <v>10.0</v>
      </c>
      <c r="M188" s="352">
        <v>716.0</v>
      </c>
      <c r="N188" s="352">
        <v>110.0</v>
      </c>
      <c r="O188" s="352">
        <v>95.0</v>
      </c>
      <c r="P188" s="352">
        <v>15.0</v>
      </c>
      <c r="Q188" s="352">
        <v>70.0</v>
      </c>
      <c r="R188" s="352">
        <v>11.0</v>
      </c>
      <c r="S188" s="352">
        <v>57.0</v>
      </c>
      <c r="T188" s="352">
        <v>9.0</v>
      </c>
      <c r="U188" s="352">
        <v>64.0</v>
      </c>
      <c r="V188" s="352">
        <v>10.0</v>
      </c>
      <c r="W188" s="352">
        <v>67.0</v>
      </c>
      <c r="X188" s="353">
        <v>8060.0</v>
      </c>
      <c r="Y188" s="353">
        <v>7796.0</v>
      </c>
      <c r="Z188" s="353">
        <v>6478.0</v>
      </c>
      <c r="AA188" s="353">
        <v>7796.0</v>
      </c>
      <c r="AB188" s="353">
        <v>8850.0</v>
      </c>
      <c r="AC188" s="353">
        <v>6345.0</v>
      </c>
      <c r="AD188" s="354">
        <v>320.0</v>
      </c>
      <c r="AE188" s="354">
        <v>24.0</v>
      </c>
      <c r="AF188" s="354">
        <v>12.0</v>
      </c>
      <c r="AG188" s="354">
        <v>15.0</v>
      </c>
      <c r="AH188" s="354">
        <v>44.0</v>
      </c>
      <c r="AI188" s="354">
        <v>4.0</v>
      </c>
      <c r="AJ188" s="355">
        <v>90.0</v>
      </c>
      <c r="AK188" s="355">
        <v>4.0</v>
      </c>
      <c r="AL188" s="355">
        <v>3.0</v>
      </c>
    </row>
    <row r="189">
      <c r="A189" s="333" t="s">
        <v>629</v>
      </c>
      <c r="B189" s="344" t="s">
        <v>371</v>
      </c>
      <c r="C189" s="356">
        <v>3443.0</v>
      </c>
      <c r="D189" s="357">
        <v>314.0</v>
      </c>
      <c r="E189" s="358">
        <v>514.0</v>
      </c>
      <c r="F189" s="359">
        <v>262.0</v>
      </c>
      <c r="G189" s="360">
        <v>389.0</v>
      </c>
      <c r="H189" s="361">
        <v>104.0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629</v>
      </c>
      <c r="B190" s="344" t="s">
        <v>2372</v>
      </c>
      <c r="C190" s="356">
        <v>3279.0</v>
      </c>
      <c r="D190" s="357">
        <v>263.0</v>
      </c>
      <c r="E190" s="358">
        <v>544.0</v>
      </c>
      <c r="F190" s="359">
        <v>242.0</v>
      </c>
      <c r="G190" s="360">
        <v>389.0</v>
      </c>
      <c r="H190" s="361">
        <v>104.0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2323</v>
      </c>
      <c r="B191" s="344" t="s">
        <v>2387</v>
      </c>
      <c r="C191" s="356">
        <v>3615.0</v>
      </c>
      <c r="D191" s="357">
        <v>256.0</v>
      </c>
      <c r="E191" s="358">
        <v>570.0</v>
      </c>
      <c r="F191" s="359">
        <v>247.0</v>
      </c>
      <c r="G191" s="360">
        <v>377.0</v>
      </c>
      <c r="H191" s="361">
        <v>92.0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2323</v>
      </c>
      <c r="B192" s="344" t="s">
        <v>2391</v>
      </c>
      <c r="C192" s="356">
        <v>3615.0</v>
      </c>
      <c r="D192" s="357">
        <v>307.0</v>
      </c>
      <c r="E192" s="358">
        <v>570.0</v>
      </c>
      <c r="F192" s="359">
        <v>247.0</v>
      </c>
      <c r="G192" s="360">
        <v>354.0</v>
      </c>
      <c r="H192" s="361">
        <v>92.0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2407</v>
      </c>
      <c r="B193" s="344" t="s">
        <v>2412</v>
      </c>
      <c r="C193" s="356">
        <v>4083.0</v>
      </c>
      <c r="D193" s="357">
        <v>576.0</v>
      </c>
      <c r="E193" s="358">
        <v>290.0</v>
      </c>
      <c r="F193" s="359">
        <v>325.0</v>
      </c>
      <c r="G193" s="360">
        <v>339.0</v>
      </c>
      <c r="H193" s="361">
        <v>138.0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2407</v>
      </c>
      <c r="B194" s="344" t="s">
        <v>2414</v>
      </c>
      <c r="C194" s="356">
        <v>4404.0</v>
      </c>
      <c r="D194" s="357">
        <v>547.0</v>
      </c>
      <c r="E194" s="358">
        <v>290.0</v>
      </c>
      <c r="F194" s="359">
        <v>351.0</v>
      </c>
      <c r="G194" s="360">
        <v>339.0</v>
      </c>
      <c r="H194" s="361">
        <v>138.0</v>
      </c>
      <c r="I194" s="351"/>
      <c r="J194" s="351"/>
      <c r="K194" s="351"/>
      <c r="L194" s="351"/>
      <c r="M194" s="352"/>
      <c r="N194" s="352"/>
      <c r="O194" s="352"/>
      <c r="P194" s="352"/>
      <c r="Q194" s="352"/>
      <c r="R194" s="352"/>
      <c r="S194" s="352"/>
      <c r="T194" s="352"/>
      <c r="U194" s="352"/>
      <c r="V194" s="352"/>
      <c r="W194" s="352"/>
      <c r="X194" s="353"/>
      <c r="Y194" s="353"/>
      <c r="Z194" s="353"/>
      <c r="AA194" s="353"/>
      <c r="AB194" s="353"/>
      <c r="AC194" s="353"/>
      <c r="AD194" s="354"/>
      <c r="AE194" s="354"/>
      <c r="AF194" s="354"/>
      <c r="AG194" s="354"/>
      <c r="AH194" s="354"/>
      <c r="AI194" s="354"/>
      <c r="AJ194" s="355"/>
      <c r="AK194" s="355"/>
      <c r="AL194" s="355"/>
    </row>
    <row r="195">
      <c r="A195" s="333" t="s">
        <v>240</v>
      </c>
      <c r="B195" s="344" t="s">
        <v>3957</v>
      </c>
      <c r="C195" s="345">
        <f t="shared" ref="C195:C202" si="162">(M195+N195*($I195-1)/10)*(1+X195/10000)*(1+(10+SWITCH($J195,0,0,1,1,2,2,3,3,4,4,5,5,6,7,7,9,8,11,9,13,10,15)+switch($L195,10,5,0))/100)+AD195+$L195*AJ195</f>
        <v>4511.3095</v>
      </c>
      <c r="D195" s="346">
        <f t="shared" ref="D195:D202" si="163">(O195+P195*($I195-1)/10)*(1+Y195/10000)*(1+(10+SWITCH($K195,0,0,1,1,2,2,3,3,4,4,5,5,6,7,7,9,8,11,9,13,10,15)+switch($L195,10,5,0))/100)+AE195</f>
        <v>565.042928</v>
      </c>
      <c r="E195" s="347">
        <f t="shared" ref="E195:E202" si="164">(Q195+R195*($I195-1)/10)*(1+Z195/10000)*(1+(10+SWITCH($K195,0,0,1,1,2,2,3,3,4,4,5,5,6,7,7,9,8,11,9,13,10,15)+switch($L195,10,5,0))/100)+AF195</f>
        <v>254.29404</v>
      </c>
      <c r="F195" s="348">
        <f t="shared" ref="F195:F202" si="165">(S195+T195*($I195-1)/10)*(1+AA195/10000)*(1+(10+SWITCH($J195,0,0,1,1,2,2,3,3,4,4,5,5,6,7,7,9,8,11,9,13,10,15)+switch($L195,10,5,0))/100)+AG195+$L195*AK195</f>
        <v>316.584276</v>
      </c>
      <c r="G195" s="349">
        <f t="shared" ref="G195:G202" si="166">(U195+V195*($I195-1)/10)*(1+AB195/10000)*(1+(10+SWITCH($J195,0,0,1,1,2,2,3,3,4,4,5,5,6,7,7,9,8,11,9,13,10,15)+switch($L195,10,5,0))/100)+AH195+$L195*AL195</f>
        <v>266.896472</v>
      </c>
      <c r="H195" s="350">
        <f t="shared" ref="H195:H202" si="167">W195*(1+AC195/10000)*(1+(10+SWITCH($K195,0,0,1,1,2,2,3,3,4,4,5,5,6,7,7,9,8,11,9,13,10,15)+switch($L195,10,5,0))/100)+AI195</f>
        <v>155.81457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403.0</v>
      </c>
      <c r="AE195" s="354">
        <v>86.0</v>
      </c>
      <c r="AF195" s="354">
        <v>0.0</v>
      </c>
      <c r="AG195" s="354">
        <v>10.0</v>
      </c>
      <c r="AH195" s="354">
        <v>0.0</v>
      </c>
      <c r="AI195" s="354">
        <v>15.0</v>
      </c>
      <c r="AJ195" s="355">
        <v>75.0</v>
      </c>
      <c r="AK195" s="355">
        <v>5.0</v>
      </c>
      <c r="AL195" s="355">
        <v>5.0</v>
      </c>
    </row>
    <row r="196">
      <c r="A196" s="333" t="s">
        <v>240</v>
      </c>
      <c r="B196" s="344" t="s">
        <v>3958</v>
      </c>
      <c r="C196" s="345">
        <f t="shared" si="162"/>
        <v>4463.3095</v>
      </c>
      <c r="D196" s="346">
        <f t="shared" si="163"/>
        <v>538.042928</v>
      </c>
      <c r="E196" s="347">
        <f t="shared" si="164"/>
        <v>254.29404</v>
      </c>
      <c r="F196" s="348">
        <f t="shared" si="165"/>
        <v>316.584276</v>
      </c>
      <c r="G196" s="349">
        <f t="shared" si="166"/>
        <v>266.896472</v>
      </c>
      <c r="H196" s="350">
        <f t="shared" si="167"/>
        <v>177.81457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355.0</v>
      </c>
      <c r="AE196" s="354">
        <v>59.0</v>
      </c>
      <c r="AF196" s="354">
        <v>0.0</v>
      </c>
      <c r="AG196" s="354">
        <v>10.0</v>
      </c>
      <c r="AH196" s="354">
        <v>0.0</v>
      </c>
      <c r="AI196" s="354">
        <v>37.0</v>
      </c>
      <c r="AJ196" s="355">
        <v>75.0</v>
      </c>
      <c r="AK196" s="355">
        <v>5.0</v>
      </c>
      <c r="AL196" s="355">
        <v>5.0</v>
      </c>
    </row>
    <row r="197">
      <c r="A197" s="333" t="s">
        <v>240</v>
      </c>
      <c r="B197" s="344" t="s">
        <v>3959</v>
      </c>
      <c r="C197" s="345">
        <f t="shared" si="162"/>
        <v>4463.3095</v>
      </c>
      <c r="D197" s="346">
        <f t="shared" si="163"/>
        <v>560.042928</v>
      </c>
      <c r="E197" s="347">
        <f t="shared" si="164"/>
        <v>254.29404</v>
      </c>
      <c r="F197" s="348">
        <f t="shared" si="165"/>
        <v>316.584276</v>
      </c>
      <c r="G197" s="349">
        <f t="shared" si="166"/>
        <v>276.896472</v>
      </c>
      <c r="H197" s="350">
        <f t="shared" si="167"/>
        <v>153.81457</v>
      </c>
      <c r="I197" s="351">
        <v>70.0</v>
      </c>
      <c r="J197" s="351">
        <v>10.0</v>
      </c>
      <c r="K197" s="351">
        <v>10.0</v>
      </c>
      <c r="L197" s="351">
        <v>10.0</v>
      </c>
      <c r="M197" s="352">
        <v>716.0</v>
      </c>
      <c r="N197" s="352">
        <v>110.0</v>
      </c>
      <c r="O197" s="352">
        <v>100.0</v>
      </c>
      <c r="P197" s="352">
        <v>16.0</v>
      </c>
      <c r="Q197" s="352">
        <v>63.0</v>
      </c>
      <c r="R197" s="352">
        <v>10.0</v>
      </c>
      <c r="S197" s="352">
        <v>57.0</v>
      </c>
      <c r="T197" s="352">
        <v>9.0</v>
      </c>
      <c r="U197" s="352">
        <v>48.0</v>
      </c>
      <c r="V197" s="352">
        <v>8.0</v>
      </c>
      <c r="W197" s="352">
        <v>67.0</v>
      </c>
      <c r="X197" s="353">
        <v>7514.0</v>
      </c>
      <c r="Y197" s="353">
        <v>7514.0</v>
      </c>
      <c r="Z197" s="353">
        <v>4819.0</v>
      </c>
      <c r="AA197" s="353">
        <v>6572.0</v>
      </c>
      <c r="AB197" s="353">
        <v>6167.0</v>
      </c>
      <c r="AC197" s="353">
        <v>6167.0</v>
      </c>
      <c r="AD197" s="354">
        <v>355.0</v>
      </c>
      <c r="AE197" s="354">
        <v>81.0</v>
      </c>
      <c r="AF197" s="354">
        <v>0.0</v>
      </c>
      <c r="AG197" s="354">
        <v>10.0</v>
      </c>
      <c r="AH197" s="354">
        <v>10.0</v>
      </c>
      <c r="AI197" s="354">
        <v>13.0</v>
      </c>
      <c r="AJ197" s="355">
        <v>75.0</v>
      </c>
      <c r="AK197" s="355">
        <v>5.0</v>
      </c>
      <c r="AL197" s="355">
        <v>5.0</v>
      </c>
    </row>
    <row r="198">
      <c r="A198" s="333" t="s">
        <v>240</v>
      </c>
      <c r="B198" s="344" t="s">
        <v>3960</v>
      </c>
      <c r="C198" s="345">
        <f t="shared" si="162"/>
        <v>4511.3095</v>
      </c>
      <c r="D198" s="346">
        <f t="shared" si="163"/>
        <v>553.042928</v>
      </c>
      <c r="E198" s="347">
        <f t="shared" si="164"/>
        <v>254.29404</v>
      </c>
      <c r="F198" s="348">
        <f t="shared" si="165"/>
        <v>316.584276</v>
      </c>
      <c r="G198" s="349">
        <f t="shared" si="166"/>
        <v>276.896472</v>
      </c>
      <c r="H198" s="350">
        <f t="shared" si="167"/>
        <v>153.81457</v>
      </c>
      <c r="I198" s="351">
        <v>70.0</v>
      </c>
      <c r="J198" s="351">
        <v>10.0</v>
      </c>
      <c r="K198" s="351">
        <v>10.0</v>
      </c>
      <c r="L198" s="351">
        <v>10.0</v>
      </c>
      <c r="M198" s="352">
        <v>716.0</v>
      </c>
      <c r="N198" s="352">
        <v>110.0</v>
      </c>
      <c r="O198" s="352">
        <v>100.0</v>
      </c>
      <c r="P198" s="352">
        <v>16.0</v>
      </c>
      <c r="Q198" s="352">
        <v>63.0</v>
      </c>
      <c r="R198" s="352">
        <v>10.0</v>
      </c>
      <c r="S198" s="352">
        <v>57.0</v>
      </c>
      <c r="T198" s="352">
        <v>9.0</v>
      </c>
      <c r="U198" s="352">
        <v>48.0</v>
      </c>
      <c r="V198" s="352">
        <v>8.0</v>
      </c>
      <c r="W198" s="352">
        <v>67.0</v>
      </c>
      <c r="X198" s="353">
        <v>7514.0</v>
      </c>
      <c r="Y198" s="353">
        <v>7514.0</v>
      </c>
      <c r="Z198" s="353">
        <v>4819.0</v>
      </c>
      <c r="AA198" s="353">
        <v>6572.0</v>
      </c>
      <c r="AB198" s="353">
        <v>6167.0</v>
      </c>
      <c r="AC198" s="353">
        <v>6167.0</v>
      </c>
      <c r="AD198" s="354">
        <v>403.0</v>
      </c>
      <c r="AE198" s="354">
        <v>74.0</v>
      </c>
      <c r="AF198" s="354">
        <v>0.0</v>
      </c>
      <c r="AG198" s="354">
        <v>10.0</v>
      </c>
      <c r="AH198" s="354">
        <v>10.0</v>
      </c>
      <c r="AI198" s="354">
        <v>13.0</v>
      </c>
      <c r="AJ198" s="355">
        <v>75.0</v>
      </c>
      <c r="AK198" s="355">
        <v>5.0</v>
      </c>
      <c r="AL198" s="355">
        <v>5.0</v>
      </c>
    </row>
    <row r="199">
      <c r="A199" s="333" t="s">
        <v>240</v>
      </c>
      <c r="B199" s="344" t="s">
        <v>511</v>
      </c>
      <c r="C199" s="345">
        <f t="shared" si="162"/>
        <v>3742.88275</v>
      </c>
      <c r="D199" s="346">
        <f t="shared" si="163"/>
        <v>537.94877</v>
      </c>
      <c r="E199" s="347">
        <f t="shared" si="164"/>
        <v>254.29404</v>
      </c>
      <c r="F199" s="348">
        <f t="shared" si="165"/>
        <v>263.156148</v>
      </c>
      <c r="G199" s="349">
        <f t="shared" si="166"/>
        <v>300.313661</v>
      </c>
      <c r="H199" s="350">
        <f t="shared" si="167"/>
        <v>197.84877</v>
      </c>
      <c r="I199" s="351">
        <v>70.0</v>
      </c>
      <c r="J199" s="351">
        <v>10.0</v>
      </c>
      <c r="K199" s="351">
        <v>10.0</v>
      </c>
      <c r="L199" s="351">
        <v>10.0</v>
      </c>
      <c r="M199" s="352">
        <v>551.0</v>
      </c>
      <c r="N199" s="352">
        <v>85.0</v>
      </c>
      <c r="O199" s="352">
        <v>95.0</v>
      </c>
      <c r="P199" s="352">
        <v>15.0</v>
      </c>
      <c r="Q199" s="352">
        <v>63.0</v>
      </c>
      <c r="R199" s="352">
        <v>10.0</v>
      </c>
      <c r="S199" s="352">
        <v>46.0</v>
      </c>
      <c r="T199" s="352">
        <v>7.0</v>
      </c>
      <c r="U199" s="352">
        <v>57.0</v>
      </c>
      <c r="V199" s="352">
        <v>9.0</v>
      </c>
      <c r="W199" s="352">
        <v>87.0</v>
      </c>
      <c r="X199" s="353">
        <v>7514.0</v>
      </c>
      <c r="Y199" s="353">
        <v>7514.0</v>
      </c>
      <c r="Z199" s="353">
        <v>4819.0</v>
      </c>
      <c r="AA199" s="353">
        <v>6572.0</v>
      </c>
      <c r="AB199" s="353">
        <v>6167.0</v>
      </c>
      <c r="AC199" s="353">
        <v>6167.0</v>
      </c>
      <c r="AD199" s="354">
        <v>403.0</v>
      </c>
      <c r="AE199" s="354">
        <v>86.0</v>
      </c>
      <c r="AF199" s="354">
        <v>0.0</v>
      </c>
      <c r="AG199" s="354">
        <v>10.0</v>
      </c>
      <c r="AH199" s="354">
        <v>0.0</v>
      </c>
      <c r="AI199" s="354">
        <v>15.0</v>
      </c>
      <c r="AJ199" s="355">
        <v>75.0</v>
      </c>
      <c r="AK199" s="355">
        <v>5.0</v>
      </c>
      <c r="AL199" s="355">
        <v>5.0</v>
      </c>
    </row>
    <row r="200">
      <c r="A200" s="333" t="s">
        <v>240</v>
      </c>
      <c r="B200" s="344" t="s">
        <v>1732</v>
      </c>
      <c r="C200" s="345">
        <f t="shared" si="162"/>
        <v>4153.66198</v>
      </c>
      <c r="D200" s="346">
        <f t="shared" si="163"/>
        <v>510.94877</v>
      </c>
      <c r="E200" s="347">
        <f t="shared" si="164"/>
        <v>254.29404</v>
      </c>
      <c r="F200" s="348">
        <f t="shared" si="165"/>
        <v>282.329952</v>
      </c>
      <c r="G200" s="349">
        <f t="shared" si="166"/>
        <v>248.191253</v>
      </c>
      <c r="H200" s="350">
        <f t="shared" si="167"/>
        <v>282.90007</v>
      </c>
      <c r="I200" s="351">
        <v>70.0</v>
      </c>
      <c r="J200" s="351">
        <v>10.0</v>
      </c>
      <c r="K200" s="351">
        <v>10.0</v>
      </c>
      <c r="L200" s="351">
        <v>10.0</v>
      </c>
      <c r="M200" s="352">
        <v>649.0</v>
      </c>
      <c r="N200" s="352">
        <v>100.0</v>
      </c>
      <c r="O200" s="352">
        <v>95.0</v>
      </c>
      <c r="P200" s="352">
        <v>15.0</v>
      </c>
      <c r="Q200" s="352">
        <v>63.0</v>
      </c>
      <c r="R200" s="352">
        <v>10.0</v>
      </c>
      <c r="S200" s="352">
        <v>48.0</v>
      </c>
      <c r="T200" s="352">
        <v>8.0</v>
      </c>
      <c r="U200" s="352">
        <v>46.0</v>
      </c>
      <c r="V200" s="352">
        <v>7.0</v>
      </c>
      <c r="W200" s="352">
        <v>117.0</v>
      </c>
      <c r="X200" s="353">
        <v>7514.0</v>
      </c>
      <c r="Y200" s="353">
        <v>7514.0</v>
      </c>
      <c r="Z200" s="353">
        <v>4819.0</v>
      </c>
      <c r="AA200" s="353">
        <v>6572.0</v>
      </c>
      <c r="AB200" s="353">
        <v>6167.0</v>
      </c>
      <c r="AC200" s="353">
        <v>6167.0</v>
      </c>
      <c r="AD200" s="354">
        <v>355.0</v>
      </c>
      <c r="AE200" s="354">
        <v>59.0</v>
      </c>
      <c r="AF200" s="354">
        <v>0.0</v>
      </c>
      <c r="AG200" s="354">
        <v>10.0</v>
      </c>
      <c r="AH200" s="354">
        <v>0.0</v>
      </c>
      <c r="AI200" s="354">
        <v>37.0</v>
      </c>
      <c r="AJ200" s="355">
        <v>75.0</v>
      </c>
      <c r="AK200" s="355">
        <v>5.0</v>
      </c>
      <c r="AL200" s="355">
        <v>5.0</v>
      </c>
    </row>
    <row r="201">
      <c r="A201" s="333" t="s">
        <v>240</v>
      </c>
      <c r="B201" s="344" t="s">
        <v>880</v>
      </c>
      <c r="C201" s="345">
        <f t="shared" si="162"/>
        <v>4153.66198</v>
      </c>
      <c r="D201" s="346">
        <f t="shared" si="163"/>
        <v>560.042928</v>
      </c>
      <c r="E201" s="347">
        <f t="shared" si="164"/>
        <v>231.369047</v>
      </c>
      <c r="F201" s="348">
        <f t="shared" si="165"/>
        <v>293.101752</v>
      </c>
      <c r="G201" s="349">
        <f t="shared" si="166"/>
        <v>258.191253</v>
      </c>
      <c r="H201" s="350">
        <f t="shared" si="167"/>
        <v>130.69576</v>
      </c>
      <c r="I201" s="351">
        <v>70.0</v>
      </c>
      <c r="J201" s="351">
        <v>10.0</v>
      </c>
      <c r="K201" s="351">
        <v>10.0</v>
      </c>
      <c r="L201" s="351">
        <v>10.0</v>
      </c>
      <c r="M201" s="352">
        <v>649.0</v>
      </c>
      <c r="N201" s="352">
        <v>100.0</v>
      </c>
      <c r="O201" s="352">
        <v>100.0</v>
      </c>
      <c r="P201" s="352">
        <v>16.0</v>
      </c>
      <c r="Q201" s="352">
        <v>58.0</v>
      </c>
      <c r="R201" s="352">
        <v>9.0</v>
      </c>
      <c r="S201" s="352">
        <v>53.0</v>
      </c>
      <c r="T201" s="352">
        <v>8.0</v>
      </c>
      <c r="U201" s="352">
        <v>46.0</v>
      </c>
      <c r="V201" s="352">
        <v>7.0</v>
      </c>
      <c r="W201" s="352">
        <v>56.0</v>
      </c>
      <c r="X201" s="353">
        <v>7514.0</v>
      </c>
      <c r="Y201" s="353">
        <v>7514.0</v>
      </c>
      <c r="Z201" s="353">
        <v>4819.0</v>
      </c>
      <c r="AA201" s="353">
        <v>6572.0</v>
      </c>
      <c r="AB201" s="353">
        <v>6167.0</v>
      </c>
      <c r="AC201" s="353">
        <v>6167.0</v>
      </c>
      <c r="AD201" s="354">
        <v>355.0</v>
      </c>
      <c r="AE201" s="354">
        <v>81.0</v>
      </c>
      <c r="AF201" s="354">
        <v>0.0</v>
      </c>
      <c r="AG201" s="354">
        <v>10.0</v>
      </c>
      <c r="AH201" s="354">
        <v>10.0</v>
      </c>
      <c r="AI201" s="354">
        <v>13.0</v>
      </c>
      <c r="AJ201" s="355">
        <v>75.0</v>
      </c>
      <c r="AK201" s="355">
        <v>5.0</v>
      </c>
      <c r="AL201" s="355">
        <v>5.0</v>
      </c>
    </row>
    <row r="202">
      <c r="A202" s="333" t="s">
        <v>240</v>
      </c>
      <c r="B202" s="344" t="s">
        <v>441</v>
      </c>
      <c r="C202" s="345">
        <f t="shared" si="162"/>
        <v>4201.66198</v>
      </c>
      <c r="D202" s="346">
        <f t="shared" si="163"/>
        <v>553.042928</v>
      </c>
      <c r="E202" s="347">
        <f t="shared" si="164"/>
        <v>231.369047</v>
      </c>
      <c r="F202" s="348">
        <f t="shared" si="165"/>
        <v>293.101752</v>
      </c>
      <c r="G202" s="349">
        <f t="shared" si="166"/>
        <v>310.313661</v>
      </c>
      <c r="H202" s="350">
        <f t="shared" si="167"/>
        <v>170.62825</v>
      </c>
      <c r="I202" s="351">
        <v>70.0</v>
      </c>
      <c r="J202" s="351">
        <v>10.0</v>
      </c>
      <c r="K202" s="351">
        <v>10.0</v>
      </c>
      <c r="L202" s="351">
        <v>10.0</v>
      </c>
      <c r="M202" s="352">
        <v>649.0</v>
      </c>
      <c r="N202" s="352">
        <v>100.0</v>
      </c>
      <c r="O202" s="352">
        <v>100.0</v>
      </c>
      <c r="P202" s="352">
        <v>16.0</v>
      </c>
      <c r="Q202" s="352">
        <v>58.0</v>
      </c>
      <c r="R202" s="352">
        <v>9.0</v>
      </c>
      <c r="S202" s="352">
        <v>53.0</v>
      </c>
      <c r="T202" s="352">
        <v>8.0</v>
      </c>
      <c r="U202" s="352">
        <v>57.0</v>
      </c>
      <c r="V202" s="352">
        <v>9.0</v>
      </c>
      <c r="W202" s="352">
        <v>75.0</v>
      </c>
      <c r="X202" s="353">
        <v>7514.0</v>
      </c>
      <c r="Y202" s="353">
        <v>7514.0</v>
      </c>
      <c r="Z202" s="353">
        <v>4819.0</v>
      </c>
      <c r="AA202" s="353">
        <v>6572.0</v>
      </c>
      <c r="AB202" s="353">
        <v>6167.0</v>
      </c>
      <c r="AC202" s="353">
        <v>6167.0</v>
      </c>
      <c r="AD202" s="354">
        <v>403.0</v>
      </c>
      <c r="AE202" s="354">
        <v>74.0</v>
      </c>
      <c r="AF202" s="354">
        <v>0.0</v>
      </c>
      <c r="AG202" s="354">
        <v>10.0</v>
      </c>
      <c r="AH202" s="354">
        <v>10.0</v>
      </c>
      <c r="AI202" s="354">
        <v>13.0</v>
      </c>
      <c r="AJ202" s="355">
        <v>75.0</v>
      </c>
      <c r="AK202" s="355">
        <v>5.0</v>
      </c>
      <c r="AL202" s="355">
        <v>5.0</v>
      </c>
    </row>
    <row r="203">
      <c r="A203" s="333" t="s">
        <v>2455</v>
      </c>
      <c r="B203" s="344" t="s">
        <v>200</v>
      </c>
      <c r="C203" s="356">
        <v>3171.0</v>
      </c>
      <c r="D203" s="357">
        <v>276.0</v>
      </c>
      <c r="E203" s="358">
        <v>502.0</v>
      </c>
      <c r="F203" s="359">
        <v>237.0</v>
      </c>
      <c r="G203" s="360">
        <v>357.0</v>
      </c>
      <c r="H203" s="361">
        <v>83.0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2455</v>
      </c>
      <c r="B204" s="344" t="s">
        <v>930</v>
      </c>
      <c r="C204" s="356">
        <v>3171.0</v>
      </c>
      <c r="D204" s="357">
        <v>332.0</v>
      </c>
      <c r="E204" s="358">
        <v>474.0</v>
      </c>
      <c r="F204" s="359">
        <v>237.0</v>
      </c>
      <c r="G204" s="360">
        <v>366.0</v>
      </c>
      <c r="H204" s="361">
        <v>83.0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2475</v>
      </c>
      <c r="B205" s="344" t="s">
        <v>2481</v>
      </c>
      <c r="C205" s="356">
        <v>4885.0</v>
      </c>
      <c r="D205" s="357">
        <v>583.0</v>
      </c>
      <c r="E205" s="358">
        <v>226.0</v>
      </c>
      <c r="F205" s="359">
        <v>357.0</v>
      </c>
      <c r="G205" s="360">
        <v>242.0</v>
      </c>
      <c r="H205" s="361">
        <v>172.0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2475</v>
      </c>
      <c r="B206" s="344" t="s">
        <v>1245</v>
      </c>
      <c r="C206" s="356">
        <v>3948.0</v>
      </c>
      <c r="D206" s="357">
        <v>583.0</v>
      </c>
      <c r="E206" s="358">
        <v>249.0</v>
      </c>
      <c r="F206" s="359">
        <v>319.0</v>
      </c>
      <c r="G206" s="360">
        <v>277.0</v>
      </c>
      <c r="H206" s="361">
        <v>154.0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2493</v>
      </c>
      <c r="B207" s="344" t="s">
        <v>200</v>
      </c>
      <c r="C207" s="356">
        <v>3401.0</v>
      </c>
      <c r="D207" s="357">
        <v>256.0</v>
      </c>
      <c r="E207" s="358">
        <v>554.0</v>
      </c>
      <c r="F207" s="359">
        <v>237.0</v>
      </c>
      <c r="G207" s="360">
        <v>401.0</v>
      </c>
      <c r="H207" s="361">
        <v>96.0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2493</v>
      </c>
      <c r="B208" s="344" t="s">
        <v>1999</v>
      </c>
      <c r="C208" s="356">
        <v>3401.0</v>
      </c>
      <c r="D208" s="357">
        <v>307.0</v>
      </c>
      <c r="E208" s="358">
        <v>554.0</v>
      </c>
      <c r="F208" s="359">
        <v>237.0</v>
      </c>
      <c r="G208" s="360">
        <v>378.0</v>
      </c>
      <c r="H208" s="361">
        <v>96.0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2043</v>
      </c>
      <c r="B209" s="344" t="s">
        <v>2351</v>
      </c>
      <c r="C209" s="345">
        <f t="shared" ref="C209:C210" si="168">(M209+N209*($I209-1)/10)*(1+X209/10000)*(1+(10+SWITCH($J209,0,0,1,1,2,2,3,3,4,4,5,5,6,7,7,9,8,11,9,13,10,15)+switch($L209,10,5,0))/100)+AD209+$L209*AJ209</f>
        <v>4041.53175</v>
      </c>
      <c r="D209" s="346">
        <f t="shared" ref="D209:D210" si="169">(O209+P209*($I209-1)/10)*(1+Y209/10000)*(1+(10+SWITCH($K209,0,0,1,1,2,2,3,3,4,4,5,5,6,7,7,9,8,11,9,13,10,15)+switch($L209,10,5,0))/100)+AE209</f>
        <v>488.407765</v>
      </c>
      <c r="E209" s="347">
        <f t="shared" ref="E209:E210" si="170">(Q209+R209*($I209-1)/10)*(1+Z209/10000)*(1+(10+SWITCH($K209,0,0,1,1,2,2,3,3,4,4,5,5,6,7,7,9,8,11,9,13,10,15)+switch($L209,10,5,0))/100)+AF209</f>
        <v>270.014212</v>
      </c>
      <c r="F209" s="348">
        <f t="shared" ref="F209:F210" si="171">(S209+T209*($I209-1)/10)*(1+AA209/10000)*(1+(10+SWITCH($J209,0,0,1,1,2,2,3,3,4,4,5,5,6,7,7,9,8,11,9,13,10,15)+switch($L209,10,5,0))/100)+AG209+$L209*AK209</f>
        <v>293.982123</v>
      </c>
      <c r="G209" s="349">
        <f t="shared" ref="G209:G210" si="172">(U209+V209*($I209-1)/10)*(1+AB209/10000)*(1+(10+SWITCH($J209,0,0,1,1,2,2,3,3,4,4,5,5,6,7,7,9,8,11,9,13,10,15)+switch($L209,10,5,0))/100)+AH209+$L209*AL209</f>
        <v>371.1869</v>
      </c>
      <c r="H209" s="350">
        <f t="shared" ref="H209:H210" si="173">W209*(1+AC209/10000)*(1+(10+SWITCH($K209,0,0,1,1,2,2,3,3,4,4,5,5,6,7,7,9,8,11,9,13,10,15)+switch($L209,10,5,0))/100)+AI209</f>
        <v>163.26327</v>
      </c>
      <c r="I209" s="351">
        <v>70.0</v>
      </c>
      <c r="J209" s="351">
        <v>10.0</v>
      </c>
      <c r="K209" s="351">
        <v>10.0</v>
      </c>
      <c r="L209" s="351">
        <v>10.0</v>
      </c>
      <c r="M209" s="352">
        <v>716.0</v>
      </c>
      <c r="N209" s="352">
        <v>110.0</v>
      </c>
      <c r="O209" s="352">
        <v>95.0</v>
      </c>
      <c r="P209" s="352">
        <v>15.0</v>
      </c>
      <c r="Q209" s="352">
        <v>70.0</v>
      </c>
      <c r="R209" s="352">
        <v>11.0</v>
      </c>
      <c r="S209" s="352">
        <v>57.0</v>
      </c>
      <c r="T209" s="352">
        <v>9.0</v>
      </c>
      <c r="U209" s="352">
        <v>64.0</v>
      </c>
      <c r="V209" s="352">
        <v>10.0</v>
      </c>
      <c r="W209" s="352">
        <v>67.0</v>
      </c>
      <c r="X209" s="353">
        <v>6081.0</v>
      </c>
      <c r="Y209" s="353">
        <v>6873.0</v>
      </c>
      <c r="Z209" s="353">
        <v>4236.0</v>
      </c>
      <c r="AA209" s="353">
        <v>6081.0</v>
      </c>
      <c r="AB209" s="353">
        <v>6610.0</v>
      </c>
      <c r="AC209" s="353">
        <v>7137.0</v>
      </c>
      <c r="AD209" s="354">
        <v>308.0</v>
      </c>
      <c r="AE209" s="354">
        <v>53.0</v>
      </c>
      <c r="AF209" s="354">
        <v>0.0</v>
      </c>
      <c r="AG209" s="354">
        <v>15.0</v>
      </c>
      <c r="AH209" s="354">
        <v>24.0</v>
      </c>
      <c r="AI209" s="354">
        <v>14.0</v>
      </c>
      <c r="AJ209" s="355">
        <v>65.0</v>
      </c>
      <c r="AK209" s="355">
        <v>3.0</v>
      </c>
      <c r="AL209" s="355">
        <v>6.0</v>
      </c>
    </row>
    <row r="210">
      <c r="A210" s="333" t="s">
        <v>2043</v>
      </c>
      <c r="B210" s="344" t="s">
        <v>511</v>
      </c>
      <c r="C210" s="345">
        <f t="shared" si="168"/>
        <v>3335.977875</v>
      </c>
      <c r="D210" s="346">
        <f t="shared" si="169"/>
        <v>488.407765</v>
      </c>
      <c r="E210" s="347">
        <f t="shared" si="170"/>
        <v>244.28976</v>
      </c>
      <c r="F210" s="348">
        <f t="shared" si="171"/>
        <v>242.136979</v>
      </c>
      <c r="G210" s="349">
        <f t="shared" si="172"/>
        <v>341.17263</v>
      </c>
      <c r="H210" s="350">
        <f t="shared" si="173"/>
        <v>207.81947</v>
      </c>
      <c r="I210" s="351">
        <v>70.0</v>
      </c>
      <c r="J210" s="351">
        <v>10.0</v>
      </c>
      <c r="K210" s="351">
        <v>10.0</v>
      </c>
      <c r="L210" s="351">
        <v>10.0</v>
      </c>
      <c r="M210" s="352">
        <v>551.0</v>
      </c>
      <c r="N210" s="352">
        <v>85.0</v>
      </c>
      <c r="O210" s="352">
        <v>95.0</v>
      </c>
      <c r="P210" s="352">
        <v>15.0</v>
      </c>
      <c r="Q210" s="352">
        <v>63.0</v>
      </c>
      <c r="R210" s="352">
        <v>10.0</v>
      </c>
      <c r="S210" s="352">
        <v>46.0</v>
      </c>
      <c r="T210" s="352">
        <v>7.0</v>
      </c>
      <c r="U210" s="352">
        <v>57.0</v>
      </c>
      <c r="V210" s="352">
        <v>9.0</v>
      </c>
      <c r="W210" s="352">
        <v>87.0</v>
      </c>
      <c r="X210" s="353">
        <v>6081.0</v>
      </c>
      <c r="Y210" s="353">
        <v>6873.0</v>
      </c>
      <c r="Z210" s="353">
        <v>4236.0</v>
      </c>
      <c r="AA210" s="353">
        <v>6081.0</v>
      </c>
      <c r="AB210" s="353">
        <v>6610.0</v>
      </c>
      <c r="AC210" s="353">
        <v>7137.0</v>
      </c>
      <c r="AD210" s="354">
        <v>308.0</v>
      </c>
      <c r="AE210" s="354">
        <v>53.0</v>
      </c>
      <c r="AF210" s="354">
        <v>0.0</v>
      </c>
      <c r="AG210" s="354">
        <v>15.0</v>
      </c>
      <c r="AH210" s="354">
        <v>24.0</v>
      </c>
      <c r="AI210" s="354">
        <v>14.0</v>
      </c>
      <c r="AJ210" s="355">
        <v>65.0</v>
      </c>
      <c r="AK210" s="355">
        <v>3.0</v>
      </c>
      <c r="AL210" s="355">
        <v>6.0</v>
      </c>
    </row>
    <row r="211">
      <c r="A211" s="333" t="s">
        <v>2043</v>
      </c>
      <c r="B211" s="344" t="s">
        <v>3856</v>
      </c>
      <c r="C211" s="356">
        <v>4370.0</v>
      </c>
      <c r="D211" s="357">
        <v>543.0</v>
      </c>
      <c r="E211" s="358">
        <v>222.0</v>
      </c>
      <c r="F211" s="359">
        <v>290.0</v>
      </c>
      <c r="G211" s="360">
        <v>341.0</v>
      </c>
      <c r="H211" s="361">
        <v>139.0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2487</v>
      </c>
      <c r="B212" s="344" t="s">
        <v>200</v>
      </c>
      <c r="C212" s="356">
        <v>3340.0</v>
      </c>
      <c r="D212" s="357">
        <v>262.0</v>
      </c>
      <c r="E212" s="358">
        <v>547.0</v>
      </c>
      <c r="F212" s="359">
        <v>252.0</v>
      </c>
      <c r="G212" s="360">
        <v>393.0</v>
      </c>
      <c r="H212" s="361">
        <v>96.0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2487</v>
      </c>
      <c r="B213" s="344" t="s">
        <v>2541</v>
      </c>
      <c r="C213" s="356">
        <v>3503.0</v>
      </c>
      <c r="D213" s="357">
        <v>316.0</v>
      </c>
      <c r="E213" s="358">
        <v>517.0</v>
      </c>
      <c r="F213" s="359">
        <v>272.0</v>
      </c>
      <c r="G213" s="360">
        <v>344.0</v>
      </c>
      <c r="H213" s="361">
        <v>125.0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750</v>
      </c>
      <c r="B214" s="344" t="s">
        <v>848</v>
      </c>
      <c r="C214" s="356">
        <v>4456.0</v>
      </c>
      <c r="D214" s="357">
        <v>566.0</v>
      </c>
      <c r="E214" s="358">
        <v>233.0</v>
      </c>
      <c r="F214" s="359">
        <v>328.0</v>
      </c>
      <c r="G214" s="360">
        <v>242.0</v>
      </c>
      <c r="H214" s="361">
        <v>174.0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750</v>
      </c>
      <c r="B215" s="344" t="s">
        <v>2563</v>
      </c>
      <c r="C215" s="356">
        <v>4770.0</v>
      </c>
      <c r="D215" s="357">
        <v>566.0</v>
      </c>
      <c r="E215" s="358">
        <v>256.0</v>
      </c>
      <c r="F215" s="359">
        <v>302.0</v>
      </c>
      <c r="G215" s="360">
        <v>308.0</v>
      </c>
      <c r="H215" s="361">
        <v>101.0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1621</v>
      </c>
      <c r="B216" s="344" t="s">
        <v>901</v>
      </c>
      <c r="C216" s="356">
        <v>3537.0</v>
      </c>
      <c r="D216" s="357">
        <v>503.0</v>
      </c>
      <c r="E216" s="358">
        <v>233.0</v>
      </c>
      <c r="F216" s="359">
        <v>262.0</v>
      </c>
      <c r="G216" s="360">
        <v>250.0</v>
      </c>
      <c r="H216" s="361">
        <v>317.0</v>
      </c>
      <c r="I216" s="351">
        <v>70.0</v>
      </c>
      <c r="J216" s="351">
        <v>10.0</v>
      </c>
      <c r="K216" s="351">
        <v>10.0</v>
      </c>
      <c r="L216" s="351">
        <v>10.0</v>
      </c>
      <c r="M216" s="352"/>
      <c r="N216" s="352"/>
      <c r="O216" s="352"/>
      <c r="P216" s="352"/>
      <c r="Q216" s="352"/>
      <c r="R216" s="352"/>
      <c r="S216" s="352"/>
      <c r="T216" s="352"/>
      <c r="U216" s="352"/>
      <c r="V216" s="352"/>
      <c r="W216" s="352"/>
      <c r="X216" s="353"/>
      <c r="Y216" s="353"/>
      <c r="Z216" s="353"/>
      <c r="AA216" s="353"/>
      <c r="AB216" s="353"/>
      <c r="AC216" s="353"/>
      <c r="AD216" s="354"/>
      <c r="AE216" s="354"/>
      <c r="AF216" s="363"/>
      <c r="AG216" s="354"/>
      <c r="AH216" s="354"/>
      <c r="AI216" s="354"/>
      <c r="AJ216" s="355"/>
      <c r="AK216" s="355"/>
      <c r="AL216" s="355"/>
    </row>
    <row r="217">
      <c r="A217" s="333" t="s">
        <v>1621</v>
      </c>
      <c r="B217" s="344" t="s">
        <v>2578</v>
      </c>
      <c r="C217" s="356">
        <v>3273.0</v>
      </c>
      <c r="D217" s="357">
        <v>503.0</v>
      </c>
      <c r="E217" s="358">
        <v>233.0</v>
      </c>
      <c r="F217" s="359">
        <v>262.0</v>
      </c>
      <c r="G217" s="360">
        <v>281.0</v>
      </c>
      <c r="H217" s="361">
        <v>274.0</v>
      </c>
      <c r="I217" s="351">
        <v>70.0</v>
      </c>
      <c r="J217" s="351">
        <v>10.0</v>
      </c>
      <c r="K217" s="351">
        <v>10.0</v>
      </c>
      <c r="L217" s="351">
        <v>10.0</v>
      </c>
      <c r="M217" s="352"/>
      <c r="N217" s="352"/>
      <c r="O217" s="352"/>
      <c r="P217" s="352"/>
      <c r="Q217" s="352"/>
      <c r="R217" s="352"/>
      <c r="S217" s="352"/>
      <c r="T217" s="352"/>
      <c r="U217" s="352"/>
      <c r="V217" s="352"/>
      <c r="W217" s="352"/>
      <c r="X217" s="353"/>
      <c r="Y217" s="353"/>
      <c r="Z217" s="353"/>
      <c r="AA217" s="353"/>
      <c r="AB217" s="353"/>
      <c r="AC217" s="353"/>
      <c r="AD217" s="354"/>
      <c r="AE217" s="354"/>
      <c r="AF217" s="363"/>
      <c r="AG217" s="354"/>
      <c r="AH217" s="354"/>
      <c r="AI217" s="354"/>
      <c r="AJ217" s="355"/>
      <c r="AK217" s="355"/>
      <c r="AL217" s="355"/>
    </row>
    <row r="218">
      <c r="A218" s="333" t="s">
        <v>2593</v>
      </c>
      <c r="B218" s="344" t="s">
        <v>2605</v>
      </c>
      <c r="C218" s="345">
        <f t="shared" ref="C218:C221" si="174">(M218+N218*($I218-1)/10)*(1+X218/10000)*(1+(10+SWITCH($J218,0,0,1,1,2,2,3,3,4,4,5,5,6,7,7,9,8,11,9,13,10,15)+switch($L218,10,5,0))/100)+AD218+$L218*AJ218</f>
        <v>3913.17415</v>
      </c>
      <c r="D218" s="346">
        <f t="shared" ref="D218:D221" si="175">(O218+P218*($I218-1)/10)*(1+Y218/10000)*(1+(10+SWITCH($K218,0,0,1,1,2,2,3,3,4,4,5,5,6,7,7,9,8,11,9,13,10,15)+switch($L218,10,5,0))/100)+AE218</f>
        <v>481.481536</v>
      </c>
      <c r="E218" s="347">
        <f t="shared" ref="E218:E221" si="176">(Q218+R218*($I218-1)/10)*(1+Z218/10000)*(1+(10+SWITCH($K218,0,0,1,1,2,2,3,3,4,4,5,5,6,7,7,9,8,11,9,13,10,15)+switch($L218,10,5,0))/100)+AF218</f>
        <v>244.28976</v>
      </c>
      <c r="F218" s="348">
        <f t="shared" ref="F218:F221" si="177">(S218+T218*($I218-1)/10)*(1+AA218/10000)*(1+(10+SWITCH($J218,0,0,1,1,2,2,3,3,4,4,5,5,6,7,7,9,8,11,9,13,10,15)+switch($L218,10,5,0))/100)+AG218+$L218*AK218</f>
        <v>276.195346</v>
      </c>
      <c r="G218" s="349">
        <f t="shared" ref="G218:G221" si="178">(U218+V218*($I218-1)/10)*(1+AB218/10000)*(1+(10+SWITCH($J218,0,0,1,1,2,2,3,3,4,4,5,5,6,7,7,9,8,11,9,13,10,15)+switch($L218,10,5,0))/100)+AH218+$L218*AL218</f>
        <v>317.17263</v>
      </c>
      <c r="H218" s="350">
        <f t="shared" ref="H218:H221" si="179">W218*(1+AC218/10000)*(1+(10+SWITCH($K218,0,0,1,1,2,2,3,3,4,4,5,5,6,7,7,9,8,11,9,13,10,15)+switch($L218,10,5,0))/100)+AI218</f>
        <v>124.9208</v>
      </c>
      <c r="I218" s="351">
        <v>70.0</v>
      </c>
      <c r="J218" s="351">
        <v>10.0</v>
      </c>
      <c r="K218" s="351">
        <v>10.0</v>
      </c>
      <c r="L218" s="351">
        <v>10.0</v>
      </c>
      <c r="M218" s="352">
        <v>649.0</v>
      </c>
      <c r="N218" s="352">
        <v>100.0</v>
      </c>
      <c r="O218" s="352">
        <v>89.0</v>
      </c>
      <c r="P218" s="352">
        <v>14.0</v>
      </c>
      <c r="Q218" s="352">
        <v>63.0</v>
      </c>
      <c r="R218" s="352">
        <v>10.0</v>
      </c>
      <c r="S218" s="352">
        <v>53.0</v>
      </c>
      <c r="T218" s="352">
        <v>8.0</v>
      </c>
      <c r="U218" s="352">
        <v>57.0</v>
      </c>
      <c r="V218" s="352">
        <v>9.0</v>
      </c>
      <c r="W218" s="352">
        <v>56.0</v>
      </c>
      <c r="X218" s="353">
        <v>6345.0</v>
      </c>
      <c r="Y218" s="353">
        <v>7137.0</v>
      </c>
      <c r="Z218" s="353">
        <v>4236.0</v>
      </c>
      <c r="AA218" s="353">
        <v>6081.0</v>
      </c>
      <c r="AB218" s="353">
        <v>6610.0</v>
      </c>
      <c r="AC218" s="353">
        <v>6610.0</v>
      </c>
      <c r="AD218" s="354">
        <v>368.0</v>
      </c>
      <c r="AE218" s="354">
        <v>68.0</v>
      </c>
      <c r="AF218" s="363"/>
      <c r="AG218" s="354">
        <v>10.0</v>
      </c>
      <c r="AH218" s="354">
        <v>10.0</v>
      </c>
      <c r="AI218" s="354">
        <v>4.0</v>
      </c>
      <c r="AJ218" s="355">
        <v>70.0</v>
      </c>
      <c r="AK218" s="355">
        <v>4.0</v>
      </c>
      <c r="AL218" s="355">
        <v>5.0</v>
      </c>
    </row>
    <row r="219">
      <c r="A219" s="333" t="s">
        <v>2593</v>
      </c>
      <c r="B219" s="344" t="s">
        <v>2602</v>
      </c>
      <c r="C219" s="345">
        <f t="shared" si="174"/>
        <v>3485.016875</v>
      </c>
      <c r="D219" s="346">
        <f t="shared" si="175"/>
        <v>510.220285</v>
      </c>
      <c r="E219" s="347">
        <f t="shared" si="176"/>
        <v>244.28976</v>
      </c>
      <c r="F219" s="348">
        <f t="shared" si="177"/>
        <v>247.136979</v>
      </c>
      <c r="G219" s="349">
        <f t="shared" si="178"/>
        <v>317.17263</v>
      </c>
      <c r="H219" s="350">
        <f t="shared" si="179"/>
        <v>191.8591</v>
      </c>
      <c r="I219" s="351">
        <v>70.0</v>
      </c>
      <c r="J219" s="351">
        <v>10.0</v>
      </c>
      <c r="K219" s="351">
        <v>10.0</v>
      </c>
      <c r="L219" s="351">
        <v>10.0</v>
      </c>
      <c r="M219" s="352">
        <v>551.0</v>
      </c>
      <c r="N219" s="352">
        <v>85.0</v>
      </c>
      <c r="O219" s="352">
        <v>95.0</v>
      </c>
      <c r="P219" s="352">
        <v>15.0</v>
      </c>
      <c r="Q219" s="352">
        <v>63.0</v>
      </c>
      <c r="R219" s="352">
        <v>10.0</v>
      </c>
      <c r="S219" s="352">
        <v>46.0</v>
      </c>
      <c r="T219" s="352">
        <v>7.0</v>
      </c>
      <c r="U219" s="352">
        <v>57.0</v>
      </c>
      <c r="V219" s="352">
        <v>9.0</v>
      </c>
      <c r="W219" s="352">
        <v>87.0</v>
      </c>
      <c r="X219" s="353">
        <v>6345.0</v>
      </c>
      <c r="Y219" s="353">
        <v>7137.0</v>
      </c>
      <c r="Z219" s="353">
        <v>4236.0</v>
      </c>
      <c r="AA219" s="353">
        <v>6081.0</v>
      </c>
      <c r="AB219" s="353">
        <v>6610.0</v>
      </c>
      <c r="AC219" s="353">
        <v>6610.0</v>
      </c>
      <c r="AD219" s="354">
        <v>368.0</v>
      </c>
      <c r="AE219" s="354">
        <v>68.0</v>
      </c>
      <c r="AF219" s="363"/>
      <c r="AG219" s="354">
        <v>10.0</v>
      </c>
      <c r="AH219" s="354">
        <v>10.0</v>
      </c>
      <c r="AI219" s="354">
        <v>4.0</v>
      </c>
      <c r="AJ219" s="355">
        <v>70.0</v>
      </c>
      <c r="AK219" s="355">
        <v>4.0</v>
      </c>
      <c r="AL219" s="355">
        <v>5.0</v>
      </c>
    </row>
    <row r="220">
      <c r="A220" s="333" t="s">
        <v>1256</v>
      </c>
      <c r="B220" s="344" t="s">
        <v>901</v>
      </c>
      <c r="C220" s="345">
        <f t="shared" si="174"/>
        <v>4011.7042</v>
      </c>
      <c r="D220" s="346">
        <f t="shared" si="175"/>
        <v>548.44456</v>
      </c>
      <c r="E220" s="347">
        <f t="shared" si="176"/>
        <v>244.28976</v>
      </c>
      <c r="F220" s="348">
        <f t="shared" si="177"/>
        <v>274.909992</v>
      </c>
      <c r="G220" s="349">
        <f t="shared" si="178"/>
        <v>266.542976</v>
      </c>
      <c r="H220" s="350">
        <f t="shared" si="179"/>
        <v>303.66967</v>
      </c>
      <c r="I220" s="351">
        <v>70.0</v>
      </c>
      <c r="J220" s="351">
        <v>10.0</v>
      </c>
      <c r="K220" s="351">
        <v>10.0</v>
      </c>
      <c r="L220" s="351">
        <v>10.0</v>
      </c>
      <c r="M220" s="362">
        <v>649.0</v>
      </c>
      <c r="N220" s="362">
        <v>100.0</v>
      </c>
      <c r="O220" s="362">
        <v>95.0</v>
      </c>
      <c r="P220" s="362">
        <v>15.0</v>
      </c>
      <c r="Q220" s="362">
        <v>63.0</v>
      </c>
      <c r="R220" s="362">
        <v>10.0</v>
      </c>
      <c r="S220" s="362">
        <v>48.0</v>
      </c>
      <c r="T220" s="362">
        <v>8.0</v>
      </c>
      <c r="U220" s="362">
        <v>46.0</v>
      </c>
      <c r="V220" s="362">
        <v>7.0</v>
      </c>
      <c r="W220" s="362">
        <v>117.0</v>
      </c>
      <c r="X220" s="353">
        <v>8060.0</v>
      </c>
      <c r="Y220" s="353">
        <v>8192.0</v>
      </c>
      <c r="Z220" s="353">
        <v>4236.0</v>
      </c>
      <c r="AA220" s="353">
        <v>7137.0</v>
      </c>
      <c r="AB220" s="353">
        <v>7664.0</v>
      </c>
      <c r="AC220" s="353">
        <v>7927.0</v>
      </c>
      <c r="AD220" s="354">
        <v>218.0</v>
      </c>
      <c r="AE220" s="354">
        <v>79.0</v>
      </c>
      <c r="AF220" s="376"/>
      <c r="AG220" s="354">
        <v>15.0</v>
      </c>
      <c r="AH220" s="376"/>
      <c r="AI220" s="354">
        <v>31.0</v>
      </c>
      <c r="AJ220" s="377">
        <v>65.0</v>
      </c>
      <c r="AK220" s="377">
        <v>3.0</v>
      </c>
      <c r="AL220" s="377">
        <v>5.0</v>
      </c>
    </row>
    <row r="221">
      <c r="A221" s="333" t="s">
        <v>1256</v>
      </c>
      <c r="B221" s="344" t="s">
        <v>511</v>
      </c>
      <c r="C221" s="345">
        <f t="shared" si="174"/>
        <v>3538.6225</v>
      </c>
      <c r="D221" s="346">
        <f t="shared" si="175"/>
        <v>548.44456</v>
      </c>
      <c r="E221" s="347">
        <f t="shared" si="176"/>
        <v>244.28976</v>
      </c>
      <c r="F221" s="348">
        <f t="shared" si="177"/>
        <v>255.082483</v>
      </c>
      <c r="G221" s="349">
        <f t="shared" si="178"/>
        <v>323.491712</v>
      </c>
      <c r="H221" s="350">
        <f t="shared" si="179"/>
        <v>233.75437</v>
      </c>
      <c r="I221" s="351">
        <v>70.0</v>
      </c>
      <c r="J221" s="351">
        <v>10.0</v>
      </c>
      <c r="K221" s="351">
        <v>10.0</v>
      </c>
      <c r="L221" s="351">
        <v>10.0</v>
      </c>
      <c r="M221" s="362">
        <v>551.0</v>
      </c>
      <c r="N221" s="362">
        <v>85.0</v>
      </c>
      <c r="O221" s="362">
        <v>95.0</v>
      </c>
      <c r="P221" s="362">
        <v>15.0</v>
      </c>
      <c r="Q221" s="362">
        <v>63.0</v>
      </c>
      <c r="R221" s="362">
        <v>10.0</v>
      </c>
      <c r="S221" s="362">
        <v>46.0</v>
      </c>
      <c r="T221" s="362">
        <v>7.0</v>
      </c>
      <c r="U221" s="362">
        <v>57.0</v>
      </c>
      <c r="V221" s="362">
        <v>9.0</v>
      </c>
      <c r="W221" s="362">
        <v>87.0</v>
      </c>
      <c r="X221" s="353">
        <v>8060.0</v>
      </c>
      <c r="Y221" s="353">
        <v>8192.0</v>
      </c>
      <c r="Z221" s="353">
        <v>4236.0</v>
      </c>
      <c r="AA221" s="353">
        <v>7137.0</v>
      </c>
      <c r="AB221" s="353">
        <v>7664.0</v>
      </c>
      <c r="AC221" s="353">
        <v>7927.0</v>
      </c>
      <c r="AD221" s="354">
        <v>218.0</v>
      </c>
      <c r="AE221" s="354">
        <v>79.0</v>
      </c>
      <c r="AF221" s="376"/>
      <c r="AG221" s="354">
        <v>15.0</v>
      </c>
      <c r="AH221" s="376"/>
      <c r="AI221" s="354">
        <v>31.0</v>
      </c>
      <c r="AJ221" s="377">
        <v>65.0</v>
      </c>
      <c r="AK221" s="377">
        <v>3.0</v>
      </c>
      <c r="AL221" s="377">
        <v>5.0</v>
      </c>
    </row>
    <row r="222">
      <c r="A222" s="333" t="s">
        <v>2634</v>
      </c>
      <c r="B222" s="344" t="s">
        <v>1149</v>
      </c>
      <c r="C222" s="356">
        <v>4428.0</v>
      </c>
      <c r="D222" s="357">
        <v>550.0</v>
      </c>
      <c r="E222" s="358">
        <v>254.0</v>
      </c>
      <c r="F222" s="359">
        <v>319.0</v>
      </c>
      <c r="G222" s="360">
        <v>255.0</v>
      </c>
      <c r="H222" s="361">
        <v>143.0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2634</v>
      </c>
      <c r="B223" s="344" t="s">
        <v>880</v>
      </c>
      <c r="C223" s="356">
        <v>4116.0</v>
      </c>
      <c r="D223" s="357">
        <v>579.0</v>
      </c>
      <c r="E223" s="358">
        <v>231.0</v>
      </c>
      <c r="F223" s="359">
        <v>284.0</v>
      </c>
      <c r="G223" s="360">
        <v>228.0</v>
      </c>
      <c r="H223" s="361">
        <v>121.0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1856</v>
      </c>
      <c r="B224" s="344" t="s">
        <v>2651</v>
      </c>
      <c r="C224" s="356">
        <v>4034.0</v>
      </c>
      <c r="D224" s="357">
        <v>262.0</v>
      </c>
      <c r="E224" s="358">
        <v>579.0</v>
      </c>
      <c r="F224" s="359">
        <v>293.0</v>
      </c>
      <c r="G224" s="360">
        <v>354.0</v>
      </c>
      <c r="H224" s="361">
        <v>125.0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54"/>
      <c r="AG224" s="354"/>
      <c r="AH224" s="354"/>
      <c r="AI224" s="354"/>
      <c r="AJ224" s="355"/>
      <c r="AK224" s="355"/>
      <c r="AL224" s="355"/>
    </row>
    <row r="225">
      <c r="A225" s="333" t="s">
        <v>1856</v>
      </c>
      <c r="B225" s="344" t="s">
        <v>2655</v>
      </c>
      <c r="C225" s="356">
        <v>3731.0</v>
      </c>
      <c r="D225" s="357">
        <v>290.0</v>
      </c>
      <c r="E225" s="358">
        <v>550.0</v>
      </c>
      <c r="F225" s="359">
        <v>273.0</v>
      </c>
      <c r="G225" s="360">
        <v>331.0</v>
      </c>
      <c r="H225" s="361">
        <v>111.0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2253</v>
      </c>
      <c r="B226" s="344" t="s">
        <v>305</v>
      </c>
      <c r="C226" s="345">
        <f>(M226+N226*($I226-1)/10)*(1+X226/10000)*(1+(10+SWITCH($J226,0,0,1,1,2,2,3,3,4,4,5,5,6,7,7,9,8,11,9,13,10,15)+switch($L226,10,5,0))/100)+AD226+$L226*AJ226</f>
        <v>4087.6565</v>
      </c>
      <c r="D226" s="346">
        <f>(O226+P226*($I226-1)/10)*(1+Y226/10000)*(1+(10+SWITCH($K226,0,0,1,1,2,2,3,3,4,4,5,5,6,7,7,9,8,11,9,13,10,15)+switch($L226,10,5,0))/100)+AE226</f>
        <v>461.070824</v>
      </c>
      <c r="E226" s="347">
        <f>(Q226+R226*($I226-1)/10)*(1+Z226/10000)*(1+(10+SWITCH($K226,0,0,1,1,2,2,3,3,4,4,5,5,6,7,7,9,8,11,9,13,10,15)+switch($L226,10,5,0))/100)+AF226</f>
        <v>205.826179</v>
      </c>
      <c r="F226" s="348">
        <f>(S226+T226*($I226-1)/10)*(1+AA226/10000)*(1+(10+SWITCH($J226,0,0,1,1,2,2,3,3,4,4,5,5,6,7,7,9,8,11,9,13,10,15)+switch($L226,10,5,0))/100)+AG226+$L226*AK226</f>
        <v>326.025879</v>
      </c>
      <c r="G226" s="349">
        <f>(U226+V226*($I226-1)/10)*(1+AB226/10000)*(1+(10+SWITCH($J226,0,0,1,1,2,2,3,3,4,4,5,5,6,7,7,9,8,11,9,13,10,15)+switch($L226,10,5,0))/100)+AH226+$L226*AL226</f>
        <v>215.821922</v>
      </c>
      <c r="H226" s="350">
        <f>W226*(1+AC226/10000)*(1+(10+SWITCH($K226,0,0,1,1,2,2,3,3,4,4,5,5,6,7,7,9,8,11,9,13,10,15)+switch($L226,10,5,0))/100)+AI226</f>
        <v>94.96</v>
      </c>
      <c r="I226" s="351">
        <v>70.0</v>
      </c>
      <c r="J226" s="351">
        <v>10.0</v>
      </c>
      <c r="K226" s="351">
        <v>10.0</v>
      </c>
      <c r="L226" s="351">
        <v>10.0</v>
      </c>
      <c r="M226" s="352">
        <v>716.0</v>
      </c>
      <c r="N226" s="352">
        <v>110.0</v>
      </c>
      <c r="O226" s="352">
        <v>100.0</v>
      </c>
      <c r="P226" s="352">
        <v>16.0</v>
      </c>
      <c r="Q226" s="352">
        <v>58.0</v>
      </c>
      <c r="R226" s="352">
        <v>9.0</v>
      </c>
      <c r="S226" s="352">
        <v>57.0</v>
      </c>
      <c r="T226" s="352">
        <v>9.0</v>
      </c>
      <c r="U226" s="352">
        <v>46.0</v>
      </c>
      <c r="V226" s="352">
        <v>7.0</v>
      </c>
      <c r="W226" s="352">
        <v>50.0</v>
      </c>
      <c r="X226" s="353">
        <v>6478.0</v>
      </c>
      <c r="Y226" s="353">
        <v>5687.0</v>
      </c>
      <c r="Z226" s="353">
        <v>3183.0</v>
      </c>
      <c r="AA226" s="353">
        <v>6213.0</v>
      </c>
      <c r="AB226" s="353">
        <v>5158.0</v>
      </c>
      <c r="AC226" s="353">
        <v>3840.0</v>
      </c>
      <c r="AD226" s="354">
        <v>128.0</v>
      </c>
      <c r="AE226" s="354">
        <v>32.0</v>
      </c>
      <c r="AF226" s="354">
        <v>0.0</v>
      </c>
      <c r="AG226" s="354">
        <v>35.0</v>
      </c>
      <c r="AH226" s="354">
        <v>10.0</v>
      </c>
      <c r="AI226" s="354">
        <v>5.0</v>
      </c>
      <c r="AJ226" s="355">
        <v>80.0</v>
      </c>
      <c r="AK226" s="355">
        <v>4.0</v>
      </c>
      <c r="AL226" s="355">
        <v>2.0</v>
      </c>
    </row>
    <row r="227">
      <c r="A227" s="333" t="s">
        <v>2679</v>
      </c>
      <c r="B227" s="344" t="s">
        <v>511</v>
      </c>
      <c r="C227" s="356">
        <v>3275.0</v>
      </c>
      <c r="D227" s="357">
        <v>506.0</v>
      </c>
      <c r="E227" s="358">
        <v>233.0</v>
      </c>
      <c r="F227" s="359">
        <v>236.0</v>
      </c>
      <c r="G227" s="360">
        <v>297.0</v>
      </c>
      <c r="H227" s="361">
        <v>252.0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54"/>
      <c r="AF227" s="354"/>
      <c r="AG227" s="354"/>
      <c r="AH227" s="354"/>
      <c r="AI227" s="354"/>
      <c r="AJ227" s="355"/>
      <c r="AK227" s="355"/>
      <c r="AL227" s="355"/>
    </row>
    <row r="228">
      <c r="A228" s="333" t="s">
        <v>2679</v>
      </c>
      <c r="B228" s="344" t="s">
        <v>2688</v>
      </c>
      <c r="C228" s="356">
        <v>3700.0</v>
      </c>
      <c r="D228" s="357">
        <v>506.0</v>
      </c>
      <c r="E228" s="358">
        <v>233.0</v>
      </c>
      <c r="F228" s="359">
        <v>254.0</v>
      </c>
      <c r="G228" s="360">
        <v>244.0</v>
      </c>
      <c r="H228" s="361">
        <v>325.0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54"/>
      <c r="AG228" s="354"/>
      <c r="AH228" s="354"/>
      <c r="AI228" s="354"/>
      <c r="AJ228" s="355"/>
      <c r="AK228" s="355"/>
      <c r="AL228" s="355"/>
    </row>
    <row r="229">
      <c r="A229" s="333" t="s">
        <v>2005</v>
      </c>
      <c r="B229" s="344" t="s">
        <v>2699</v>
      </c>
      <c r="C229" s="345">
        <f t="shared" ref="C229:C230" si="180">(M229+N229*($I229-1)/10)*(1+X229/10000)*(1+(10+SWITCH($J229,0,0,1,1,2,2,3,3,4,4,5,5,6,7,7,9,8,11,9,13,10,15)+switch($L229,10,5,0))/100)+AD229+$L229*AJ229</f>
        <v>3838.46185</v>
      </c>
      <c r="D229" s="346">
        <f t="shared" ref="D229:D230" si="181">(O229+P229*($I229-1)/10)*(1+Y229/10000)*(1+(10+SWITCH($K229,0,0,1,1,2,2,3,3,4,4,5,5,6,7,7,9,8,11,9,13,10,15)+switch($L229,10,5,0))/100)+AE229</f>
        <v>266.90664</v>
      </c>
      <c r="E229" s="347">
        <f t="shared" ref="E229:E230" si="182">(Q229+R229*($I229-1)/10)*(1+Z229/10000)*(1+(10+SWITCH($K229,0,0,1,1,2,2,3,3,4,4,5,5,6,7,7,9,8,11,9,13,10,15)+switch($L229,10,5,0))/100)+AF229</f>
        <v>516.387455</v>
      </c>
      <c r="F229" s="348">
        <f t="shared" ref="F229:F230" si="183">(S229+T229*($I229-1)/10)*(1+AA229/10000)*(1+(10+SWITCH($J229,0,0,1,1,2,2,3,3,4,4,5,5,6,7,7,9,8,11,9,13,10,15)+switch($L229,10,5,0))/100)+AG229+$L229*AK229</f>
        <v>238.907244</v>
      </c>
      <c r="G229" s="349">
        <f t="shared" ref="G229:G230" si="184">(U229+V229*($I229-1)/10)*(1+AB229/10000)*(1+(10+SWITCH($J229,0,0,1,1,2,2,3,3,4,4,5,5,6,7,7,9,8,11,9,13,10,15)+switch($L229,10,5,0))/100)+AH229+$L229*AL229</f>
        <v>422.53968</v>
      </c>
      <c r="H229" s="350">
        <f t="shared" ref="H229:H230" si="185">W229*(1+AC229/10000)*(1+(10+SWITCH($K229,0,0,1,1,2,2,3,3,4,4,5,5,6,7,7,9,8,11,9,13,10,15)+switch($L229,10,5,0))/100)+AI229</f>
        <v>117.06968</v>
      </c>
      <c r="I229" s="351">
        <v>70.0</v>
      </c>
      <c r="J229" s="351">
        <v>10.0</v>
      </c>
      <c r="K229" s="351">
        <v>10.0</v>
      </c>
      <c r="L229" s="351">
        <v>10.0</v>
      </c>
      <c r="M229" s="352">
        <v>649.0</v>
      </c>
      <c r="N229" s="352">
        <v>100.0</v>
      </c>
      <c r="O229" s="352">
        <v>63.0</v>
      </c>
      <c r="P229" s="352">
        <v>10.0</v>
      </c>
      <c r="Q229" s="352">
        <v>95.0</v>
      </c>
      <c r="R229" s="352">
        <v>15.0</v>
      </c>
      <c r="S229" s="352">
        <v>42.0</v>
      </c>
      <c r="T229" s="352">
        <v>7.0</v>
      </c>
      <c r="U229" s="352">
        <v>64.0</v>
      </c>
      <c r="V229" s="352">
        <v>10.0</v>
      </c>
      <c r="W229" s="352">
        <v>56.0</v>
      </c>
      <c r="X229" s="353">
        <v>8455.0</v>
      </c>
      <c r="Y229" s="353">
        <v>5554.0</v>
      </c>
      <c r="Z229" s="353">
        <v>7531.0</v>
      </c>
      <c r="AA229" s="353">
        <v>7796.0</v>
      </c>
      <c r="AB229" s="353">
        <v>8192.0</v>
      </c>
      <c r="AC229" s="353">
        <v>6081.0</v>
      </c>
      <c r="AD229" s="354">
        <v>276.0</v>
      </c>
      <c r="AE229" s="363"/>
      <c r="AF229" s="354">
        <v>64.0</v>
      </c>
      <c r="AG229" s="363"/>
      <c r="AH229" s="354">
        <v>48.0</v>
      </c>
      <c r="AI229" s="363"/>
      <c r="AJ229" s="355">
        <v>35.0</v>
      </c>
      <c r="AK229" s="355">
        <v>3.0</v>
      </c>
      <c r="AL229" s="355">
        <v>6.0</v>
      </c>
    </row>
    <row r="230">
      <c r="A230" s="333" t="s">
        <v>2005</v>
      </c>
      <c r="B230" s="344" t="s">
        <v>365</v>
      </c>
      <c r="C230" s="345">
        <f t="shared" si="180"/>
        <v>3355.033125</v>
      </c>
      <c r="D230" s="346">
        <f t="shared" si="181"/>
        <v>321.096776</v>
      </c>
      <c r="E230" s="347">
        <f t="shared" si="182"/>
        <v>450.751391</v>
      </c>
      <c r="F230" s="348">
        <f t="shared" si="183"/>
        <v>248.161164</v>
      </c>
      <c r="G230" s="349">
        <f t="shared" si="184"/>
        <v>422.53968</v>
      </c>
      <c r="H230" s="350">
        <f t="shared" si="185"/>
        <v>89.89279</v>
      </c>
      <c r="I230" s="351">
        <v>70.0</v>
      </c>
      <c r="J230" s="351">
        <v>10.0</v>
      </c>
      <c r="K230" s="351">
        <v>10.0</v>
      </c>
      <c r="L230" s="351">
        <v>10.0</v>
      </c>
      <c r="M230" s="352">
        <v>551.0</v>
      </c>
      <c r="N230" s="352">
        <v>85.0</v>
      </c>
      <c r="O230" s="352">
        <v>76.0</v>
      </c>
      <c r="P230" s="352">
        <v>12.0</v>
      </c>
      <c r="Q230" s="352">
        <v>80.0</v>
      </c>
      <c r="R230" s="352">
        <v>13.0</v>
      </c>
      <c r="S230" s="352">
        <v>46.0</v>
      </c>
      <c r="T230" s="352">
        <v>7.0</v>
      </c>
      <c r="U230" s="352">
        <v>64.0</v>
      </c>
      <c r="V230" s="352">
        <v>10.0</v>
      </c>
      <c r="W230" s="352">
        <v>43.0</v>
      </c>
      <c r="X230" s="353">
        <v>8455.0</v>
      </c>
      <c r="Y230" s="353">
        <v>5554.0</v>
      </c>
      <c r="Z230" s="353">
        <v>7531.0</v>
      </c>
      <c r="AA230" s="353">
        <v>7796.0</v>
      </c>
      <c r="AB230" s="353">
        <v>8192.0</v>
      </c>
      <c r="AC230" s="353">
        <v>6081.0</v>
      </c>
      <c r="AD230" s="354">
        <v>276.0</v>
      </c>
      <c r="AE230" s="363"/>
      <c r="AF230" s="354">
        <v>64.0</v>
      </c>
      <c r="AG230" s="363"/>
      <c r="AH230" s="354">
        <v>48.0</v>
      </c>
      <c r="AI230" s="363"/>
      <c r="AJ230" s="355">
        <v>35.0</v>
      </c>
      <c r="AK230" s="355">
        <v>3.0</v>
      </c>
      <c r="AL230" s="355">
        <v>6.0</v>
      </c>
    </row>
    <row r="231">
      <c r="A231" s="333" t="s">
        <v>858</v>
      </c>
      <c r="B231" s="344" t="s">
        <v>2721</v>
      </c>
      <c r="C231" s="356">
        <v>4056.0</v>
      </c>
      <c r="D231" s="357">
        <v>530.0</v>
      </c>
      <c r="E231" s="358">
        <v>294.0</v>
      </c>
      <c r="F231" s="359">
        <v>293.0</v>
      </c>
      <c r="G231" s="360">
        <v>273.0</v>
      </c>
      <c r="H231" s="361">
        <v>316.0</v>
      </c>
      <c r="I231" s="351">
        <v>70.0</v>
      </c>
      <c r="J231" s="351">
        <v>10.0</v>
      </c>
      <c r="K231" s="351">
        <v>10.0</v>
      </c>
      <c r="L231" s="351">
        <v>10.0</v>
      </c>
      <c r="M231" s="362">
        <v>649.0</v>
      </c>
      <c r="N231" s="362">
        <v>100.0</v>
      </c>
      <c r="O231" s="362">
        <v>95.0</v>
      </c>
      <c r="P231" s="362">
        <v>15.0</v>
      </c>
      <c r="Q231" s="362">
        <v>63.0</v>
      </c>
      <c r="R231" s="362">
        <v>10.0</v>
      </c>
      <c r="S231" s="362">
        <v>48.0</v>
      </c>
      <c r="T231" s="362">
        <v>8.0</v>
      </c>
      <c r="U231" s="362">
        <v>46.0</v>
      </c>
      <c r="V231" s="362">
        <v>7.0</v>
      </c>
      <c r="W231" s="362">
        <v>117.0</v>
      </c>
      <c r="X231" s="353">
        <v>7796.0</v>
      </c>
      <c r="Y231" s="353">
        <v>8060.0</v>
      </c>
      <c r="Z231" s="353">
        <v>7137.0</v>
      </c>
      <c r="AA231" s="353">
        <v>7400.0</v>
      </c>
      <c r="AB231" s="353">
        <v>7400.0</v>
      </c>
      <c r="AC231" s="353">
        <v>8455.0</v>
      </c>
      <c r="AD231" s="354">
        <v>264.0</v>
      </c>
      <c r="AE231" s="354">
        <v>73.0</v>
      </c>
      <c r="AF231" s="363"/>
      <c r="AG231" s="354">
        <v>10.0</v>
      </c>
      <c r="AH231" s="363"/>
      <c r="AI231" s="354">
        <v>30.0</v>
      </c>
      <c r="AJ231" s="355">
        <v>65.0</v>
      </c>
      <c r="AK231" s="355">
        <v>5.0</v>
      </c>
      <c r="AL231" s="355">
        <v>6.0</v>
      </c>
    </row>
    <row r="232">
      <c r="A232" s="333" t="s">
        <v>858</v>
      </c>
      <c r="B232" s="344" t="s">
        <v>1898</v>
      </c>
      <c r="C232" s="356">
        <v>4370.0</v>
      </c>
      <c r="D232" s="357">
        <v>588.0</v>
      </c>
      <c r="E232" s="358">
        <v>294.0</v>
      </c>
      <c r="F232" s="359">
        <v>305.0</v>
      </c>
      <c r="G232" s="360">
        <v>293.0</v>
      </c>
      <c r="H232" s="361">
        <v>273.0</v>
      </c>
      <c r="I232" s="351">
        <v>70.0</v>
      </c>
      <c r="J232" s="351">
        <v>10.0</v>
      </c>
      <c r="K232" s="351">
        <v>10.0</v>
      </c>
      <c r="L232" s="351">
        <v>10.0</v>
      </c>
      <c r="M232" s="362">
        <v>716.0</v>
      </c>
      <c r="N232" s="362">
        <v>110.0</v>
      </c>
      <c r="O232" s="362">
        <v>106.0</v>
      </c>
      <c r="P232" s="362">
        <v>17.0</v>
      </c>
      <c r="Q232" s="362">
        <v>63.0</v>
      </c>
      <c r="R232" s="362">
        <v>10.0</v>
      </c>
      <c r="S232" s="362">
        <v>53.0</v>
      </c>
      <c r="T232" s="362">
        <v>8.0</v>
      </c>
      <c r="U232" s="362">
        <v>48.0</v>
      </c>
      <c r="V232" s="362">
        <v>8.0</v>
      </c>
      <c r="W232" s="362">
        <v>99.0</v>
      </c>
      <c r="X232" s="353">
        <v>7796.0</v>
      </c>
      <c r="Y232" s="353">
        <v>8060.0</v>
      </c>
      <c r="Z232" s="353">
        <v>7137.0</v>
      </c>
      <c r="AA232" s="353">
        <v>7400.0</v>
      </c>
      <c r="AB232" s="353">
        <v>7400.0</v>
      </c>
      <c r="AC232" s="353">
        <v>8455.0</v>
      </c>
      <c r="AD232" s="354">
        <v>264.0</v>
      </c>
      <c r="AE232" s="354">
        <v>73.0</v>
      </c>
      <c r="AF232" s="363"/>
      <c r="AG232" s="354">
        <v>10.0</v>
      </c>
      <c r="AH232" s="363"/>
      <c r="AI232" s="354">
        <v>30.0</v>
      </c>
      <c r="AJ232" s="355">
        <v>65.0</v>
      </c>
      <c r="AK232" s="355">
        <v>5.0</v>
      </c>
      <c r="AL232" s="355">
        <v>6.0</v>
      </c>
    </row>
    <row r="233">
      <c r="A233" s="333" t="s">
        <v>2733</v>
      </c>
      <c r="B233" s="344" t="s">
        <v>2734</v>
      </c>
      <c r="C233" s="356">
        <v>4538.0</v>
      </c>
      <c r="D233" s="357">
        <v>555.0</v>
      </c>
      <c r="E233" s="358">
        <v>283.0</v>
      </c>
      <c r="F233" s="359">
        <v>346.0</v>
      </c>
      <c r="G233" s="360">
        <v>289.0</v>
      </c>
      <c r="H233" s="361">
        <v>159.0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2733</v>
      </c>
      <c r="B234" s="344" t="s">
        <v>1898</v>
      </c>
      <c r="C234" s="356">
        <v>4538.0</v>
      </c>
      <c r="D234" s="357">
        <v>585.0</v>
      </c>
      <c r="E234" s="358">
        <v>283.0</v>
      </c>
      <c r="F234" s="359">
        <v>320.0</v>
      </c>
      <c r="G234" s="360">
        <v>289.0</v>
      </c>
      <c r="H234" s="361">
        <v>231.0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2748</v>
      </c>
      <c r="B235" s="344" t="s">
        <v>848</v>
      </c>
      <c r="C235" s="356">
        <v>4756.0</v>
      </c>
      <c r="D235" s="357">
        <v>576.0</v>
      </c>
      <c r="E235" s="358">
        <v>233.0</v>
      </c>
      <c r="F235" s="359">
        <v>326.0</v>
      </c>
      <c r="G235" s="360">
        <v>237.0</v>
      </c>
      <c r="H235" s="361">
        <v>184.0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63"/>
      <c r="AF235" s="354"/>
      <c r="AG235" s="354"/>
      <c r="AH235" s="354"/>
      <c r="AI235" s="363"/>
      <c r="AJ235" s="355"/>
      <c r="AK235" s="355"/>
      <c r="AL235" s="355"/>
    </row>
    <row r="236">
      <c r="A236" s="333" t="s">
        <v>2748</v>
      </c>
      <c r="B236" s="344" t="s">
        <v>2757</v>
      </c>
      <c r="C236" s="356">
        <v>4444.0</v>
      </c>
      <c r="D236" s="357">
        <v>607.0</v>
      </c>
      <c r="E236" s="358">
        <v>233.0</v>
      </c>
      <c r="F236" s="359">
        <v>326.0</v>
      </c>
      <c r="G236" s="360">
        <v>301.0</v>
      </c>
      <c r="H236" s="361">
        <v>128.0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63"/>
      <c r="AF236" s="354"/>
      <c r="AG236" s="354"/>
      <c r="AH236" s="354"/>
      <c r="AI236" s="363"/>
      <c r="AJ236" s="355"/>
      <c r="AK236" s="355"/>
      <c r="AL236" s="355"/>
    </row>
    <row r="237">
      <c r="A237" s="333" t="s">
        <v>2771</v>
      </c>
      <c r="B237" s="344" t="s">
        <v>2772</v>
      </c>
      <c r="C237" s="345">
        <f t="shared" ref="C237:C239" si="186">(M237+N237*($I237-1)/10)*(1+X237/10000)*(1+(10+SWITCH($J237,0,0,1,1,2,2,3,3,4,4,5,5,6,7,7,9,8,11,9,13,10,15)+switch($L237,10,5,0))/100)+AD237+$L237*AJ237</f>
        <v>3629.62117</v>
      </c>
      <c r="D237" s="346">
        <f t="shared" ref="D237:D239" si="187">(O237+P237*($I237-1)/10)*(1+Y237/10000)*(1+(10+SWITCH($K237,0,0,1,1,2,2,3,3,4,4,5,5,6,7,7,9,8,11,9,13,10,15)+switch($L237,10,5,0))/100)+AE237</f>
        <v>262.3764</v>
      </c>
      <c r="E237" s="347">
        <f t="shared" ref="E237:E239" si="188">(Q237+R237*($I237-1)/10)*(1+Z237/10000)*(1+(10+SWITCH($K237,0,0,1,1,2,2,3,3,4,4,5,5,6,7,7,9,8,11,9,13,10,15)+switch($L237,10,5,0))/100)+AF237</f>
        <v>580.587584</v>
      </c>
      <c r="F237" s="348">
        <f t="shared" ref="F237:F239" si="189">(S237+T237*($I237-1)/10)*(1+AA237/10000)*(1+(10+SWITCH($J237,0,0,1,1,2,2,3,3,4,4,5,5,6,7,7,9,8,11,9,13,10,15)+switch($L237,10,5,0))/100)+AG237+$L237*AK237</f>
        <v>286.980224</v>
      </c>
      <c r="G237" s="349">
        <f t="shared" ref="G237:G239" si="190">(U237+V237*($I237-1)/10)*(1+AB237/10000)*(1+(10+SWITCH($J237,0,0,1,1,2,2,3,3,4,4,5,5,6,7,7,9,8,11,9,13,10,15)+switch($L237,10,5,0))/100)+AH237+$L237*AL237</f>
        <v>378.49035</v>
      </c>
      <c r="H237" s="350">
        <f t="shared" ref="H237:H239" si="191">W237*(1+AC237/10000)*(1+(10+SWITCH($K237,0,0,1,1,2,2,3,3,4,4,5,5,6,7,7,9,8,11,9,13,10,15)+switch($L237,10,5,0))/100)+AI237</f>
        <v>124.75736</v>
      </c>
      <c r="I237" s="351">
        <v>70.0</v>
      </c>
      <c r="J237" s="351">
        <v>10.0</v>
      </c>
      <c r="K237" s="351">
        <v>10.0</v>
      </c>
      <c r="L237" s="351">
        <v>10.0</v>
      </c>
      <c r="M237" s="352">
        <v>649.0</v>
      </c>
      <c r="N237" s="352">
        <v>100.0</v>
      </c>
      <c r="O237" s="352">
        <v>63.0</v>
      </c>
      <c r="P237" s="352">
        <v>10.0</v>
      </c>
      <c r="Q237" s="352">
        <v>100.0</v>
      </c>
      <c r="R237" s="352">
        <v>16.0</v>
      </c>
      <c r="S237" s="352">
        <v>48.0</v>
      </c>
      <c r="T237" s="352">
        <v>8.0</v>
      </c>
      <c r="U237" s="352">
        <v>60.0</v>
      </c>
      <c r="V237" s="352">
        <v>10.0</v>
      </c>
      <c r="W237" s="352">
        <v>56.0</v>
      </c>
      <c r="X237" s="353">
        <v>7531.0</v>
      </c>
      <c r="Y237" s="353">
        <v>5290.0</v>
      </c>
      <c r="Z237" s="353">
        <v>8192.0</v>
      </c>
      <c r="AA237" s="353">
        <v>7664.0</v>
      </c>
      <c r="AB237" s="353">
        <v>8455.0</v>
      </c>
      <c r="AC237" s="353">
        <v>7137.0</v>
      </c>
      <c r="AD237" s="354">
        <v>228.0</v>
      </c>
      <c r="AE237" s="363"/>
      <c r="AF237" s="354">
        <v>83.0</v>
      </c>
      <c r="AG237" s="354">
        <v>10.0</v>
      </c>
      <c r="AH237" s="354">
        <v>19.0</v>
      </c>
      <c r="AI237" s="363"/>
      <c r="AJ237" s="355">
        <v>35.0</v>
      </c>
      <c r="AK237" s="355">
        <v>4.0</v>
      </c>
      <c r="AL237" s="355">
        <v>5.0</v>
      </c>
    </row>
    <row r="238">
      <c r="A238" s="333" t="s">
        <v>2771</v>
      </c>
      <c r="B238" s="344" t="s">
        <v>200</v>
      </c>
      <c r="C238" s="345">
        <f t="shared" si="186"/>
        <v>3170.396625</v>
      </c>
      <c r="D238" s="346">
        <f t="shared" si="187"/>
        <v>262.3764</v>
      </c>
      <c r="E238" s="347">
        <f t="shared" si="188"/>
        <v>552.44456</v>
      </c>
      <c r="F238" s="348">
        <f t="shared" si="189"/>
        <v>266.542976</v>
      </c>
      <c r="G238" s="349">
        <f t="shared" si="190"/>
        <v>378.49035</v>
      </c>
      <c r="H238" s="350">
        <f t="shared" si="191"/>
        <v>95.79583</v>
      </c>
      <c r="I238" s="351">
        <v>70.0</v>
      </c>
      <c r="J238" s="351">
        <v>10.0</v>
      </c>
      <c r="K238" s="351">
        <v>10.0</v>
      </c>
      <c r="L238" s="351">
        <v>10.0</v>
      </c>
      <c r="M238" s="352">
        <v>551.0</v>
      </c>
      <c r="N238" s="352">
        <v>85.0</v>
      </c>
      <c r="O238" s="352">
        <v>63.0</v>
      </c>
      <c r="P238" s="352">
        <v>10.0</v>
      </c>
      <c r="Q238" s="352">
        <v>95.0</v>
      </c>
      <c r="R238" s="352">
        <v>15.0</v>
      </c>
      <c r="S238" s="352">
        <v>46.0</v>
      </c>
      <c r="T238" s="352">
        <v>7.0</v>
      </c>
      <c r="U238" s="352">
        <v>60.0</v>
      </c>
      <c r="V238" s="352">
        <v>10.0</v>
      </c>
      <c r="W238" s="352">
        <v>43.0</v>
      </c>
      <c r="X238" s="353">
        <v>7531.0</v>
      </c>
      <c r="Y238" s="353">
        <v>5290.0</v>
      </c>
      <c r="Z238" s="353">
        <v>8192.0</v>
      </c>
      <c r="AA238" s="353">
        <v>7664.0</v>
      </c>
      <c r="AB238" s="353">
        <v>8455.0</v>
      </c>
      <c r="AC238" s="353">
        <v>7137.0</v>
      </c>
      <c r="AD238" s="354">
        <v>228.0</v>
      </c>
      <c r="AE238" s="363"/>
      <c r="AF238" s="354">
        <v>83.0</v>
      </c>
      <c r="AG238" s="354">
        <v>10.0</v>
      </c>
      <c r="AH238" s="354">
        <v>19.0</v>
      </c>
      <c r="AI238" s="363"/>
      <c r="AJ238" s="355">
        <v>35.0</v>
      </c>
      <c r="AK238" s="355">
        <v>4.0</v>
      </c>
      <c r="AL238" s="355">
        <v>5.0</v>
      </c>
    </row>
    <row r="239">
      <c r="A239" s="333" t="s">
        <v>2789</v>
      </c>
      <c r="B239" s="344" t="s">
        <v>901</v>
      </c>
      <c r="C239" s="345">
        <f t="shared" si="186"/>
        <v>3412.33347</v>
      </c>
      <c r="D239" s="346">
        <f t="shared" si="187"/>
        <v>463.970205</v>
      </c>
      <c r="E239" s="347">
        <f t="shared" si="188"/>
        <v>239.77668</v>
      </c>
      <c r="F239" s="348">
        <f t="shared" si="189"/>
        <v>254.888136</v>
      </c>
      <c r="G239" s="349">
        <f t="shared" si="190"/>
        <v>247.136979</v>
      </c>
      <c r="H239" s="350">
        <f t="shared" si="191"/>
        <v>273.6381</v>
      </c>
      <c r="I239" s="351">
        <v>70.0</v>
      </c>
      <c r="J239" s="351">
        <v>10.0</v>
      </c>
      <c r="K239" s="351">
        <v>10.0</v>
      </c>
      <c r="L239" s="351">
        <v>10.0</v>
      </c>
      <c r="M239" s="352">
        <v>649.0</v>
      </c>
      <c r="N239" s="352">
        <v>100.0</v>
      </c>
      <c r="O239" s="352">
        <v>95.0</v>
      </c>
      <c r="P239" s="352">
        <v>15.0</v>
      </c>
      <c r="Q239" s="352">
        <v>63.0</v>
      </c>
      <c r="R239" s="352">
        <v>10.0</v>
      </c>
      <c r="S239" s="352">
        <v>48.0</v>
      </c>
      <c r="T239" s="352">
        <v>8.0</v>
      </c>
      <c r="U239" s="352">
        <v>46.0</v>
      </c>
      <c r="V239" s="352">
        <v>7.0</v>
      </c>
      <c r="W239" s="352">
        <v>117.0</v>
      </c>
      <c r="X239" s="353">
        <v>5421.0</v>
      </c>
      <c r="Y239" s="353">
        <v>6081.0</v>
      </c>
      <c r="Z239" s="353">
        <v>3973.0</v>
      </c>
      <c r="AA239" s="353">
        <v>5421.0</v>
      </c>
      <c r="AB239" s="353">
        <v>6081.0</v>
      </c>
      <c r="AC239" s="353">
        <v>6610.0</v>
      </c>
      <c r="AD239" s="354">
        <v>128.0</v>
      </c>
      <c r="AE239" s="354">
        <v>49.0</v>
      </c>
      <c r="AF239" s="354">
        <v>0.0</v>
      </c>
      <c r="AG239" s="354">
        <v>18.0</v>
      </c>
      <c r="AH239" s="354">
        <v>0.0</v>
      </c>
      <c r="AI239" s="354">
        <v>21.0</v>
      </c>
      <c r="AJ239" s="355">
        <v>60.0</v>
      </c>
      <c r="AK239" s="355">
        <v>3.0</v>
      </c>
      <c r="AL239" s="355">
        <v>5.0</v>
      </c>
    </row>
    <row r="240">
      <c r="A240" s="333" t="s">
        <v>2802</v>
      </c>
      <c r="B240" s="344" t="s">
        <v>2805</v>
      </c>
      <c r="C240" s="356">
        <v>4558.0</v>
      </c>
      <c r="D240" s="357">
        <v>579.0</v>
      </c>
      <c r="E240" s="358">
        <v>244.0</v>
      </c>
      <c r="F240" s="359">
        <v>323.0</v>
      </c>
      <c r="G240" s="360">
        <v>275.0</v>
      </c>
      <c r="H240" s="361">
        <v>195.0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2802</v>
      </c>
      <c r="B241" s="344" t="s">
        <v>2808</v>
      </c>
      <c r="C241" s="356">
        <v>4248.0</v>
      </c>
      <c r="D241" s="357">
        <v>549.0</v>
      </c>
      <c r="E241" s="358">
        <v>244.0</v>
      </c>
      <c r="F241" s="359">
        <v>288.0</v>
      </c>
      <c r="G241" s="360">
        <v>255.0</v>
      </c>
      <c r="H241" s="361">
        <v>320.0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887</v>
      </c>
      <c r="B242" s="344" t="s">
        <v>701</v>
      </c>
      <c r="C242" s="356">
        <v>4841.0</v>
      </c>
      <c r="D242" s="357">
        <v>578.0</v>
      </c>
      <c r="E242" s="358">
        <v>247.0</v>
      </c>
      <c r="F242" s="359">
        <v>274.0</v>
      </c>
      <c r="G242" s="360">
        <v>297.0</v>
      </c>
      <c r="H242" s="361">
        <v>125.0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887</v>
      </c>
      <c r="B243" s="344" t="s">
        <v>2826</v>
      </c>
      <c r="C243" s="356">
        <v>4841.0</v>
      </c>
      <c r="D243" s="357">
        <v>578.0</v>
      </c>
      <c r="E243" s="358">
        <v>271.0</v>
      </c>
      <c r="F243" s="359">
        <v>263.0</v>
      </c>
      <c r="G243" s="360">
        <v>308.0</v>
      </c>
      <c r="H243" s="361">
        <v>125.0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1008</v>
      </c>
      <c r="B244" s="344" t="s">
        <v>2848</v>
      </c>
      <c r="C244" s="356">
        <v>3497.0</v>
      </c>
      <c r="D244" s="357">
        <v>321.0</v>
      </c>
      <c r="E244" s="358">
        <v>412.0</v>
      </c>
      <c r="F244" s="359">
        <v>278.0</v>
      </c>
      <c r="G244" s="360">
        <v>348.0</v>
      </c>
      <c r="H244" s="361">
        <v>85.0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1008</v>
      </c>
      <c r="B245" s="344" t="s">
        <v>2852</v>
      </c>
      <c r="C245" s="356">
        <v>3666.0</v>
      </c>
      <c r="D245" s="357">
        <v>295.0</v>
      </c>
      <c r="E245" s="358">
        <v>447.0</v>
      </c>
      <c r="F245" s="359">
        <v>278.0</v>
      </c>
      <c r="G245" s="360">
        <v>317.0</v>
      </c>
      <c r="H245" s="361">
        <v>99.0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2858</v>
      </c>
      <c r="B246" s="344" t="s">
        <v>2863</v>
      </c>
      <c r="C246" s="356">
        <v>4527.0</v>
      </c>
      <c r="D246" s="357">
        <v>563.0</v>
      </c>
      <c r="E246" s="358">
        <v>265.0</v>
      </c>
      <c r="F246" s="359">
        <v>349.0</v>
      </c>
      <c r="G246" s="360">
        <v>275.0</v>
      </c>
      <c r="H246" s="361">
        <v>138.0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2858</v>
      </c>
      <c r="B247" s="344" t="s">
        <v>2859</v>
      </c>
      <c r="C247" s="356">
        <v>4842.0</v>
      </c>
      <c r="D247" s="357">
        <v>563.0</v>
      </c>
      <c r="E247" s="358">
        <v>265.0</v>
      </c>
      <c r="F247" s="359">
        <v>323.0</v>
      </c>
      <c r="G247" s="360">
        <v>309.0</v>
      </c>
      <c r="H247" s="361">
        <v>115.0</v>
      </c>
      <c r="I247" s="351"/>
      <c r="J247" s="351"/>
      <c r="K247" s="351"/>
      <c r="L247" s="351"/>
      <c r="M247" s="352"/>
      <c r="N247" s="352"/>
      <c r="O247" s="352"/>
      <c r="P247" s="352"/>
      <c r="Q247" s="352"/>
      <c r="R247" s="352"/>
      <c r="S247" s="352"/>
      <c r="T247" s="352"/>
      <c r="U247" s="352"/>
      <c r="V247" s="352"/>
      <c r="W247" s="352"/>
      <c r="X247" s="353"/>
      <c r="Y247" s="353"/>
      <c r="Z247" s="353"/>
      <c r="AA247" s="353"/>
      <c r="AB247" s="353"/>
      <c r="AC247" s="353"/>
      <c r="AD247" s="354"/>
      <c r="AE247" s="354"/>
      <c r="AF247" s="354"/>
      <c r="AG247" s="354"/>
      <c r="AH247" s="354"/>
      <c r="AI247" s="354"/>
      <c r="AJ247" s="355"/>
      <c r="AK247" s="355"/>
      <c r="AL247" s="355"/>
    </row>
    <row r="248">
      <c r="A248" s="333" t="s">
        <v>2396</v>
      </c>
      <c r="B248" s="344" t="s">
        <v>2882</v>
      </c>
      <c r="C248" s="356">
        <v>3279.0</v>
      </c>
      <c r="D248" s="357">
        <v>307.0</v>
      </c>
      <c r="E248" s="358">
        <v>544.0</v>
      </c>
      <c r="F248" s="359">
        <v>250.0</v>
      </c>
      <c r="G248" s="360">
        <v>348.0</v>
      </c>
      <c r="H248" s="361">
        <v>92.0</v>
      </c>
      <c r="I248" s="351"/>
      <c r="J248" s="351"/>
      <c r="K248" s="351"/>
      <c r="L248" s="351"/>
      <c r="M248" s="352"/>
      <c r="N248" s="352"/>
      <c r="O248" s="352"/>
      <c r="P248" s="352"/>
      <c r="Q248" s="352"/>
      <c r="R248" s="352"/>
      <c r="S248" s="352"/>
      <c r="T248" s="352"/>
      <c r="U248" s="352"/>
      <c r="V248" s="352"/>
      <c r="W248" s="352"/>
      <c r="X248" s="353"/>
      <c r="Y248" s="353"/>
      <c r="Z248" s="353"/>
      <c r="AA248" s="353"/>
      <c r="AB248" s="353"/>
      <c r="AC248" s="353"/>
      <c r="AD248" s="354"/>
      <c r="AE248" s="354"/>
      <c r="AF248" s="354"/>
      <c r="AG248" s="354"/>
      <c r="AH248" s="354"/>
      <c r="AI248" s="354"/>
      <c r="AJ248" s="355"/>
      <c r="AK248" s="355"/>
      <c r="AL248" s="355"/>
    </row>
    <row r="249">
      <c r="A249" s="333" t="s">
        <v>2396</v>
      </c>
      <c r="B249" s="344" t="s">
        <v>200</v>
      </c>
      <c r="C249" s="356">
        <v>3279.0</v>
      </c>
      <c r="D249" s="357">
        <v>256.0</v>
      </c>
      <c r="E249" s="358">
        <v>544.0</v>
      </c>
      <c r="F249" s="359">
        <v>250.0</v>
      </c>
      <c r="G249" s="360">
        <v>370.0</v>
      </c>
      <c r="H249" s="361">
        <v>92.0</v>
      </c>
      <c r="I249" s="351"/>
      <c r="J249" s="351"/>
      <c r="K249" s="351"/>
      <c r="L249" s="351"/>
      <c r="M249" s="352"/>
      <c r="N249" s="352"/>
      <c r="O249" s="352"/>
      <c r="P249" s="352"/>
      <c r="Q249" s="352"/>
      <c r="R249" s="352"/>
      <c r="S249" s="352"/>
      <c r="T249" s="352"/>
      <c r="U249" s="352"/>
      <c r="V249" s="352"/>
      <c r="W249" s="352"/>
      <c r="X249" s="353"/>
      <c r="Y249" s="353"/>
      <c r="Z249" s="353"/>
      <c r="AA249" s="353"/>
      <c r="AB249" s="353"/>
      <c r="AC249" s="353"/>
      <c r="AD249" s="354"/>
      <c r="AE249" s="354"/>
      <c r="AF249" s="354"/>
      <c r="AG249" s="354"/>
      <c r="AH249" s="354"/>
      <c r="AI249" s="354"/>
      <c r="AJ249" s="355"/>
      <c r="AK249" s="355"/>
      <c r="AL249" s="355"/>
    </row>
    <row r="250">
      <c r="A250" s="333" t="s">
        <v>2909</v>
      </c>
      <c r="B250" s="344" t="s">
        <v>2919</v>
      </c>
      <c r="C250" s="345">
        <f t="shared" ref="C250:C251" si="192">(M250+N250*($I250-1)/10)*(1+X250/10000)*(1+(10+SWITCH($J250,0,0,1,1,2,2,3,3,4,4,5,5,6,7,7,9,8,11,9,13,10,15)+switch($L250,10,5,0))/100)+AD250+$L250*AJ250</f>
        <v>4487.005</v>
      </c>
      <c r="D250" s="346">
        <f t="shared" ref="D250:D251" si="193">(O250+P250*($I250-1)/10)*(1+Y250/10000)*(1+(10+SWITCH($K250,0,0,1,1,2,2,3,3,4,4,5,5,6,7,7,9,8,11,9,13,10,15)+switch($L250,10,5,0))/100)+AE250</f>
        <v>608.730195</v>
      </c>
      <c r="E250" s="347">
        <f t="shared" ref="E250:E251" si="194">(Q250+R250*($I250-1)/10)*(1+Z250/10000)*(1+(10+SWITCH($K250,0,0,1,1,2,2,3,3,4,4,5,5,6,7,7,9,8,11,9,13,10,15)+switch($L250,10,5,0))/100)+AF250</f>
        <v>282.76248</v>
      </c>
      <c r="F250" s="348">
        <f t="shared" ref="F250:F251" si="195">(S250+T250*($I250-1)/10)*(1+AA250/10000)*(1+(10+SWITCH($J250,0,0,1,1,2,2,3,3,4,4,5,5,6,7,7,9,8,11,9,13,10,15)+switch($L250,10,5,0))/100)+AG250+$L250*AK250</f>
        <v>307.335618</v>
      </c>
      <c r="G250" s="349">
        <f t="shared" ref="G250:G251" si="196">(U250+V250*($I250-1)/10)*(1+AB250/10000)*(1+(10+SWITCH($J250,0,0,1,1,2,2,3,3,4,4,5,5,6,7,7,9,8,11,9,13,10,15)+switch($L250,10,5,0))/100)+AH250+$L250*AL250</f>
        <v>266.368168</v>
      </c>
      <c r="H250" s="350">
        <f t="shared" ref="H250:H251" si="197">W250*(1+AC250/10000)*(1+(10+SWITCH($K250,0,0,1,1,2,2,3,3,4,4,5,5,6,7,7,9,8,11,9,13,10,15)+switch($L250,10,5,0))/100)+AI250</f>
        <v>250.99718</v>
      </c>
      <c r="I250" s="351">
        <v>70.0</v>
      </c>
      <c r="J250" s="351">
        <v>10.0</v>
      </c>
      <c r="K250" s="351">
        <v>10.0</v>
      </c>
      <c r="L250" s="351">
        <v>10.0</v>
      </c>
      <c r="M250" s="378">
        <v>716.0</v>
      </c>
      <c r="N250" s="378">
        <v>110.0</v>
      </c>
      <c r="O250" s="378">
        <v>106.0</v>
      </c>
      <c r="P250" s="378">
        <v>17.0</v>
      </c>
      <c r="Q250" s="378">
        <v>63.0</v>
      </c>
      <c r="R250" s="378">
        <v>10.0</v>
      </c>
      <c r="S250" s="378">
        <v>53.0</v>
      </c>
      <c r="T250" s="378">
        <v>8.0</v>
      </c>
      <c r="U250" s="378">
        <v>48.0</v>
      </c>
      <c r="V250" s="378">
        <v>8.0</v>
      </c>
      <c r="W250" s="378">
        <v>99.0</v>
      </c>
      <c r="X250" s="353">
        <v>8060.0</v>
      </c>
      <c r="Y250" s="353">
        <v>8455.0</v>
      </c>
      <c r="Z250" s="353">
        <v>6478.0</v>
      </c>
      <c r="AA250" s="353">
        <v>6873.0</v>
      </c>
      <c r="AB250" s="353">
        <v>6873.0</v>
      </c>
      <c r="AC250" s="353">
        <v>9114.0</v>
      </c>
      <c r="AD250" s="354">
        <v>324.0</v>
      </c>
      <c r="AE250" s="354">
        <v>73.0</v>
      </c>
      <c r="AF250" s="376"/>
      <c r="AG250" s="354">
        <v>20.0</v>
      </c>
      <c r="AH250" s="376"/>
      <c r="AI250" s="354">
        <v>5.0</v>
      </c>
      <c r="AJ250" s="377">
        <v>70.0</v>
      </c>
      <c r="AK250" s="377">
        <v>5.0</v>
      </c>
      <c r="AL250" s="377">
        <v>4.0</v>
      </c>
    </row>
    <row r="251">
      <c r="A251" s="333" t="s">
        <v>2909</v>
      </c>
      <c r="B251" s="344" t="s">
        <v>2915</v>
      </c>
      <c r="C251" s="345">
        <f t="shared" si="192"/>
        <v>4487.005</v>
      </c>
      <c r="D251" s="346">
        <f t="shared" si="193"/>
        <v>577.78116</v>
      </c>
      <c r="E251" s="347">
        <f t="shared" si="194"/>
        <v>257.271014</v>
      </c>
      <c r="F251" s="348">
        <f t="shared" si="195"/>
        <v>307.335618</v>
      </c>
      <c r="G251" s="349">
        <f t="shared" si="196"/>
        <v>266.368168</v>
      </c>
      <c r="H251" s="350">
        <f t="shared" si="197"/>
        <v>144.14992</v>
      </c>
      <c r="I251" s="351">
        <v>70.0</v>
      </c>
      <c r="J251" s="351">
        <v>10.0</v>
      </c>
      <c r="K251" s="351">
        <v>10.0</v>
      </c>
      <c r="L251" s="351">
        <v>10.0</v>
      </c>
      <c r="M251" s="378">
        <v>716.0</v>
      </c>
      <c r="N251" s="378">
        <v>110.0</v>
      </c>
      <c r="O251" s="378">
        <v>100.0</v>
      </c>
      <c r="P251" s="378">
        <v>16.0</v>
      </c>
      <c r="Q251" s="378">
        <v>58.0</v>
      </c>
      <c r="R251" s="378">
        <v>9.0</v>
      </c>
      <c r="S251" s="378">
        <v>53.0</v>
      </c>
      <c r="T251" s="378">
        <v>8.0</v>
      </c>
      <c r="U251" s="378">
        <v>48.0</v>
      </c>
      <c r="V251" s="378">
        <v>8.0</v>
      </c>
      <c r="W251" s="378">
        <v>56.0</v>
      </c>
      <c r="X251" s="353">
        <v>8060.0</v>
      </c>
      <c r="Y251" s="353">
        <v>8455.0</v>
      </c>
      <c r="Z251" s="353">
        <v>6478.0</v>
      </c>
      <c r="AA251" s="353">
        <v>6873.0</v>
      </c>
      <c r="AB251" s="353">
        <v>6873.0</v>
      </c>
      <c r="AC251" s="353">
        <v>9114.0</v>
      </c>
      <c r="AD251" s="354">
        <v>324.0</v>
      </c>
      <c r="AE251" s="354">
        <v>73.0</v>
      </c>
      <c r="AF251" s="376"/>
      <c r="AG251" s="354">
        <v>20.0</v>
      </c>
      <c r="AH251" s="376"/>
      <c r="AI251" s="354">
        <v>5.0</v>
      </c>
      <c r="AJ251" s="377">
        <v>70.0</v>
      </c>
      <c r="AK251" s="377">
        <v>5.0</v>
      </c>
      <c r="AL251" s="377">
        <v>4.0</v>
      </c>
    </row>
    <row r="252">
      <c r="A252" s="333" t="s">
        <v>2894</v>
      </c>
      <c r="B252" s="344" t="s">
        <v>200</v>
      </c>
      <c r="C252" s="356">
        <v>3538.0</v>
      </c>
      <c r="D252" s="357">
        <v>262.0</v>
      </c>
      <c r="E252" s="358">
        <v>559.0</v>
      </c>
      <c r="F252" s="359">
        <v>245.0</v>
      </c>
      <c r="G252" s="360">
        <v>367.0</v>
      </c>
      <c r="H252" s="361">
        <v>87.0</v>
      </c>
      <c r="I252" s="351"/>
      <c r="J252" s="351"/>
      <c r="K252" s="351"/>
      <c r="L252" s="351"/>
      <c r="M252" s="378"/>
      <c r="N252" s="378"/>
      <c r="O252" s="378"/>
      <c r="P252" s="378"/>
      <c r="Q252" s="378"/>
      <c r="R252" s="378"/>
      <c r="S252" s="378"/>
      <c r="T252" s="378"/>
      <c r="U252" s="378"/>
      <c r="V252" s="378"/>
      <c r="W252" s="378"/>
      <c r="X252" s="353"/>
      <c r="Y252" s="353"/>
      <c r="Z252" s="353"/>
      <c r="AA252" s="353"/>
      <c r="AB252" s="353"/>
      <c r="AC252" s="353"/>
      <c r="AD252" s="354"/>
      <c r="AE252" s="354"/>
      <c r="AF252" s="376"/>
      <c r="AG252" s="354"/>
      <c r="AH252" s="376"/>
      <c r="AI252" s="354"/>
      <c r="AJ252" s="377"/>
      <c r="AK252" s="377"/>
      <c r="AL252" s="377"/>
    </row>
    <row r="253">
      <c r="A253" s="333" t="s">
        <v>2894</v>
      </c>
      <c r="B253" s="397" t="s">
        <v>2899</v>
      </c>
      <c r="C253" s="345">
        <v>4017.0</v>
      </c>
      <c r="D253" s="398">
        <v>252.0</v>
      </c>
      <c r="E253" s="399">
        <v>588.0</v>
      </c>
      <c r="F253" s="400">
        <v>265.0</v>
      </c>
      <c r="G253" s="401">
        <v>367.0</v>
      </c>
      <c r="H253" s="402">
        <v>113.0</v>
      </c>
      <c r="I253" s="403"/>
      <c r="J253" s="403"/>
      <c r="K253" s="403"/>
      <c r="L253" s="403"/>
      <c r="M253" s="404"/>
      <c r="N253" s="404"/>
      <c r="O253" s="404"/>
      <c r="P253" s="404"/>
      <c r="Q253" s="404"/>
      <c r="R253" s="404"/>
      <c r="S253" s="404"/>
      <c r="T253" s="404"/>
      <c r="U253" s="404"/>
      <c r="V253" s="404"/>
      <c r="W253" s="404"/>
      <c r="X253" s="405"/>
      <c r="Y253" s="405"/>
      <c r="Z253" s="405"/>
      <c r="AA253" s="405"/>
      <c r="AB253" s="405"/>
      <c r="AC253" s="405"/>
      <c r="AD253" s="406"/>
      <c r="AE253" s="406"/>
      <c r="AF253" s="376"/>
      <c r="AG253" s="406"/>
      <c r="AH253" s="376"/>
      <c r="AI253" s="406"/>
      <c r="AJ253" s="407"/>
      <c r="AK253" s="407"/>
      <c r="AL253" s="407"/>
    </row>
    <row r="254">
      <c r="A254" s="333" t="s">
        <v>2928</v>
      </c>
      <c r="B254" s="344" t="s">
        <v>1175</v>
      </c>
      <c r="C254" s="345">
        <f>(M254+N254*($I254-1)/10)*(1+X254/10000)*(1+(10+SWITCH($J254,0,0,1,1,2,2,3,3,4,4,5,5,6,7,7,9,8,11,9,13,10,15)+switch($L254,10,5,0))/100)+AD254+$L254*AJ254</f>
        <v>3683.26519</v>
      </c>
      <c r="D254" s="346">
        <f>(O254+P254*($I254-1)/10)*(1+Y254/10000)*(1+(10+SWITCH($K254,0,0,1,1,2,2,3,3,4,4,5,5,6,7,7,9,8,11,9,13,10,15)+switch($L254,10,5,0))/100)+AE254</f>
        <v>465.626584</v>
      </c>
      <c r="E254" s="347">
        <f>(Q254+R254*($I254-1)/10)*(1+Z254/10000)*(1+(10+SWITCH($K254,0,0,1,1,2,2,3,3,4,4,5,5,6,7,7,9,8,11,9,13,10,15)+switch($L254,10,5,0))/100)+AF254</f>
        <v>246.950821</v>
      </c>
      <c r="F254" s="348">
        <f>(S254+T254*($I254-1)/10)*(1+AA254/10000)*(1+(10+SWITCH($J254,0,0,1,1,2,2,3,3,4,4,5,5,6,7,7,9,8,11,9,13,10,15)+switch($L254,10,5,0))/100)+AG254+$L254*AK254</f>
        <v>291.63626</v>
      </c>
      <c r="G254" s="349">
        <f>(U254+V254*($I254-1)/10)*(1+AB254/10000)*(1+(10+SWITCH($J254,0,0,1,1,2,2,3,3,4,4,5,5,6,7,7,9,8,11,9,13,10,15)+switch($L254,10,5,0))/100)+AH254+$L254*AL254</f>
        <v>227.44011</v>
      </c>
      <c r="H254" s="350">
        <f>W254*(1+AC254/10000)*(1+(10+SWITCH($K254,0,0,1,1,2,2,3,3,4,4,5,5,6,7,7,9,8,11,9,13,10,15)+switch($L254,10,5,0))/100)+AI254</f>
        <v>105.55272</v>
      </c>
      <c r="I254" s="351">
        <v>70.0</v>
      </c>
      <c r="J254" s="351">
        <v>10.0</v>
      </c>
      <c r="K254" s="351">
        <v>10.0</v>
      </c>
      <c r="L254" s="351">
        <v>10.0</v>
      </c>
      <c r="M254" s="352">
        <v>649.0</v>
      </c>
      <c r="N254" s="352">
        <v>100.0</v>
      </c>
      <c r="O254" s="352">
        <v>100.0</v>
      </c>
      <c r="P254" s="352">
        <v>16.0</v>
      </c>
      <c r="Q254" s="352">
        <v>58.0</v>
      </c>
      <c r="R254" s="352">
        <v>9.0</v>
      </c>
      <c r="S254" s="352">
        <v>53.0</v>
      </c>
      <c r="T254" s="352">
        <v>8.0</v>
      </c>
      <c r="U254" s="352">
        <v>46.0</v>
      </c>
      <c r="V254" s="352">
        <v>7.0</v>
      </c>
      <c r="W254" s="352">
        <v>56.0</v>
      </c>
      <c r="X254" s="353">
        <v>5817.0</v>
      </c>
      <c r="Y254" s="353">
        <v>5817.0</v>
      </c>
      <c r="Z254" s="353">
        <v>5817.0</v>
      </c>
      <c r="AA254" s="353">
        <v>6610.0</v>
      </c>
      <c r="AB254" s="353">
        <v>5290.0</v>
      </c>
      <c r="AC254" s="353">
        <v>4499.0</v>
      </c>
      <c r="AD254" s="354">
        <v>330.0</v>
      </c>
      <c r="AE254" s="354">
        <v>33.0</v>
      </c>
      <c r="AF254" s="354">
        <v>0.0</v>
      </c>
      <c r="AG254" s="354">
        <v>18.0</v>
      </c>
      <c r="AH254" s="354">
        <v>10.0</v>
      </c>
      <c r="AI254" s="354">
        <v>0.0</v>
      </c>
      <c r="AJ254" s="355">
        <v>60.0</v>
      </c>
      <c r="AK254" s="355">
        <v>4.0</v>
      </c>
      <c r="AL254" s="355">
        <v>3.0</v>
      </c>
    </row>
    <row r="255">
      <c r="A255" s="333" t="s">
        <v>2936</v>
      </c>
      <c r="B255" s="344" t="s">
        <v>2942</v>
      </c>
      <c r="C255" s="356">
        <v>3848.0</v>
      </c>
      <c r="D255" s="357">
        <v>515.0</v>
      </c>
      <c r="E255" s="358">
        <v>240.0</v>
      </c>
      <c r="F255" s="359">
        <v>316.0</v>
      </c>
      <c r="G255" s="360">
        <v>265.0</v>
      </c>
      <c r="H255" s="361">
        <v>153.0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2936</v>
      </c>
      <c r="B256" s="344" t="s">
        <v>2945</v>
      </c>
      <c r="C256" s="356">
        <v>3556.0</v>
      </c>
      <c r="D256" s="357">
        <v>542.0</v>
      </c>
      <c r="E256" s="358">
        <v>240.0</v>
      </c>
      <c r="F256" s="359">
        <v>279.0</v>
      </c>
      <c r="G256" s="360">
        <v>245.0</v>
      </c>
      <c r="H256" s="361">
        <v>314.0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2955</v>
      </c>
      <c r="B257" s="344" t="s">
        <v>2962</v>
      </c>
      <c r="C257" s="345">
        <f t="shared" ref="C257:C258" si="198">(M257+N257*($I257-1)/10)*(1+X257/10000)*(1+(10+SWITCH($J257,0,0,1,1,2,2,3,3,4,4,5,5,6,7,7,9,8,11,9,13,10,15)+switch($L257,10,5,0))/100)+AD257+$L257*AJ257</f>
        <v>4914.09067</v>
      </c>
      <c r="D257" s="346">
        <f t="shared" ref="D257:D258" si="199">(O257+P257*($I257-1)/10)*(1+Y257/10000)*(1+(10+SWITCH($K257,0,0,1,1,2,2,3,3,4,4,5,5,6,7,7,9,8,11,9,13,10,15)+switch($L257,10,5,0))/100)+AE257</f>
        <v>465.376465</v>
      </c>
      <c r="E257" s="347">
        <f t="shared" ref="E257:E258" si="200">(Q257+R257*($I257-1)/10)*(1+Z257/10000)*(1+(10+SWITCH($K257,0,0,1,1,2,2,3,3,4,4,5,5,6,7,7,9,8,11,9,13,10,15)+switch($L257,10,5,0))/100)+AF257</f>
        <v>244.28976</v>
      </c>
      <c r="F257" s="348">
        <f t="shared" ref="F257:F258" si="201">(S257+T257*($I257-1)/10)*(1+AA257/10000)*(1+(10+SWITCH($J257,0,0,1,1,2,2,3,3,4,4,5,5,6,7,7,9,8,11,9,13,10,15)+switch($L257,10,5,0))/100)+AG257+$L257*AK257</f>
        <v>390.22528</v>
      </c>
      <c r="G257" s="349">
        <f t="shared" ref="G257:G258" si="202">(U257+V257*($I257-1)/10)*(1+AB257/10000)*(1+(10+SWITCH($J257,0,0,1,1,2,2,3,3,4,4,5,5,6,7,7,9,8,11,9,13,10,15)+switch($L257,10,5,0))/100)+AH257+$L257*AL257</f>
        <v>267.513608</v>
      </c>
      <c r="H257" s="350">
        <f t="shared" ref="H257:H258" si="203">W257*(1+AC257/10000)*(1+(10+SWITCH($K257,0,0,1,1,2,2,3,3,4,4,5,5,6,7,7,9,8,11,9,13,10,15)+switch($L257,10,5,0))/100)+AI257</f>
        <v>94.2435</v>
      </c>
      <c r="I257" s="351">
        <v>70.0</v>
      </c>
      <c r="J257" s="351">
        <v>10.0</v>
      </c>
      <c r="K257" s="351">
        <v>10.0</v>
      </c>
      <c r="L257" s="351">
        <v>10.0</v>
      </c>
      <c r="M257" s="362">
        <v>779.0</v>
      </c>
      <c r="N257" s="362">
        <v>120.0</v>
      </c>
      <c r="O257" s="362">
        <v>95.0</v>
      </c>
      <c r="P257" s="362">
        <v>15.0</v>
      </c>
      <c r="Q257" s="362">
        <v>63.0</v>
      </c>
      <c r="R257" s="362">
        <v>10.0</v>
      </c>
      <c r="S257" s="362">
        <v>60.0</v>
      </c>
      <c r="T257" s="362">
        <v>10.0</v>
      </c>
      <c r="U257" s="362">
        <v>48.0</v>
      </c>
      <c r="V257" s="362">
        <v>8.0</v>
      </c>
      <c r="W257" s="362">
        <v>50.0</v>
      </c>
      <c r="X257" s="353">
        <v>7137.0</v>
      </c>
      <c r="Y257" s="353">
        <v>6213.0</v>
      </c>
      <c r="Z257" s="353">
        <v>4236.0</v>
      </c>
      <c r="AA257" s="353">
        <v>7664.0</v>
      </c>
      <c r="AB257" s="353">
        <v>6213.0</v>
      </c>
      <c r="AC257" s="353">
        <v>4499.0</v>
      </c>
      <c r="AD257" s="354">
        <v>234.0</v>
      </c>
      <c r="AE257" s="354">
        <v>47.0</v>
      </c>
      <c r="AF257" s="363"/>
      <c r="AG257" s="354">
        <v>54.0</v>
      </c>
      <c r="AH257" s="354">
        <v>10.0</v>
      </c>
      <c r="AI257" s="363"/>
      <c r="AJ257" s="377">
        <v>110.0</v>
      </c>
      <c r="AK257" s="377">
        <v>4.0</v>
      </c>
      <c r="AL257" s="377">
        <v>4.0</v>
      </c>
    </row>
    <row r="258">
      <c r="A258" s="333" t="s">
        <v>2955</v>
      </c>
      <c r="B258" s="344" t="s">
        <v>1382</v>
      </c>
      <c r="C258" s="345">
        <f t="shared" si="198"/>
        <v>5228.21188</v>
      </c>
      <c r="D258" s="346">
        <f t="shared" si="199"/>
        <v>438.187264</v>
      </c>
      <c r="E258" s="347">
        <f t="shared" si="200"/>
        <v>222.266668</v>
      </c>
      <c r="F258" s="348">
        <f t="shared" si="201"/>
        <v>399.41056</v>
      </c>
      <c r="G258" s="349">
        <f t="shared" si="202"/>
        <v>196.484455</v>
      </c>
      <c r="H258" s="350">
        <f t="shared" si="203"/>
        <v>81.04941</v>
      </c>
      <c r="I258" s="351">
        <v>70.0</v>
      </c>
      <c r="J258" s="351">
        <v>10.0</v>
      </c>
      <c r="K258" s="351">
        <v>10.0</v>
      </c>
      <c r="L258" s="351">
        <v>10.0</v>
      </c>
      <c r="M258" s="378">
        <v>851.0</v>
      </c>
      <c r="N258" s="378">
        <v>130.0</v>
      </c>
      <c r="O258" s="378">
        <v>89.0</v>
      </c>
      <c r="P258" s="378">
        <v>14.0</v>
      </c>
      <c r="Q258" s="378">
        <v>58.0</v>
      </c>
      <c r="R258" s="378">
        <v>9.0</v>
      </c>
      <c r="S258" s="378">
        <v>64.0</v>
      </c>
      <c r="T258" s="378">
        <v>10.0</v>
      </c>
      <c r="U258" s="378">
        <v>35.0</v>
      </c>
      <c r="V258" s="378">
        <v>5.0</v>
      </c>
      <c r="W258" s="378">
        <v>43.0</v>
      </c>
      <c r="X258" s="353">
        <v>7137.0</v>
      </c>
      <c r="Y258" s="353">
        <v>6213.0</v>
      </c>
      <c r="Z258" s="353">
        <v>4236.0</v>
      </c>
      <c r="AA258" s="353">
        <v>7664.0</v>
      </c>
      <c r="AB258" s="353">
        <v>6213.0</v>
      </c>
      <c r="AC258" s="353">
        <v>4499.0</v>
      </c>
      <c r="AD258" s="354">
        <v>234.0</v>
      </c>
      <c r="AE258" s="354">
        <v>47.0</v>
      </c>
      <c r="AF258" s="363"/>
      <c r="AG258" s="354">
        <v>54.0</v>
      </c>
      <c r="AH258" s="354">
        <v>10.0</v>
      </c>
      <c r="AI258" s="363"/>
      <c r="AJ258" s="377">
        <v>110.0</v>
      </c>
      <c r="AK258" s="377">
        <v>4.0</v>
      </c>
      <c r="AL258" s="377">
        <v>4.0</v>
      </c>
    </row>
    <row r="259">
      <c r="A259" s="333" t="s">
        <v>2979</v>
      </c>
      <c r="B259" s="344" t="s">
        <v>2991</v>
      </c>
      <c r="C259" s="356">
        <v>4686.0</v>
      </c>
      <c r="D259" s="357">
        <v>569.0</v>
      </c>
      <c r="E259" s="358">
        <v>233.0</v>
      </c>
      <c r="F259" s="359">
        <v>331.0</v>
      </c>
      <c r="G259" s="360">
        <v>213.0</v>
      </c>
      <c r="H259" s="361">
        <v>154.0</v>
      </c>
      <c r="I259" s="351"/>
      <c r="J259" s="351"/>
      <c r="K259" s="351"/>
      <c r="L259" s="351"/>
      <c r="M259" s="378"/>
      <c r="N259" s="378"/>
      <c r="O259" s="378"/>
      <c r="P259" s="378"/>
      <c r="Q259" s="378"/>
      <c r="R259" s="378"/>
      <c r="S259" s="378"/>
      <c r="T259" s="378"/>
      <c r="U259" s="378"/>
      <c r="V259" s="378"/>
      <c r="W259" s="378"/>
      <c r="X259" s="353"/>
      <c r="Y259" s="353"/>
      <c r="Z259" s="353"/>
      <c r="AA259" s="353"/>
      <c r="AB259" s="353"/>
      <c r="AC259" s="353"/>
      <c r="AD259" s="354"/>
      <c r="AE259" s="354"/>
      <c r="AF259" s="363"/>
      <c r="AG259" s="354"/>
      <c r="AH259" s="354"/>
      <c r="AI259" s="363"/>
      <c r="AJ259" s="377"/>
      <c r="AK259" s="377"/>
      <c r="AL259" s="377"/>
    </row>
    <row r="260">
      <c r="A260" s="333" t="s">
        <v>2979</v>
      </c>
      <c r="B260" s="344" t="s">
        <v>2988</v>
      </c>
      <c r="C260" s="356">
        <v>4686.0</v>
      </c>
      <c r="D260" s="357">
        <v>600.0</v>
      </c>
      <c r="E260" s="358">
        <v>233.0</v>
      </c>
      <c r="F260" s="359">
        <v>353.0</v>
      </c>
      <c r="G260" s="360">
        <v>248.0</v>
      </c>
      <c r="H260" s="361">
        <v>154.0</v>
      </c>
      <c r="I260" s="351"/>
      <c r="J260" s="351"/>
      <c r="K260" s="351"/>
      <c r="L260" s="351"/>
      <c r="M260" s="378"/>
      <c r="N260" s="378"/>
      <c r="O260" s="378"/>
      <c r="P260" s="378"/>
      <c r="Q260" s="378"/>
      <c r="R260" s="378"/>
      <c r="S260" s="378"/>
      <c r="T260" s="378"/>
      <c r="U260" s="378"/>
      <c r="V260" s="378"/>
      <c r="W260" s="378"/>
      <c r="X260" s="353"/>
      <c r="Y260" s="353"/>
      <c r="Z260" s="353"/>
      <c r="AA260" s="353"/>
      <c r="AB260" s="353"/>
      <c r="AC260" s="353"/>
      <c r="AD260" s="354"/>
      <c r="AE260" s="354"/>
      <c r="AF260" s="363"/>
      <c r="AG260" s="354"/>
      <c r="AH260" s="354"/>
      <c r="AI260" s="363"/>
      <c r="AJ260" s="377"/>
      <c r="AK260" s="377"/>
      <c r="AL260" s="377"/>
    </row>
    <row r="261">
      <c r="A261" s="333" t="s">
        <v>580</v>
      </c>
      <c r="B261" s="344" t="s">
        <v>3003</v>
      </c>
      <c r="C261" s="345">
        <f t="shared" ref="C261:C262" si="204">(M261+N261*($I261-1)/10)*(1+X261/10000)*(1+(10+SWITCH($J261,0,0,1,1,2,2,3,3,4,4,5,5,6,7,7,9,8,11,9,13,10,15)+switch($L261,10,5,0))/100)+AD261+$L261*AJ261</f>
        <v>3346.6225</v>
      </c>
      <c r="D261" s="346">
        <f t="shared" ref="D261:D262" si="205">(O261+P261*($I261-1)/10)*(1+Y261/10000)*(1+(10+SWITCH($K261,0,0,1,1,2,2,3,3,4,4,5,5,6,7,7,9,8,11,9,13,10,15)+switch($L261,10,5,0))/100)+AE261</f>
        <v>307.49238</v>
      </c>
      <c r="E261" s="347">
        <f t="shared" ref="E261:E262" si="206">(Q261+R261*($I261-1)/10)*(1+Z261/10000)*(1+(10+SWITCH($K261,0,0,1,1,2,2,3,3,4,4,5,5,6,7,7,9,8,11,9,13,10,15)+switch($L261,10,5,0))/100)+AF261</f>
        <v>537.22578</v>
      </c>
      <c r="F261" s="348">
        <f t="shared" ref="F261:F262" si="207">(S261+T261*($I261-1)/10)*(1+AA261/10000)*(1+(10+SWITCH($J261,0,0,1,1,2,2,3,3,4,4,5,5,6,7,7,9,8,11,9,13,10,15)+switch($L261,10,5,0))/100)+AG261+$L261*AK261</f>
        <v>228.452036</v>
      </c>
      <c r="G261" s="349">
        <f t="shared" ref="G261:G262" si="208">(U261+V261*($I261-1)/10)*(1+AB261/10000)*(1+(10+SWITCH($J261,0,0,1,1,2,2,3,3,4,4,5,5,6,7,7,9,8,11,9,13,10,15)+switch($L261,10,5,0))/100)+AH261+$L261*AL261</f>
        <v>401.85455</v>
      </c>
      <c r="H261" s="350">
        <f t="shared" ref="H261:H262" si="209">W261*(1+AC261/10000)*(1+(10+SWITCH($K261,0,0,1,1,2,2,3,3,4,4,5,5,6,7,7,9,8,11,9,13,10,15)+switch($L261,10,5,0))/100)+AI261</f>
        <v>99.47964</v>
      </c>
      <c r="I261" s="351">
        <v>70.0</v>
      </c>
      <c r="J261" s="351">
        <v>10.0</v>
      </c>
      <c r="K261" s="351">
        <v>10.0</v>
      </c>
      <c r="L261" s="351">
        <v>10.0</v>
      </c>
      <c r="M261" s="352">
        <v>551.0</v>
      </c>
      <c r="N261" s="352">
        <v>85.0</v>
      </c>
      <c r="O261" s="352">
        <v>76.0</v>
      </c>
      <c r="P261" s="352">
        <v>12.0</v>
      </c>
      <c r="Q261" s="352">
        <v>95.0</v>
      </c>
      <c r="R261" s="352">
        <v>15.0</v>
      </c>
      <c r="S261" s="352">
        <v>46.0</v>
      </c>
      <c r="T261" s="352">
        <v>7.0</v>
      </c>
      <c r="U261" s="352">
        <v>57.0</v>
      </c>
      <c r="V261" s="352">
        <v>9.0</v>
      </c>
      <c r="W261" s="352">
        <v>43.0</v>
      </c>
      <c r="X261" s="353">
        <v>8060.0</v>
      </c>
      <c r="Y261" s="353">
        <v>4895.0</v>
      </c>
      <c r="Z261" s="353">
        <v>7796.0</v>
      </c>
      <c r="AA261" s="353">
        <v>7004.0</v>
      </c>
      <c r="AB261" s="353">
        <v>8850.0</v>
      </c>
      <c r="AC261" s="353">
        <v>7796.0</v>
      </c>
      <c r="AD261" s="354">
        <v>276.0</v>
      </c>
      <c r="AE261" s="354">
        <v>0.0</v>
      </c>
      <c r="AF261" s="354">
        <v>78.0</v>
      </c>
      <c r="AG261" s="354">
        <v>0.0</v>
      </c>
      <c r="AH261" s="354">
        <v>40.0</v>
      </c>
      <c r="AI261" s="354">
        <v>0.0</v>
      </c>
      <c r="AJ261" s="355">
        <v>40.0</v>
      </c>
      <c r="AK261" s="355">
        <v>2.0</v>
      </c>
      <c r="AL261" s="355">
        <v>7.0</v>
      </c>
    </row>
    <row r="262">
      <c r="A262" s="333" t="s">
        <v>580</v>
      </c>
      <c r="B262" s="344" t="s">
        <v>200</v>
      </c>
      <c r="C262" s="345">
        <f t="shared" si="204"/>
        <v>3346.6225</v>
      </c>
      <c r="D262" s="346">
        <f t="shared" si="205"/>
        <v>255.5982</v>
      </c>
      <c r="E262" s="347">
        <f t="shared" si="206"/>
        <v>537.22578</v>
      </c>
      <c r="F262" s="348">
        <f t="shared" si="207"/>
        <v>228.452036</v>
      </c>
      <c r="G262" s="349">
        <f t="shared" si="208"/>
        <v>426.1145</v>
      </c>
      <c r="H262" s="350">
        <f t="shared" si="209"/>
        <v>99.47964</v>
      </c>
      <c r="I262" s="351">
        <v>70.0</v>
      </c>
      <c r="J262" s="351">
        <v>10.0</v>
      </c>
      <c r="K262" s="351">
        <v>10.0</v>
      </c>
      <c r="L262" s="351">
        <v>10.0</v>
      </c>
      <c r="M262" s="352">
        <v>551.0</v>
      </c>
      <c r="N262" s="352">
        <v>85.0</v>
      </c>
      <c r="O262" s="352">
        <v>63.0</v>
      </c>
      <c r="P262" s="352">
        <v>10.0</v>
      </c>
      <c r="Q262" s="352">
        <v>95.0</v>
      </c>
      <c r="R262" s="352">
        <v>15.0</v>
      </c>
      <c r="S262" s="352">
        <v>46.0</v>
      </c>
      <c r="T262" s="352">
        <v>7.0</v>
      </c>
      <c r="U262" s="352">
        <v>60.0</v>
      </c>
      <c r="V262" s="352">
        <v>10.0</v>
      </c>
      <c r="W262" s="352">
        <v>43.0</v>
      </c>
      <c r="X262" s="353">
        <v>8060.0</v>
      </c>
      <c r="Y262" s="353">
        <v>4895.0</v>
      </c>
      <c r="Z262" s="353">
        <v>7796.0</v>
      </c>
      <c r="AA262" s="353">
        <v>7004.0</v>
      </c>
      <c r="AB262" s="353">
        <v>8850.0</v>
      </c>
      <c r="AC262" s="353">
        <v>7796.0</v>
      </c>
      <c r="AD262" s="354">
        <v>276.0</v>
      </c>
      <c r="AE262" s="354">
        <v>0.0</v>
      </c>
      <c r="AF262" s="354">
        <v>78.0</v>
      </c>
      <c r="AG262" s="354">
        <v>0.0</v>
      </c>
      <c r="AH262" s="354">
        <v>40.0</v>
      </c>
      <c r="AI262" s="354">
        <v>0.0</v>
      </c>
      <c r="AJ262" s="355">
        <v>40.0</v>
      </c>
      <c r="AK262" s="355">
        <v>2.0</v>
      </c>
      <c r="AL262" s="355">
        <v>7.0</v>
      </c>
    </row>
    <row r="263">
      <c r="A263" s="333" t="s">
        <v>3019</v>
      </c>
      <c r="B263" s="344" t="s">
        <v>3027</v>
      </c>
      <c r="C263" s="356">
        <v>4531.0</v>
      </c>
      <c r="D263" s="357">
        <v>558.0</v>
      </c>
      <c r="E263" s="358">
        <v>222.0</v>
      </c>
      <c r="F263" s="359">
        <v>325.0</v>
      </c>
      <c r="G263" s="360">
        <v>201.0</v>
      </c>
      <c r="H263" s="361">
        <v>164.0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3019</v>
      </c>
      <c r="B264" s="344" t="s">
        <v>1898</v>
      </c>
      <c r="C264" s="356">
        <v>4253.0</v>
      </c>
      <c r="D264" s="357">
        <v>588.0</v>
      </c>
      <c r="E264" s="358">
        <v>244.0</v>
      </c>
      <c r="F264" s="359">
        <v>302.0</v>
      </c>
      <c r="G264" s="360">
        <v>253.0</v>
      </c>
      <c r="H264" s="361">
        <v>215.0</v>
      </c>
      <c r="I264" s="351"/>
      <c r="J264" s="351"/>
      <c r="K264" s="351"/>
      <c r="L264" s="351"/>
      <c r="M264" s="352"/>
      <c r="N264" s="352"/>
      <c r="O264" s="352"/>
      <c r="P264" s="352"/>
      <c r="Q264" s="352"/>
      <c r="R264" s="352"/>
      <c r="S264" s="352"/>
      <c r="T264" s="352"/>
      <c r="U264" s="352"/>
      <c r="V264" s="352"/>
      <c r="W264" s="352"/>
      <c r="X264" s="353"/>
      <c r="Y264" s="353"/>
      <c r="Z264" s="353"/>
      <c r="AA264" s="353"/>
      <c r="AB264" s="353"/>
      <c r="AC264" s="353"/>
      <c r="AD264" s="354"/>
      <c r="AE264" s="354"/>
      <c r="AF264" s="354"/>
      <c r="AG264" s="354"/>
      <c r="AH264" s="354"/>
      <c r="AI264" s="354"/>
      <c r="AJ264" s="355"/>
      <c r="AK264" s="355"/>
      <c r="AL264" s="355"/>
    </row>
    <row r="265">
      <c r="A265" s="333" t="s">
        <v>1303</v>
      </c>
      <c r="B265" s="344" t="s">
        <v>1898</v>
      </c>
      <c r="C265" s="356">
        <v>4456.0</v>
      </c>
      <c r="D265" s="357">
        <v>595.0</v>
      </c>
      <c r="E265" s="358">
        <v>294.0</v>
      </c>
      <c r="F265" s="359">
        <v>295.0</v>
      </c>
      <c r="G265" s="360">
        <v>283.0</v>
      </c>
      <c r="H265" s="361">
        <v>253.0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1303</v>
      </c>
      <c r="B266" s="344" t="s">
        <v>3037</v>
      </c>
      <c r="C266" s="356">
        <v>3676.0</v>
      </c>
      <c r="D266" s="357">
        <v>537.0</v>
      </c>
      <c r="E266" s="358">
        <v>294.0</v>
      </c>
      <c r="F266" s="359">
        <v>263.0</v>
      </c>
      <c r="G266" s="360">
        <v>319.0</v>
      </c>
      <c r="H266" s="361">
        <v>224.0</v>
      </c>
      <c r="I266" s="351"/>
      <c r="J266" s="351"/>
      <c r="K266" s="351"/>
      <c r="L266" s="351"/>
      <c r="M266" s="352"/>
      <c r="N266" s="352"/>
      <c r="O266" s="352"/>
      <c r="P266" s="352"/>
      <c r="Q266" s="352"/>
      <c r="R266" s="352"/>
      <c r="S266" s="352"/>
      <c r="T266" s="352"/>
      <c r="U266" s="352"/>
      <c r="V266" s="352"/>
      <c r="W266" s="352"/>
      <c r="X266" s="353"/>
      <c r="Y266" s="353"/>
      <c r="Z266" s="353"/>
      <c r="AA266" s="353"/>
      <c r="AB266" s="353"/>
      <c r="AC266" s="353"/>
      <c r="AD266" s="354"/>
      <c r="AE266" s="354"/>
      <c r="AF266" s="363"/>
      <c r="AG266" s="354"/>
      <c r="AH266" s="363"/>
      <c r="AI266" s="354"/>
      <c r="AJ266" s="355"/>
      <c r="AK266" s="355"/>
      <c r="AL266" s="355"/>
    </row>
    <row r="267">
      <c r="A267" s="333" t="s">
        <v>313</v>
      </c>
      <c r="B267" s="344" t="s">
        <v>511</v>
      </c>
      <c r="C267" s="345">
        <f t="shared" ref="C267:C268" si="210">(M267+N267*($I267-1)/10)*(1+X267/10000)*(1+(10+SWITCH($J267,0,0,1,1,2,2,3,3,4,4,5,5,6,7,7,9,8,11,9,13,10,15)+switch($L267,10,5,0))/100)+AD267+$L267*AJ267</f>
        <v>3262.133875</v>
      </c>
      <c r="D267" s="346">
        <f t="shared" ref="D267:D268" si="211">(O267+P267*($I267-1)/10)*(1+Y267/10000)*(1+(10+SWITCH($K267,0,0,1,1,2,2,3,3,4,4,5,5,6,7,7,9,8,11,9,13,10,15)+switch($L267,10,5,0))/100)+AE267</f>
        <v>564.44456</v>
      </c>
      <c r="E267" s="347">
        <f t="shared" ref="E267:E268" si="212">(Q267+R267*($I267-1)/10)*(1+Z267/10000)*(1+(10+SWITCH($K267,0,0,1,1,2,2,3,3,4,4,5,5,6,7,7,9,8,11,9,13,10,15)+switch($L267,10,5,0))/100)+AF267</f>
        <v>244.28976</v>
      </c>
      <c r="F267" s="348">
        <f t="shared" ref="F267:F268" si="213">(S267+T267*($I267-1)/10)*(1+AA267/10000)*(1+(10+SWITCH($J267,0,0,1,1,2,2,3,3,4,4,5,5,6,7,7,9,8,11,9,13,10,15)+switch($L267,10,5,0))/100)+AG267+$L267*AK267</f>
        <v>250.082483</v>
      </c>
      <c r="G267" s="349">
        <f t="shared" ref="G267:G268" si="214">(U267+V267*($I267-1)/10)*(1+AB267/10000)*(1+(10+SWITCH($J267,0,0,1,1,2,2,3,3,4,4,5,5,6,7,7,9,8,11,9,13,10,15)+switch($L267,10,5,0))/100)+AH267+$L267*AL267</f>
        <v>315.332171</v>
      </c>
      <c r="H267" s="350">
        <f t="shared" ref="H267:H268" si="215">W267*(1+AC267/10000)*(1+(10+SWITCH($K267,0,0,1,1,2,2,3,3,4,4,5,5,6,7,7,9,8,11,9,13,10,15)+switch($L267,10,5,0))/100)+AI267</f>
        <v>232.72605</v>
      </c>
      <c r="I267" s="351">
        <v>70.0</v>
      </c>
      <c r="J267" s="351">
        <v>10.0</v>
      </c>
      <c r="K267" s="351">
        <v>10.0</v>
      </c>
      <c r="L267" s="351">
        <v>10.0</v>
      </c>
      <c r="M267" s="352">
        <v>551.0</v>
      </c>
      <c r="N267" s="352">
        <v>85.0</v>
      </c>
      <c r="O267" s="352">
        <v>95.0</v>
      </c>
      <c r="P267" s="352">
        <v>15.0</v>
      </c>
      <c r="Q267" s="352">
        <v>63.0</v>
      </c>
      <c r="R267" s="352">
        <v>10.0</v>
      </c>
      <c r="S267" s="352">
        <v>46.0</v>
      </c>
      <c r="T267" s="352">
        <v>7.0</v>
      </c>
      <c r="U267" s="352">
        <v>57.0</v>
      </c>
      <c r="V267" s="352">
        <v>9.0</v>
      </c>
      <c r="W267" s="352">
        <v>87.0</v>
      </c>
      <c r="X267" s="353">
        <v>7137.0</v>
      </c>
      <c r="Y267" s="353">
        <v>8192.0</v>
      </c>
      <c r="Z267" s="353">
        <v>4236.0</v>
      </c>
      <c r="AA267" s="353">
        <v>7137.0</v>
      </c>
      <c r="AB267" s="353">
        <v>7137.0</v>
      </c>
      <c r="AC267" s="353">
        <v>8455.0</v>
      </c>
      <c r="AD267" s="354">
        <v>228.0</v>
      </c>
      <c r="AE267" s="354">
        <v>95.0</v>
      </c>
      <c r="AF267" s="363"/>
      <c r="AG267" s="354">
        <v>10.0</v>
      </c>
      <c r="AH267" s="363"/>
      <c r="AI267" s="354">
        <v>24.0</v>
      </c>
      <c r="AJ267" s="355">
        <v>50.0</v>
      </c>
      <c r="AK267" s="355">
        <v>3.0</v>
      </c>
      <c r="AL267" s="355">
        <v>5.0</v>
      </c>
    </row>
    <row r="268">
      <c r="A268" s="333" t="s">
        <v>313</v>
      </c>
      <c r="B268" s="344" t="s">
        <v>1245</v>
      </c>
      <c r="C268" s="345">
        <f t="shared" si="210"/>
        <v>3419.19448</v>
      </c>
      <c r="D268" s="346">
        <f t="shared" si="211"/>
        <v>592.587584</v>
      </c>
      <c r="E268" s="347">
        <f t="shared" si="212"/>
        <v>244.28976</v>
      </c>
      <c r="F268" s="348">
        <f t="shared" si="213"/>
        <v>269.909992</v>
      </c>
      <c r="G268" s="349">
        <f t="shared" si="214"/>
        <v>260.082483</v>
      </c>
      <c r="H268" s="350">
        <f t="shared" si="215"/>
        <v>184.74305</v>
      </c>
      <c r="I268" s="351">
        <v>70.0</v>
      </c>
      <c r="J268" s="351">
        <v>10.0</v>
      </c>
      <c r="K268" s="351">
        <v>10.0</v>
      </c>
      <c r="L268" s="351">
        <v>10.0</v>
      </c>
      <c r="M268" s="352">
        <v>587.0</v>
      </c>
      <c r="N268" s="352">
        <v>90.0</v>
      </c>
      <c r="O268" s="352">
        <v>100.0</v>
      </c>
      <c r="P268" s="352">
        <v>16.0</v>
      </c>
      <c r="Q268" s="352">
        <v>63.0</v>
      </c>
      <c r="R268" s="352">
        <v>10.0</v>
      </c>
      <c r="S268" s="352">
        <v>48.0</v>
      </c>
      <c r="T268" s="352">
        <v>8.0</v>
      </c>
      <c r="U268" s="352">
        <v>46.0</v>
      </c>
      <c r="V268" s="352">
        <v>7.0</v>
      </c>
      <c r="W268" s="352">
        <v>67.0</v>
      </c>
      <c r="X268" s="353">
        <v>7137.0</v>
      </c>
      <c r="Y268" s="353">
        <v>8192.0</v>
      </c>
      <c r="Z268" s="353">
        <v>4236.0</v>
      </c>
      <c r="AA268" s="353">
        <v>7137.0</v>
      </c>
      <c r="AB268" s="353">
        <v>7137.0</v>
      </c>
      <c r="AC268" s="353">
        <v>8455.0</v>
      </c>
      <c r="AD268" s="354">
        <v>228.0</v>
      </c>
      <c r="AE268" s="354">
        <v>95.0</v>
      </c>
      <c r="AF268" s="363"/>
      <c r="AG268" s="354">
        <v>10.0</v>
      </c>
      <c r="AH268" s="363"/>
      <c r="AI268" s="354">
        <v>24.0</v>
      </c>
      <c r="AJ268" s="355">
        <v>50.0</v>
      </c>
      <c r="AK268" s="355">
        <v>3.0</v>
      </c>
      <c r="AL268" s="355">
        <v>5.0</v>
      </c>
    </row>
    <row r="269">
      <c r="A269" s="333" t="s">
        <v>313</v>
      </c>
      <c r="B269" s="344" t="s">
        <v>3886</v>
      </c>
      <c r="C269" s="356">
        <v>3609.0</v>
      </c>
      <c r="D269" s="357">
        <v>600.0</v>
      </c>
      <c r="E269" s="358">
        <v>244.0</v>
      </c>
      <c r="F269" s="359">
        <v>263.0</v>
      </c>
      <c r="G269" s="360">
        <v>254.0</v>
      </c>
      <c r="H269" s="361">
        <v>259.0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63"/>
      <c r="AG269" s="354"/>
      <c r="AH269" s="363"/>
      <c r="AI269" s="354"/>
      <c r="AJ269" s="355"/>
      <c r="AK269" s="355"/>
      <c r="AL269" s="355"/>
    </row>
    <row r="270">
      <c r="A270" s="333" t="s">
        <v>1097</v>
      </c>
      <c r="B270" s="344" t="s">
        <v>511</v>
      </c>
      <c r="C270" s="345">
        <f t="shared" ref="C270:C271" si="216">(M270+N270*($I270-1)/10)*(1+X270/10000)*(1+(10+SWITCH($J270,0,0,1,1,2,2,3,3,4,4,5,5,6,7,7,9,8,11,9,13,10,15)+switch($L270,10,5,0))/100)+AD270+$L270*AJ270</f>
        <v>3199.48925</v>
      </c>
      <c r="D270" s="346">
        <f t="shared" ref="D270:D271" si="217">(O270+P270*($I270-1)/10)*(1+Y270/10000)*(1+(10+SWITCH($K270,0,0,1,1,2,2,3,3,4,4,5,5,6,7,7,9,8,11,9,13,10,15)+switch($L270,10,5,0))/100)+AE270</f>
        <v>516.387455</v>
      </c>
      <c r="E270" s="347">
        <f t="shared" ref="E270:E271" si="218">(Q270+R270*($I270-1)/10)*(1+Z270/10000)*(1+(10+SWITCH($K270,0,0,1,1,2,2,3,3,4,4,5,5,6,7,7,9,8,11,9,13,10,15)+switch($L270,10,5,0))/100)+AF270</f>
        <v>232.98132</v>
      </c>
      <c r="F270" s="348">
        <f t="shared" ref="F270:F271" si="219">(S270+T270*($I270-1)/10)*(1+AA270/10000)*(1+(10+SWITCH($J270,0,0,1,1,2,2,3,3,4,4,5,5,6,7,7,9,8,11,9,13,10,15)+switch($L270,10,5,0))/100)+AG270+$L270*AK270</f>
        <v>233.900603</v>
      </c>
      <c r="G270" s="349">
        <f t="shared" ref="G270:G271" si="220">(U270+V270*($I270-1)/10)*(1+AB270/10000)*(1+(10+SWITCH($J270,0,0,1,1,2,2,3,3,4,4,5,5,6,7,7,9,8,11,9,13,10,15)+switch($L270,10,5,0))/100)+AH270+$L270*AL270</f>
        <v>315.535468</v>
      </c>
      <c r="H270" s="350">
        <f t="shared" ref="H270:H271" si="221">W270*(1+AC270/10000)*(1+(10+SWITCH($K270,0,0,1,1,2,2,3,3,4,4,5,5,6,7,7,9,8,11,9,13,10,15)+switch($L270,10,5,0))/100)+AI270</f>
        <v>238.81947</v>
      </c>
      <c r="I270" s="351">
        <v>70.0</v>
      </c>
      <c r="J270" s="351">
        <v>10.0</v>
      </c>
      <c r="K270" s="351">
        <v>10.0</v>
      </c>
      <c r="L270" s="351">
        <v>10.0</v>
      </c>
      <c r="M270" s="352">
        <v>551.0</v>
      </c>
      <c r="N270" s="352">
        <v>85.0</v>
      </c>
      <c r="O270" s="352">
        <v>95.0</v>
      </c>
      <c r="P270" s="352">
        <v>15.0</v>
      </c>
      <c r="Q270" s="352">
        <v>63.0</v>
      </c>
      <c r="R270" s="352">
        <v>10.0</v>
      </c>
      <c r="S270" s="352">
        <v>46.0</v>
      </c>
      <c r="T270" s="352">
        <v>7.0</v>
      </c>
      <c r="U270" s="352">
        <v>57.0</v>
      </c>
      <c r="V270" s="352">
        <v>9.0</v>
      </c>
      <c r="W270" s="352">
        <v>87.0</v>
      </c>
      <c r="X270" s="353">
        <v>5158.0</v>
      </c>
      <c r="Y270" s="353">
        <v>7531.0</v>
      </c>
      <c r="Z270" s="353">
        <v>3577.0</v>
      </c>
      <c r="AA270" s="353">
        <v>5817.0</v>
      </c>
      <c r="AB270" s="353">
        <v>7796.0</v>
      </c>
      <c r="AC270" s="353">
        <v>7137.0</v>
      </c>
      <c r="AD270" s="354">
        <v>308.0</v>
      </c>
      <c r="AE270" s="354">
        <v>64.0</v>
      </c>
      <c r="AF270" s="354">
        <v>0.0</v>
      </c>
      <c r="AG270" s="354">
        <v>0.0</v>
      </c>
      <c r="AH270" s="354">
        <v>0.0</v>
      </c>
      <c r="AI270" s="354">
        <v>45.0</v>
      </c>
      <c r="AJ270" s="355">
        <v>65.0</v>
      </c>
      <c r="AK270" s="355">
        <v>4.0</v>
      </c>
      <c r="AL270" s="355">
        <v>4.0</v>
      </c>
    </row>
    <row r="271">
      <c r="A271" s="333" t="s">
        <v>1097</v>
      </c>
      <c r="B271" s="344" t="s">
        <v>1732</v>
      </c>
      <c r="C271" s="345">
        <f t="shared" si="216"/>
        <v>3596.55306</v>
      </c>
      <c r="D271" s="346">
        <f t="shared" si="217"/>
        <v>516.387455</v>
      </c>
      <c r="E271" s="347">
        <f t="shared" si="218"/>
        <v>232.98132</v>
      </c>
      <c r="F271" s="348">
        <f t="shared" si="219"/>
        <v>252.200872</v>
      </c>
      <c r="G271" s="349">
        <f t="shared" si="220"/>
        <v>258.161164</v>
      </c>
      <c r="H271" s="350">
        <f t="shared" si="221"/>
        <v>305.65377</v>
      </c>
      <c r="I271" s="351">
        <v>70.0</v>
      </c>
      <c r="J271" s="351">
        <v>10.0</v>
      </c>
      <c r="K271" s="351">
        <v>10.0</v>
      </c>
      <c r="L271" s="351">
        <v>10.0</v>
      </c>
      <c r="M271" s="352">
        <v>649.0</v>
      </c>
      <c r="N271" s="352">
        <v>100.0</v>
      </c>
      <c r="O271" s="352">
        <v>95.0</v>
      </c>
      <c r="P271" s="352">
        <v>15.0</v>
      </c>
      <c r="Q271" s="352">
        <v>63.0</v>
      </c>
      <c r="R271" s="352">
        <v>10.0</v>
      </c>
      <c r="S271" s="352">
        <v>48.0</v>
      </c>
      <c r="T271" s="352">
        <v>8.0</v>
      </c>
      <c r="U271" s="352">
        <v>46.0</v>
      </c>
      <c r="V271" s="352">
        <v>7.0</v>
      </c>
      <c r="W271" s="352">
        <v>117.0</v>
      </c>
      <c r="X271" s="353">
        <v>5158.0</v>
      </c>
      <c r="Y271" s="353">
        <v>7531.0</v>
      </c>
      <c r="Z271" s="353">
        <v>3577.0</v>
      </c>
      <c r="AA271" s="353">
        <v>5817.0</v>
      </c>
      <c r="AB271" s="353">
        <v>7796.0</v>
      </c>
      <c r="AC271" s="353">
        <v>7137.0</v>
      </c>
      <c r="AD271" s="354">
        <v>308.0</v>
      </c>
      <c r="AE271" s="354">
        <v>64.0</v>
      </c>
      <c r="AF271" s="354">
        <v>0.0</v>
      </c>
      <c r="AG271" s="354">
        <v>0.0</v>
      </c>
      <c r="AH271" s="354">
        <v>0.0</v>
      </c>
      <c r="AI271" s="354">
        <v>45.0</v>
      </c>
      <c r="AJ271" s="355">
        <v>65.0</v>
      </c>
      <c r="AK271" s="355">
        <v>4.0</v>
      </c>
      <c r="AL271" s="355">
        <v>4.0</v>
      </c>
    </row>
    <row r="272">
      <c r="A272" s="333" t="s">
        <v>1791</v>
      </c>
      <c r="B272" s="344" t="s">
        <v>1107</v>
      </c>
      <c r="C272" s="356">
        <v>3806.0</v>
      </c>
      <c r="D272" s="357">
        <v>280.0</v>
      </c>
      <c r="E272" s="358">
        <v>476.0</v>
      </c>
      <c r="F272" s="359">
        <v>262.0</v>
      </c>
      <c r="G272" s="360">
        <v>340.0</v>
      </c>
      <c r="H272" s="361">
        <v>93.0</v>
      </c>
      <c r="I272" s="351"/>
      <c r="J272" s="351"/>
      <c r="K272" s="351"/>
      <c r="L272" s="351"/>
      <c r="M272" s="352"/>
      <c r="N272" s="352"/>
      <c r="O272" s="352"/>
      <c r="P272" s="352"/>
      <c r="Q272" s="352"/>
      <c r="R272" s="352"/>
      <c r="S272" s="352"/>
      <c r="T272" s="352"/>
      <c r="U272" s="352"/>
      <c r="V272" s="352"/>
      <c r="W272" s="352"/>
      <c r="X272" s="353"/>
      <c r="Y272" s="353"/>
      <c r="Z272" s="353"/>
      <c r="AA272" s="353"/>
      <c r="AB272" s="353"/>
      <c r="AC272" s="353"/>
      <c r="AD272" s="354"/>
      <c r="AE272" s="354"/>
      <c r="AF272" s="354"/>
      <c r="AG272" s="354"/>
      <c r="AH272" s="354"/>
      <c r="AI272" s="354"/>
      <c r="AJ272" s="355"/>
      <c r="AK272" s="355"/>
      <c r="AL272" s="355"/>
    </row>
    <row r="273">
      <c r="A273" s="333" t="s">
        <v>1791</v>
      </c>
      <c r="B273" s="344" t="s">
        <v>1353</v>
      </c>
      <c r="C273" s="356">
        <v>3806.0</v>
      </c>
      <c r="D273" s="357">
        <v>305.0</v>
      </c>
      <c r="E273" s="358">
        <v>476.0</v>
      </c>
      <c r="F273" s="359">
        <v>282.0</v>
      </c>
      <c r="G273" s="360">
        <v>362.0</v>
      </c>
      <c r="H273" s="361">
        <v>80.0</v>
      </c>
      <c r="I273" s="351"/>
      <c r="J273" s="351"/>
      <c r="K273" s="351"/>
      <c r="L273" s="351"/>
      <c r="M273" s="352"/>
      <c r="N273" s="352"/>
      <c r="O273" s="352"/>
      <c r="P273" s="352"/>
      <c r="Q273" s="352"/>
      <c r="R273" s="352"/>
      <c r="S273" s="352"/>
      <c r="T273" s="352"/>
      <c r="U273" s="352"/>
      <c r="V273" s="352"/>
      <c r="W273" s="352"/>
      <c r="X273" s="353"/>
      <c r="Y273" s="353"/>
      <c r="Z273" s="353"/>
      <c r="AA273" s="353"/>
      <c r="AB273" s="353"/>
      <c r="AC273" s="353"/>
      <c r="AD273" s="354"/>
      <c r="AE273" s="354"/>
      <c r="AF273" s="354"/>
      <c r="AG273" s="354"/>
      <c r="AH273" s="354"/>
      <c r="AI273" s="354"/>
      <c r="AJ273" s="355"/>
      <c r="AK273" s="355"/>
      <c r="AL273" s="355"/>
    </row>
    <row r="274">
      <c r="A274" s="333" t="s">
        <v>2799</v>
      </c>
      <c r="B274" s="344" t="s">
        <v>3112</v>
      </c>
      <c r="C274" s="345">
        <f t="shared" ref="C274:C279" si="222">(M274+N274*($I274-1)/10)*(1+X274/10000)*(1+(10+SWITCH($J274,0,0,1,1,2,2,3,3,4,4,5,5,6,7,7,9,8,11,9,13,10,15)+switch($L274,10,5,0))/100)+AD274+$L274*AJ274</f>
        <v>3523.21967</v>
      </c>
      <c r="D274" s="346">
        <f t="shared" ref="D274:D279" si="223">(O274+P274*($I274-1)/10)*(1+Y274/10000)*(1+(10+SWITCH($K274,0,0,1,1,2,2,3,3,4,4,5,5,6,7,7,9,8,11,9,13,10,15)+switch($L274,10,5,0))/100)+AE274</f>
        <v>561.907399</v>
      </c>
      <c r="E274" s="347">
        <f t="shared" ref="E274:E279" si="224">(Q274+R274*($I274-1)/10)*(1+Z274/10000)*(1+(10+SWITCH($K274,0,0,1,1,2,2,3,3,4,4,5,5,6,7,7,9,8,11,9,13,10,15)+switch($L274,10,5,0))/100)+AF274</f>
        <v>259.266668</v>
      </c>
      <c r="F274" s="348">
        <f t="shared" ref="F274:F279" si="225">(S274+T274*($I274-1)/10)*(1+AA274/10000)*(1+(10+SWITCH($J274,0,0,1,1,2,2,3,3,4,4,5,5,6,7,7,9,8,11,9,13,10,15)+switch($L274,10,5,0))/100)+AG274+$L274*AK274</f>
        <v>281.068848</v>
      </c>
      <c r="G274" s="349">
        <f t="shared" ref="G274:G279" si="226">(U274+V274*($I274-1)/10)*(1+AB274/10000)*(1+(10+SWITCH($J274,0,0,1,1,2,2,3,3,4,4,5,5,6,7,7,9,8,11,9,13,10,15)+switch($L274,10,5,0))/100)+AH274+$L274*AL274</f>
        <v>258.435242</v>
      </c>
      <c r="H274" s="350">
        <f t="shared" ref="H274:H279" si="227">W274*(1+AC274/10000)*(1+(10+SWITCH($K274,0,0,1,1,2,2,3,3,4,4,5,5,6,7,7,9,8,11,9,13,10,15)+switch($L274,10,5,0))/100)+AI274</f>
        <v>118.35024</v>
      </c>
      <c r="I274" s="351">
        <v>70.0</v>
      </c>
      <c r="J274" s="351">
        <v>10.0</v>
      </c>
      <c r="K274" s="351">
        <v>10.0</v>
      </c>
      <c r="L274" s="351">
        <v>10.0</v>
      </c>
      <c r="M274" s="352">
        <v>649.0</v>
      </c>
      <c r="N274" s="352">
        <v>100.0</v>
      </c>
      <c r="O274" s="352">
        <v>106.0</v>
      </c>
      <c r="P274" s="352">
        <v>17.0</v>
      </c>
      <c r="Q274" s="352">
        <v>58.0</v>
      </c>
      <c r="R274" s="352">
        <v>9.0</v>
      </c>
      <c r="S274" s="352">
        <v>48.0</v>
      </c>
      <c r="T274" s="352">
        <v>8.0</v>
      </c>
      <c r="U274" s="352">
        <v>42.0</v>
      </c>
      <c r="V274" s="352">
        <v>7.0</v>
      </c>
      <c r="W274" s="352">
        <v>56.0</v>
      </c>
      <c r="X274" s="353">
        <v>6081.0</v>
      </c>
      <c r="Y274" s="353">
        <v>7531.0</v>
      </c>
      <c r="Z274" s="353">
        <v>4236.0</v>
      </c>
      <c r="AA274" s="353">
        <v>6478.0</v>
      </c>
      <c r="AB274" s="353">
        <v>6478.0</v>
      </c>
      <c r="AC274" s="353">
        <v>5158.0</v>
      </c>
      <c r="AD274" s="354">
        <v>174.0</v>
      </c>
      <c r="AE274" s="354">
        <v>53.0</v>
      </c>
      <c r="AF274" s="354">
        <v>37.0</v>
      </c>
      <c r="AG274" s="354">
        <v>20.0</v>
      </c>
      <c r="AH274" s="354">
        <v>15.0</v>
      </c>
      <c r="AI274" s="354">
        <v>8.0</v>
      </c>
      <c r="AJ274" s="355">
        <v>55.0</v>
      </c>
      <c r="AK274" s="355">
        <v>4.0</v>
      </c>
      <c r="AL274" s="355">
        <v>5.0</v>
      </c>
    </row>
    <row r="275">
      <c r="A275" s="333" t="s">
        <v>2799</v>
      </c>
      <c r="B275" s="344" t="s">
        <v>1944</v>
      </c>
      <c r="C275" s="345">
        <f t="shared" si="222"/>
        <v>3523.21967</v>
      </c>
      <c r="D275" s="346">
        <f t="shared" si="223"/>
        <v>385.510477</v>
      </c>
      <c r="E275" s="347">
        <f t="shared" si="224"/>
        <v>380.486208</v>
      </c>
      <c r="F275" s="348">
        <f t="shared" si="225"/>
        <v>291.779548</v>
      </c>
      <c r="G275" s="349">
        <f t="shared" si="226"/>
        <v>286.068848</v>
      </c>
      <c r="H275" s="350">
        <f t="shared" si="227"/>
        <v>118.35024</v>
      </c>
      <c r="I275" s="351">
        <v>70.0</v>
      </c>
      <c r="J275" s="351">
        <v>10.0</v>
      </c>
      <c r="K275" s="351">
        <v>10.0</v>
      </c>
      <c r="L275" s="351">
        <v>10.0</v>
      </c>
      <c r="M275" s="352">
        <v>649.0</v>
      </c>
      <c r="N275" s="352">
        <v>100.0</v>
      </c>
      <c r="O275" s="352">
        <v>70.0</v>
      </c>
      <c r="P275" s="352">
        <v>11.0</v>
      </c>
      <c r="Q275" s="352">
        <v>89.0</v>
      </c>
      <c r="R275" s="352">
        <v>14.0</v>
      </c>
      <c r="S275" s="352">
        <v>53.0</v>
      </c>
      <c r="T275" s="352">
        <v>8.0</v>
      </c>
      <c r="U275" s="352">
        <v>48.0</v>
      </c>
      <c r="V275" s="352">
        <v>8.0</v>
      </c>
      <c r="W275" s="352">
        <v>56.0</v>
      </c>
      <c r="X275" s="353">
        <v>6081.0</v>
      </c>
      <c r="Y275" s="353">
        <v>7531.0</v>
      </c>
      <c r="Z275" s="353">
        <v>4236.0</v>
      </c>
      <c r="AA275" s="353">
        <v>6478.0</v>
      </c>
      <c r="AB275" s="353">
        <v>6478.0</v>
      </c>
      <c r="AC275" s="353">
        <v>5158.0</v>
      </c>
      <c r="AD275" s="354">
        <v>174.0</v>
      </c>
      <c r="AE275" s="354">
        <v>53.0</v>
      </c>
      <c r="AF275" s="354">
        <v>37.0</v>
      </c>
      <c r="AG275" s="354">
        <v>20.0</v>
      </c>
      <c r="AH275" s="354">
        <v>15.0</v>
      </c>
      <c r="AI275" s="354">
        <v>8.0</v>
      </c>
      <c r="AJ275" s="355">
        <v>55.0</v>
      </c>
      <c r="AK275" s="355">
        <v>4.0</v>
      </c>
      <c r="AL275" s="355">
        <v>5.0</v>
      </c>
    </row>
    <row r="276">
      <c r="A276" s="333" t="s">
        <v>238</v>
      </c>
      <c r="B276" s="344" t="s">
        <v>371</v>
      </c>
      <c r="C276" s="345">
        <f t="shared" si="222"/>
        <v>3305.00664</v>
      </c>
      <c r="D276" s="346">
        <f t="shared" si="223"/>
        <v>304.746728</v>
      </c>
      <c r="E276" s="347">
        <f t="shared" si="224"/>
        <v>465.926848</v>
      </c>
      <c r="F276" s="348">
        <f t="shared" si="225"/>
        <v>261.068848</v>
      </c>
      <c r="G276" s="349">
        <f t="shared" si="226"/>
        <v>398.43892</v>
      </c>
      <c r="H276" s="350">
        <f t="shared" si="227"/>
        <v>77.3656</v>
      </c>
      <c r="I276" s="351">
        <v>70.0</v>
      </c>
      <c r="J276" s="351">
        <v>10.0</v>
      </c>
      <c r="K276" s="351">
        <v>10.0</v>
      </c>
      <c r="L276" s="351">
        <v>10.0</v>
      </c>
      <c r="M276" s="352">
        <v>587.0</v>
      </c>
      <c r="N276" s="352">
        <v>90.0</v>
      </c>
      <c r="O276" s="352">
        <v>76.0</v>
      </c>
      <c r="P276" s="352">
        <v>12.0</v>
      </c>
      <c r="Q276" s="352">
        <v>89.0</v>
      </c>
      <c r="R276" s="352">
        <v>14.0</v>
      </c>
      <c r="S276" s="352">
        <v>48.0</v>
      </c>
      <c r="T276" s="352">
        <v>8.0</v>
      </c>
      <c r="U276" s="352">
        <v>60.0</v>
      </c>
      <c r="V276" s="352">
        <v>10.0</v>
      </c>
      <c r="W276" s="352">
        <v>43.0</v>
      </c>
      <c r="X276" s="353">
        <v>6741.0</v>
      </c>
      <c r="Y276" s="353">
        <v>4762.0</v>
      </c>
      <c r="Z276" s="353">
        <v>6741.0</v>
      </c>
      <c r="AA276" s="353">
        <v>6478.0</v>
      </c>
      <c r="AB276" s="353">
        <v>7796.0</v>
      </c>
      <c r="AC276" s="353">
        <v>3840.0</v>
      </c>
      <c r="AD276" s="354">
        <v>276.0</v>
      </c>
      <c r="AE276" s="354">
        <v>0.0</v>
      </c>
      <c r="AF276" s="354">
        <v>62.0</v>
      </c>
      <c r="AG276" s="354">
        <v>10.0</v>
      </c>
      <c r="AH276" s="354">
        <v>40.0</v>
      </c>
      <c r="AI276" s="354">
        <v>0.0</v>
      </c>
      <c r="AJ276" s="355">
        <v>40.0</v>
      </c>
      <c r="AK276" s="355">
        <v>3.0</v>
      </c>
      <c r="AL276" s="355">
        <v>6.0</v>
      </c>
    </row>
    <row r="277">
      <c r="A277" s="333" t="s">
        <v>238</v>
      </c>
      <c r="B277" s="344" t="s">
        <v>2206</v>
      </c>
      <c r="C277" s="345">
        <f t="shared" si="222"/>
        <v>3151.575375</v>
      </c>
      <c r="D277" s="346">
        <f t="shared" si="223"/>
        <v>304.746728</v>
      </c>
      <c r="E277" s="347">
        <f t="shared" si="224"/>
        <v>431.323201</v>
      </c>
      <c r="F277" s="348">
        <f t="shared" si="225"/>
        <v>242.003802</v>
      </c>
      <c r="G277" s="349">
        <f t="shared" si="226"/>
        <v>407.69284</v>
      </c>
      <c r="H277" s="350">
        <f t="shared" si="227"/>
        <v>77.3656</v>
      </c>
      <c r="I277" s="351">
        <v>70.0</v>
      </c>
      <c r="J277" s="351">
        <v>10.0</v>
      </c>
      <c r="K277" s="351">
        <v>10.0</v>
      </c>
      <c r="L277" s="351">
        <v>10.0</v>
      </c>
      <c r="M277" s="352">
        <v>551.0</v>
      </c>
      <c r="N277" s="352">
        <v>85.0</v>
      </c>
      <c r="O277" s="352">
        <v>76.0</v>
      </c>
      <c r="P277" s="352">
        <v>12.0</v>
      </c>
      <c r="Q277" s="352">
        <v>80.0</v>
      </c>
      <c r="R277" s="352">
        <v>13.0</v>
      </c>
      <c r="S277" s="352">
        <v>46.0</v>
      </c>
      <c r="T277" s="352">
        <v>7.0</v>
      </c>
      <c r="U277" s="352">
        <v>64.0</v>
      </c>
      <c r="V277" s="352">
        <v>10.0</v>
      </c>
      <c r="W277" s="352">
        <v>43.0</v>
      </c>
      <c r="X277" s="353">
        <v>6741.0</v>
      </c>
      <c r="Y277" s="353">
        <v>4762.0</v>
      </c>
      <c r="Z277" s="353">
        <v>6741.0</v>
      </c>
      <c r="AA277" s="353">
        <v>6478.0</v>
      </c>
      <c r="AB277" s="353">
        <v>7796.0</v>
      </c>
      <c r="AC277" s="353">
        <v>3840.0</v>
      </c>
      <c r="AD277" s="354">
        <v>276.0</v>
      </c>
      <c r="AE277" s="354">
        <v>0.0</v>
      </c>
      <c r="AF277" s="354">
        <v>62.0</v>
      </c>
      <c r="AG277" s="354">
        <v>10.0</v>
      </c>
      <c r="AH277" s="354">
        <v>40.0</v>
      </c>
      <c r="AI277" s="354">
        <v>0.0</v>
      </c>
      <c r="AJ277" s="355">
        <v>40.0</v>
      </c>
      <c r="AK277" s="355">
        <v>3.0</v>
      </c>
      <c r="AL277" s="355">
        <v>6.0</v>
      </c>
    </row>
    <row r="278">
      <c r="A278" s="333" t="s">
        <v>3146</v>
      </c>
      <c r="B278" s="344" t="s">
        <v>2915</v>
      </c>
      <c r="C278" s="345">
        <f t="shared" si="222"/>
        <v>4766.74625</v>
      </c>
      <c r="D278" s="346">
        <f t="shared" si="223"/>
        <v>565.974736</v>
      </c>
      <c r="E278" s="347">
        <f t="shared" si="224"/>
        <v>232.555635</v>
      </c>
      <c r="F278" s="348">
        <f t="shared" si="225"/>
        <v>330.7484</v>
      </c>
      <c r="G278" s="349">
        <f t="shared" si="226"/>
        <v>244.597256</v>
      </c>
      <c r="H278" s="350">
        <f t="shared" si="227"/>
        <v>119.95984</v>
      </c>
      <c r="I278" s="351">
        <v>70.0</v>
      </c>
      <c r="J278" s="351">
        <v>10.0</v>
      </c>
      <c r="K278" s="351">
        <v>10.0</v>
      </c>
      <c r="L278" s="351">
        <v>10.0</v>
      </c>
      <c r="M278" s="378">
        <v>716.0</v>
      </c>
      <c r="N278" s="378">
        <v>110.0</v>
      </c>
      <c r="O278" s="378">
        <v>100.0</v>
      </c>
      <c r="P278" s="378">
        <v>16.0</v>
      </c>
      <c r="Q278" s="378">
        <v>58.0</v>
      </c>
      <c r="R278" s="378">
        <v>9.0</v>
      </c>
      <c r="S278" s="378">
        <v>53.0</v>
      </c>
      <c r="T278" s="378">
        <v>8.0</v>
      </c>
      <c r="U278" s="378">
        <v>48.0</v>
      </c>
      <c r="V278" s="378">
        <v>8.0</v>
      </c>
      <c r="W278" s="378">
        <v>56.0</v>
      </c>
      <c r="X278" s="353">
        <v>8455.0</v>
      </c>
      <c r="Y278" s="353">
        <v>8718.0</v>
      </c>
      <c r="Z278" s="353">
        <v>4895.0</v>
      </c>
      <c r="AA278" s="353">
        <v>7400.0</v>
      </c>
      <c r="AB278" s="353">
        <v>6741.0</v>
      </c>
      <c r="AC278" s="353">
        <v>6478.0</v>
      </c>
      <c r="AD278" s="354">
        <v>428.0</v>
      </c>
      <c r="AE278" s="354">
        <v>54.0</v>
      </c>
      <c r="AF278" s="376"/>
      <c r="AG278" s="354">
        <v>26.0</v>
      </c>
      <c r="AH278" s="376"/>
      <c r="AI278" s="376"/>
      <c r="AJ278" s="377">
        <v>80.0</v>
      </c>
      <c r="AK278" s="377">
        <v>6.0</v>
      </c>
      <c r="AL278" s="377">
        <v>2.0</v>
      </c>
    </row>
    <row r="279">
      <c r="A279" s="333" t="s">
        <v>3146</v>
      </c>
      <c r="B279" s="344" t="s">
        <v>3152</v>
      </c>
      <c r="C279" s="345">
        <f t="shared" si="222"/>
        <v>5083.43405</v>
      </c>
      <c r="D279" s="346">
        <f t="shared" si="223"/>
        <v>565.974736</v>
      </c>
      <c r="E279" s="347">
        <f t="shared" si="224"/>
        <v>232.555635</v>
      </c>
      <c r="F279" s="348">
        <f t="shared" si="225"/>
        <v>377.798</v>
      </c>
      <c r="G279" s="349">
        <f t="shared" si="226"/>
        <v>192.800602</v>
      </c>
      <c r="H279" s="350">
        <f t="shared" si="227"/>
        <v>107.107</v>
      </c>
      <c r="I279" s="351">
        <v>70.0</v>
      </c>
      <c r="J279" s="351">
        <v>10.0</v>
      </c>
      <c r="K279" s="351">
        <v>10.0</v>
      </c>
      <c r="L279" s="351">
        <v>10.0</v>
      </c>
      <c r="M279" s="378">
        <v>779.0</v>
      </c>
      <c r="N279" s="378">
        <v>120.0</v>
      </c>
      <c r="O279" s="378">
        <v>100.0</v>
      </c>
      <c r="P279" s="378">
        <v>16.0</v>
      </c>
      <c r="Q279" s="378">
        <v>58.0</v>
      </c>
      <c r="R279" s="378">
        <v>9.0</v>
      </c>
      <c r="S279" s="378">
        <v>60.0</v>
      </c>
      <c r="T279" s="378">
        <v>10.0</v>
      </c>
      <c r="U279" s="378">
        <v>38.0</v>
      </c>
      <c r="V279" s="378">
        <v>6.0</v>
      </c>
      <c r="W279" s="378">
        <v>50.0</v>
      </c>
      <c r="X279" s="353">
        <v>8455.0</v>
      </c>
      <c r="Y279" s="353">
        <v>8718.0</v>
      </c>
      <c r="Z279" s="353">
        <v>4895.0</v>
      </c>
      <c r="AA279" s="353">
        <v>7400.0</v>
      </c>
      <c r="AB279" s="353">
        <v>6741.0</v>
      </c>
      <c r="AC279" s="353">
        <v>6478.0</v>
      </c>
      <c r="AD279" s="354">
        <v>428.0</v>
      </c>
      <c r="AE279" s="354">
        <v>54.0</v>
      </c>
      <c r="AF279" s="376"/>
      <c r="AG279" s="354">
        <v>26.0</v>
      </c>
      <c r="AH279" s="376"/>
      <c r="AI279" s="376"/>
      <c r="AJ279" s="377">
        <v>80.0</v>
      </c>
      <c r="AK279" s="377">
        <v>6.0</v>
      </c>
      <c r="AL279" s="377">
        <v>2.0</v>
      </c>
    </row>
    <row r="280">
      <c r="A280" s="333" t="s">
        <v>3159</v>
      </c>
      <c r="B280" s="344" t="s">
        <v>3166</v>
      </c>
      <c r="C280" s="356">
        <v>4120.0</v>
      </c>
      <c r="D280" s="357">
        <v>535.0</v>
      </c>
      <c r="E280" s="358">
        <v>240.0</v>
      </c>
      <c r="F280" s="359">
        <v>285.0</v>
      </c>
      <c r="G280" s="360">
        <v>271.0</v>
      </c>
      <c r="H280" s="361">
        <v>234.0</v>
      </c>
      <c r="I280" s="351"/>
      <c r="J280" s="351"/>
      <c r="K280" s="351"/>
      <c r="L280" s="351"/>
      <c r="M280" s="378"/>
      <c r="N280" s="378"/>
      <c r="O280" s="378"/>
      <c r="P280" s="378"/>
      <c r="Q280" s="378"/>
      <c r="R280" s="378"/>
      <c r="S280" s="378"/>
      <c r="T280" s="378"/>
      <c r="U280" s="378"/>
      <c r="V280" s="378"/>
      <c r="W280" s="378"/>
      <c r="X280" s="353"/>
      <c r="Y280" s="353"/>
      <c r="Z280" s="353"/>
      <c r="AA280" s="353"/>
      <c r="AB280" s="353"/>
      <c r="AC280" s="353"/>
      <c r="AD280" s="354"/>
      <c r="AE280" s="354"/>
      <c r="AF280" s="376"/>
      <c r="AG280" s="354"/>
      <c r="AH280" s="376"/>
      <c r="AI280" s="376"/>
      <c r="AJ280" s="377"/>
      <c r="AK280" s="377"/>
      <c r="AL280" s="377"/>
    </row>
    <row r="281">
      <c r="A281" s="333" t="s">
        <v>3159</v>
      </c>
      <c r="B281" s="344" t="s">
        <v>901</v>
      </c>
      <c r="C281" s="356">
        <v>3806.0</v>
      </c>
      <c r="D281" s="357">
        <v>535.0</v>
      </c>
      <c r="E281" s="358">
        <v>240.0</v>
      </c>
      <c r="F281" s="359">
        <v>274.0</v>
      </c>
      <c r="G281" s="360">
        <v>250.0</v>
      </c>
      <c r="H281" s="361">
        <v>306.0</v>
      </c>
      <c r="I281" s="351"/>
      <c r="J281" s="351"/>
      <c r="K281" s="351"/>
      <c r="L281" s="351"/>
      <c r="M281" s="378"/>
      <c r="N281" s="378"/>
      <c r="O281" s="378"/>
      <c r="P281" s="378"/>
      <c r="Q281" s="378"/>
      <c r="R281" s="378"/>
      <c r="S281" s="378"/>
      <c r="T281" s="378"/>
      <c r="U281" s="378"/>
      <c r="V281" s="378"/>
      <c r="W281" s="378"/>
      <c r="X281" s="353"/>
      <c r="Y281" s="353"/>
      <c r="Z281" s="353"/>
      <c r="AA281" s="353"/>
      <c r="AB281" s="353"/>
      <c r="AC281" s="353"/>
      <c r="AD281" s="354"/>
      <c r="AE281" s="354"/>
      <c r="AF281" s="376"/>
      <c r="AG281" s="354"/>
      <c r="AH281" s="376"/>
      <c r="AI281" s="376"/>
      <c r="AJ281" s="377"/>
      <c r="AK281" s="377"/>
      <c r="AL281" s="377"/>
    </row>
    <row r="282">
      <c r="A282" s="333" t="s">
        <v>1071</v>
      </c>
      <c r="B282" s="344" t="s">
        <v>3185</v>
      </c>
      <c r="C282" s="345">
        <f t="shared" ref="C282:C285" si="228">(M282+N282*($I282-1)/10)*(1+X282/10000)*(1+(10+SWITCH($J282,0,0,1,1,2,2,3,3,4,4,5,5,6,7,7,9,8,11,9,13,10,15)+switch($L282,10,5,0))/100)+AD282+$L282*AJ282</f>
        <v>3327.19448</v>
      </c>
      <c r="D282" s="346">
        <f t="shared" ref="D282:D285" si="229">(O282+P282*($I282-1)/10)*(1+Y282/10000)*(1+(10+SWITCH($K282,0,0,1,1,2,2,3,3,4,4,5,5,6,7,7,9,8,11,9,13,10,15)+switch($L282,10,5,0))/100)+AE282</f>
        <v>334.701172</v>
      </c>
      <c r="E282" s="347">
        <f t="shared" ref="E282:E285" si="230">(Q282+R282*($I282-1)/10)*(1+Z282/10000)*(1+(10+SWITCH($K282,0,0,1,1,2,2,3,3,4,4,5,5,6,7,7,9,8,11,9,13,10,15)+switch($L282,10,5,0))/100)+AF282</f>
        <v>443.333712</v>
      </c>
      <c r="F282" s="348">
        <f t="shared" ref="F282:F285" si="231">(S282+T282*($I282-1)/10)*(1+AA282/10000)*(1+(10+SWITCH($J282,0,0,1,1,2,2,3,3,4,4,5,5,6,7,7,9,8,11,9,13,10,15)+switch($L282,10,5,0))/100)+AG282+$L282*AK282</f>
        <v>272.161164</v>
      </c>
      <c r="G282" s="349">
        <f t="shared" ref="G282:G285" si="232">(U282+V282*($I282-1)/10)*(1+AB282/10000)*(1+(10+SWITCH($J282,0,0,1,1,2,2,3,3,4,4,5,5,6,7,7,9,8,11,9,13,10,15)+switch($L282,10,5,0))/100)+AH282+$L282*AL282</f>
        <v>407.43892</v>
      </c>
      <c r="H282" s="350">
        <f t="shared" ref="H282:H285" si="233">W282*(1+AC282/10000)*(1+(10+SWITCH($K282,0,0,1,1,2,2,3,3,4,4,5,5,6,7,7,9,8,11,9,13,10,15)+switch($L282,10,5,0))/100)+AI282</f>
        <v>95.79583</v>
      </c>
      <c r="I282" s="351">
        <v>70.0</v>
      </c>
      <c r="J282" s="351">
        <v>10.0</v>
      </c>
      <c r="K282" s="351">
        <v>10.0</v>
      </c>
      <c r="L282" s="351">
        <v>10.0</v>
      </c>
      <c r="M282" s="352">
        <v>587.0</v>
      </c>
      <c r="N282" s="352">
        <v>90.0</v>
      </c>
      <c r="O282" s="352">
        <v>76.0</v>
      </c>
      <c r="P282" s="352">
        <v>12.0</v>
      </c>
      <c r="Q282" s="352">
        <v>80.0</v>
      </c>
      <c r="R282" s="352">
        <v>13.0</v>
      </c>
      <c r="S282" s="352">
        <v>46.0</v>
      </c>
      <c r="T282" s="352">
        <v>7.0</v>
      </c>
      <c r="U282" s="352">
        <v>60.0</v>
      </c>
      <c r="V282" s="352">
        <v>10.0</v>
      </c>
      <c r="W282" s="352">
        <v>43.0</v>
      </c>
      <c r="X282" s="353">
        <v>7137.0</v>
      </c>
      <c r="Y282" s="353">
        <v>6213.0</v>
      </c>
      <c r="Z282" s="353">
        <v>8192.0</v>
      </c>
      <c r="AA282" s="353">
        <v>7796.0</v>
      </c>
      <c r="AB282" s="353">
        <v>7796.0</v>
      </c>
      <c r="AC282" s="353">
        <v>7137.0</v>
      </c>
      <c r="AD282" s="354">
        <v>186.0</v>
      </c>
      <c r="AE282" s="354">
        <v>0.0</v>
      </c>
      <c r="AF282" s="354">
        <v>42.0</v>
      </c>
      <c r="AG282" s="354">
        <v>34.0</v>
      </c>
      <c r="AH282" s="354">
        <v>39.0</v>
      </c>
      <c r="AI282" s="354">
        <v>0.0</v>
      </c>
      <c r="AJ282" s="355">
        <v>45.0</v>
      </c>
      <c r="AK282" s="355">
        <v>2.0</v>
      </c>
      <c r="AL282" s="355">
        <v>7.0</v>
      </c>
    </row>
    <row r="283">
      <c r="A283" s="333" t="s">
        <v>1071</v>
      </c>
      <c r="B283" s="344" t="s">
        <v>1944</v>
      </c>
      <c r="C283" s="345">
        <f t="shared" si="228"/>
        <v>3619.03759</v>
      </c>
      <c r="D283" s="346">
        <f t="shared" si="229"/>
        <v>307.511971</v>
      </c>
      <c r="E283" s="347">
        <f t="shared" si="230"/>
        <v>480.936576</v>
      </c>
      <c r="F283" s="348">
        <f t="shared" si="231"/>
        <v>304.318536</v>
      </c>
      <c r="G283" s="349">
        <f t="shared" si="232"/>
        <v>347.751136</v>
      </c>
      <c r="H283" s="350">
        <f t="shared" si="233"/>
        <v>124.75736</v>
      </c>
      <c r="I283" s="351">
        <v>70.0</v>
      </c>
      <c r="J283" s="351">
        <v>10.0</v>
      </c>
      <c r="K283" s="351">
        <v>10.0</v>
      </c>
      <c r="L283" s="351">
        <v>10.0</v>
      </c>
      <c r="M283" s="378">
        <v>649.0</v>
      </c>
      <c r="N283" s="378">
        <v>100.0</v>
      </c>
      <c r="O283" s="378">
        <v>70.0</v>
      </c>
      <c r="P283" s="378">
        <v>11.0</v>
      </c>
      <c r="Q283" s="378">
        <v>89.0</v>
      </c>
      <c r="R283" s="378">
        <v>14.0</v>
      </c>
      <c r="S283" s="378">
        <v>53.0</v>
      </c>
      <c r="T283" s="378">
        <v>8.0</v>
      </c>
      <c r="U283" s="378">
        <v>48.0</v>
      </c>
      <c r="V283" s="378">
        <v>8.0</v>
      </c>
      <c r="W283" s="378">
        <v>56.0</v>
      </c>
      <c r="X283" s="353">
        <v>7137.0</v>
      </c>
      <c r="Y283" s="353">
        <v>6213.0</v>
      </c>
      <c r="Z283" s="353">
        <v>8192.0</v>
      </c>
      <c r="AA283" s="353">
        <v>7796.0</v>
      </c>
      <c r="AB283" s="353">
        <v>7796.0</v>
      </c>
      <c r="AC283" s="353">
        <v>7137.0</v>
      </c>
      <c r="AD283" s="354">
        <v>186.0</v>
      </c>
      <c r="AE283" s="354">
        <v>0.0</v>
      </c>
      <c r="AF283" s="354">
        <v>42.0</v>
      </c>
      <c r="AG283" s="354">
        <v>34.0</v>
      </c>
      <c r="AH283" s="354">
        <v>39.0</v>
      </c>
      <c r="AI283" s="354">
        <v>0.0</v>
      </c>
      <c r="AJ283" s="377">
        <v>45.0</v>
      </c>
      <c r="AK283" s="377">
        <v>2.0</v>
      </c>
      <c r="AL283" s="377">
        <v>7.0</v>
      </c>
    </row>
    <row r="284">
      <c r="A284" s="333" t="s">
        <v>3196</v>
      </c>
      <c r="B284" s="344" t="s">
        <v>3205</v>
      </c>
      <c r="C284" s="345">
        <f t="shared" si="228"/>
        <v>3914.16291</v>
      </c>
      <c r="D284" s="346">
        <f t="shared" si="229"/>
        <v>627.860306</v>
      </c>
      <c r="E284" s="347">
        <f t="shared" si="230"/>
        <v>232.555635</v>
      </c>
      <c r="F284" s="348">
        <f t="shared" si="231"/>
        <v>312.877622</v>
      </c>
      <c r="G284" s="349">
        <f t="shared" si="232"/>
        <v>272.877622</v>
      </c>
      <c r="H284" s="350">
        <f t="shared" si="233"/>
        <v>120.9208</v>
      </c>
      <c r="I284" s="351">
        <v>70.0</v>
      </c>
      <c r="J284" s="351">
        <v>10.0</v>
      </c>
      <c r="K284" s="351">
        <v>10.0</v>
      </c>
      <c r="L284" s="351">
        <v>10.0</v>
      </c>
      <c r="M284" s="362">
        <v>551.0</v>
      </c>
      <c r="N284" s="362">
        <v>100.0</v>
      </c>
      <c r="O284" s="362">
        <v>106.0</v>
      </c>
      <c r="P284" s="362">
        <v>17.0</v>
      </c>
      <c r="Q284" s="362">
        <v>58.0</v>
      </c>
      <c r="R284" s="362">
        <v>9.0</v>
      </c>
      <c r="S284" s="362">
        <v>53.0</v>
      </c>
      <c r="T284" s="362">
        <v>8.0</v>
      </c>
      <c r="U284" s="362">
        <v>53.0</v>
      </c>
      <c r="V284" s="362">
        <v>8.0</v>
      </c>
      <c r="W284" s="362">
        <v>56.0</v>
      </c>
      <c r="X284" s="353">
        <v>7927.0</v>
      </c>
      <c r="Y284" s="353">
        <v>9114.0</v>
      </c>
      <c r="Z284" s="353">
        <v>4895.0</v>
      </c>
      <c r="AA284" s="353">
        <v>7267.0</v>
      </c>
      <c r="AB284" s="353">
        <v>7267.0</v>
      </c>
      <c r="AC284" s="353">
        <v>6610.0</v>
      </c>
      <c r="AD284" s="354">
        <v>372.0</v>
      </c>
      <c r="AE284" s="354">
        <v>73.0</v>
      </c>
      <c r="AF284" s="376"/>
      <c r="AG284" s="354">
        <v>20.0</v>
      </c>
      <c r="AH284" s="376"/>
      <c r="AI284" s="376"/>
      <c r="AJ284" s="377">
        <v>65.0</v>
      </c>
      <c r="AK284" s="377">
        <v>5.0</v>
      </c>
      <c r="AL284" s="377">
        <v>3.0</v>
      </c>
    </row>
    <row r="285">
      <c r="A285" s="333" t="s">
        <v>3196</v>
      </c>
      <c r="B285" s="344" t="s">
        <v>3208</v>
      </c>
      <c r="C285" s="345">
        <f t="shared" si="228"/>
        <v>4303.35808</v>
      </c>
      <c r="D285" s="346">
        <f t="shared" si="229"/>
        <v>595.806128</v>
      </c>
      <c r="E285" s="347">
        <f t="shared" si="230"/>
        <v>232.555635</v>
      </c>
      <c r="F285" s="348">
        <f t="shared" si="231"/>
        <v>312.877622</v>
      </c>
      <c r="G285" s="349">
        <f t="shared" si="232"/>
        <v>261.654072</v>
      </c>
      <c r="H285" s="350">
        <f t="shared" si="233"/>
        <v>120.9208</v>
      </c>
      <c r="I285" s="351">
        <v>70.0</v>
      </c>
      <c r="J285" s="351">
        <v>10.0</v>
      </c>
      <c r="K285" s="351">
        <v>10.0</v>
      </c>
      <c r="L285" s="351">
        <v>10.0</v>
      </c>
      <c r="M285" s="362">
        <v>649.0</v>
      </c>
      <c r="N285" s="362">
        <v>110.0</v>
      </c>
      <c r="O285" s="362">
        <v>100.0</v>
      </c>
      <c r="P285" s="362">
        <v>16.0</v>
      </c>
      <c r="Q285" s="362">
        <v>58.0</v>
      </c>
      <c r="R285" s="362">
        <v>9.0</v>
      </c>
      <c r="S285" s="362">
        <v>53.0</v>
      </c>
      <c r="T285" s="362">
        <v>8.0</v>
      </c>
      <c r="U285" s="362">
        <v>48.0</v>
      </c>
      <c r="V285" s="362">
        <v>8.0</v>
      </c>
      <c r="W285" s="362">
        <v>56.0</v>
      </c>
      <c r="X285" s="353">
        <v>7927.0</v>
      </c>
      <c r="Y285" s="353">
        <v>9114.0</v>
      </c>
      <c r="Z285" s="353">
        <v>4895.0</v>
      </c>
      <c r="AA285" s="353">
        <v>7267.0</v>
      </c>
      <c r="AB285" s="353">
        <v>7267.0</v>
      </c>
      <c r="AC285" s="353">
        <v>6610.0</v>
      </c>
      <c r="AD285" s="354">
        <v>372.0</v>
      </c>
      <c r="AE285" s="354">
        <v>73.0</v>
      </c>
      <c r="AF285" s="376"/>
      <c r="AG285" s="354">
        <v>20.0</v>
      </c>
      <c r="AH285" s="376"/>
      <c r="AI285" s="376"/>
      <c r="AJ285" s="377">
        <v>65.0</v>
      </c>
      <c r="AK285" s="377">
        <v>5.0</v>
      </c>
      <c r="AL285" s="377">
        <v>3.0</v>
      </c>
    </row>
    <row r="286">
      <c r="A286" s="333" t="s">
        <v>3214</v>
      </c>
      <c r="B286" s="344" t="s">
        <v>3219</v>
      </c>
      <c r="C286" s="356">
        <v>3303.0</v>
      </c>
      <c r="D286" s="357">
        <v>510.0</v>
      </c>
      <c r="E286" s="358">
        <v>244.0</v>
      </c>
      <c r="F286" s="359">
        <v>256.0</v>
      </c>
      <c r="G286" s="360">
        <v>258.0</v>
      </c>
      <c r="H286" s="361">
        <v>161.0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3214</v>
      </c>
      <c r="B287" s="344" t="s">
        <v>3215</v>
      </c>
      <c r="C287" s="356">
        <v>3156.0</v>
      </c>
      <c r="D287" s="357">
        <v>510.0</v>
      </c>
      <c r="E287" s="358">
        <v>244.0</v>
      </c>
      <c r="F287" s="359">
        <v>227.0</v>
      </c>
      <c r="G287" s="360">
        <v>311.0</v>
      </c>
      <c r="H287" s="361">
        <v>205.0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3230</v>
      </c>
      <c r="B288" s="344" t="s">
        <v>3235</v>
      </c>
      <c r="C288" s="356">
        <v>4696.0</v>
      </c>
      <c r="D288" s="357">
        <v>560.0</v>
      </c>
      <c r="E288" s="358">
        <v>283.0</v>
      </c>
      <c r="F288" s="359">
        <v>356.0</v>
      </c>
      <c r="G288" s="360">
        <v>283.0</v>
      </c>
      <c r="H288" s="361">
        <v>159.0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3230</v>
      </c>
      <c r="B289" s="344" t="s">
        <v>3236</v>
      </c>
      <c r="C289" s="356">
        <v>4375.0</v>
      </c>
      <c r="D289" s="357">
        <v>560.0</v>
      </c>
      <c r="E289" s="358">
        <v>257.0</v>
      </c>
      <c r="F289" s="359">
        <v>322.0</v>
      </c>
      <c r="G289" s="360">
        <v>319.0</v>
      </c>
      <c r="H289" s="361">
        <v>176.0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3253</v>
      </c>
      <c r="B290" s="344" t="s">
        <v>3258</v>
      </c>
      <c r="C290" s="356">
        <v>3760.0</v>
      </c>
      <c r="D290" s="357">
        <v>307.0</v>
      </c>
      <c r="E290" s="358">
        <v>493.0</v>
      </c>
      <c r="F290" s="359">
        <v>269.0</v>
      </c>
      <c r="G290" s="360">
        <v>351.0</v>
      </c>
      <c r="H290" s="361">
        <v>99.0</v>
      </c>
      <c r="I290" s="351"/>
      <c r="J290" s="351"/>
      <c r="K290" s="351"/>
      <c r="L290" s="351"/>
      <c r="M290" s="362"/>
      <c r="N290" s="362"/>
      <c r="O290" s="362"/>
      <c r="P290" s="362"/>
      <c r="Q290" s="362"/>
      <c r="R290" s="362"/>
      <c r="S290" s="362"/>
      <c r="T290" s="362"/>
      <c r="U290" s="362"/>
      <c r="V290" s="362"/>
      <c r="W290" s="362"/>
      <c r="X290" s="353"/>
      <c r="Y290" s="353"/>
      <c r="Z290" s="353"/>
      <c r="AA290" s="353"/>
      <c r="AB290" s="353"/>
      <c r="AC290" s="353"/>
      <c r="AD290" s="354"/>
      <c r="AE290" s="354"/>
      <c r="AF290" s="376"/>
      <c r="AG290" s="354"/>
      <c r="AH290" s="376"/>
      <c r="AI290" s="376"/>
      <c r="AJ290" s="377"/>
      <c r="AK290" s="377"/>
      <c r="AL290" s="377"/>
    </row>
    <row r="291">
      <c r="A291" s="333" t="s">
        <v>3253</v>
      </c>
      <c r="B291" s="344" t="s">
        <v>3262</v>
      </c>
      <c r="C291" s="356">
        <v>4237.0</v>
      </c>
      <c r="D291" s="357">
        <v>256.0</v>
      </c>
      <c r="E291" s="358">
        <v>520.0</v>
      </c>
      <c r="F291" s="359">
        <v>289.0</v>
      </c>
      <c r="G291" s="360">
        <v>374.0</v>
      </c>
      <c r="H291" s="361">
        <v>130.0</v>
      </c>
      <c r="I291" s="351"/>
      <c r="J291" s="351"/>
      <c r="K291" s="351"/>
      <c r="L291" s="351"/>
      <c r="M291" s="362"/>
      <c r="N291" s="362"/>
      <c r="O291" s="362"/>
      <c r="P291" s="362"/>
      <c r="Q291" s="362"/>
      <c r="R291" s="362"/>
      <c r="S291" s="362"/>
      <c r="T291" s="362"/>
      <c r="U291" s="362"/>
      <c r="V291" s="362"/>
      <c r="W291" s="362"/>
      <c r="X291" s="353"/>
      <c r="Y291" s="353"/>
      <c r="Z291" s="353"/>
      <c r="AA291" s="353"/>
      <c r="AB291" s="353"/>
      <c r="AC291" s="353"/>
      <c r="AD291" s="354"/>
      <c r="AE291" s="354"/>
      <c r="AF291" s="376"/>
      <c r="AG291" s="354"/>
      <c r="AH291" s="376"/>
      <c r="AI291" s="376"/>
      <c r="AJ291" s="377"/>
      <c r="AK291" s="377"/>
      <c r="AL291" s="377"/>
    </row>
    <row r="292">
      <c r="A292" s="333" t="s">
        <v>960</v>
      </c>
      <c r="B292" s="344" t="s">
        <v>511</v>
      </c>
      <c r="C292" s="356">
        <v>3442.0</v>
      </c>
      <c r="D292" s="357">
        <v>533.0</v>
      </c>
      <c r="E292" s="358">
        <v>240.0</v>
      </c>
      <c r="F292" s="359">
        <v>230.0</v>
      </c>
      <c r="G292" s="360">
        <v>313.0</v>
      </c>
      <c r="H292" s="361">
        <v>261.0</v>
      </c>
      <c r="I292" s="351"/>
      <c r="J292" s="351"/>
      <c r="K292" s="351"/>
      <c r="L292" s="351"/>
      <c r="M292" s="362"/>
      <c r="N292" s="362"/>
      <c r="O292" s="362"/>
      <c r="P292" s="362"/>
      <c r="Q292" s="362"/>
      <c r="R292" s="362"/>
      <c r="S292" s="362"/>
      <c r="T292" s="362"/>
      <c r="U292" s="362"/>
      <c r="V292" s="362"/>
      <c r="W292" s="362"/>
      <c r="X292" s="353"/>
      <c r="Y292" s="353"/>
      <c r="Z292" s="353"/>
      <c r="AA292" s="353"/>
      <c r="AB292" s="353"/>
      <c r="AC292" s="353"/>
      <c r="AD292" s="354"/>
      <c r="AE292" s="354"/>
      <c r="AF292" s="376"/>
      <c r="AG292" s="354"/>
      <c r="AH292" s="376"/>
      <c r="AI292" s="376"/>
      <c r="AJ292" s="377"/>
      <c r="AK292" s="377"/>
      <c r="AL292" s="377"/>
    </row>
    <row r="293">
      <c r="A293" s="333" t="s">
        <v>960</v>
      </c>
      <c r="B293" s="344" t="s">
        <v>1732</v>
      </c>
      <c r="C293" s="356">
        <v>3891.0</v>
      </c>
      <c r="D293" s="357">
        <v>533.0</v>
      </c>
      <c r="E293" s="358">
        <v>240.0</v>
      </c>
      <c r="F293" s="359">
        <v>250.0</v>
      </c>
      <c r="G293" s="360">
        <v>257.0</v>
      </c>
      <c r="H293" s="361">
        <v>336.0</v>
      </c>
      <c r="I293" s="351"/>
      <c r="J293" s="351"/>
      <c r="K293" s="351"/>
      <c r="L293" s="351"/>
      <c r="M293" s="362"/>
      <c r="N293" s="362"/>
      <c r="O293" s="362"/>
      <c r="P293" s="362"/>
      <c r="Q293" s="362"/>
      <c r="R293" s="362"/>
      <c r="S293" s="362"/>
      <c r="T293" s="362"/>
      <c r="U293" s="362"/>
      <c r="V293" s="362"/>
      <c r="W293" s="362"/>
      <c r="X293" s="353"/>
      <c r="Y293" s="353"/>
      <c r="Z293" s="353"/>
      <c r="AA293" s="353"/>
      <c r="AB293" s="353"/>
      <c r="AC293" s="353"/>
      <c r="AD293" s="354"/>
      <c r="AE293" s="354"/>
      <c r="AF293" s="376"/>
      <c r="AG293" s="354"/>
      <c r="AH293" s="376"/>
      <c r="AI293" s="376"/>
      <c r="AJ293" s="377"/>
      <c r="AK293" s="377"/>
      <c r="AL293" s="377"/>
    </row>
    <row r="294">
      <c r="A294" s="333" t="s">
        <v>1208</v>
      </c>
      <c r="B294" s="344" t="s">
        <v>762</v>
      </c>
      <c r="C294" s="345">
        <f t="shared" ref="C294:C297" si="234">(M294+N294*($I294-1)/10)*(1+X294/10000)*(1+(10+SWITCH($J294,0,0,1,1,2,2,3,3,4,4,5,5,6,7,7,9,8,11,9,13,10,15)+switch($L294,10,5,0))/100)+AD294+$L294*AJ294</f>
        <v>4996.09067</v>
      </c>
      <c r="D294" s="346">
        <f t="shared" ref="D294:D297" si="235">(O294+P294*($I294-1)/10)*(1+Y294/10000)*(1+(10+SWITCH($K294,0,0,1,1,2,2,3,3,4,4,5,5,6,7,7,9,8,11,9,13,10,15)+switch($L294,10,5,0))/100)+AE294</f>
        <v>450.157685</v>
      </c>
      <c r="E294" s="347">
        <f t="shared" ref="E294:E297" si="236">(Q294+R294*($I294-1)/10)*(1+Z294/10000)*(1+(10+SWITCH($K294,0,0,1,1,2,2,3,3,4,4,5,5,6,7,7,9,8,11,9,13,10,15)+switch($L294,10,5,0))/100)+AF294</f>
        <v>230.73336</v>
      </c>
      <c r="F294" s="348">
        <f t="shared" ref="F294:F297" si="237">(S294+T294*($I294-1)/10)*(1+AA294/10000)*(1+(10+SWITCH($J294,0,0,1,1,2,2,3,3,4,4,5,5,6,7,7,9,8,11,9,13,10,15)+switch($L294,10,5,0))/100)+AG294+$L294*AK294</f>
        <v>402.43892</v>
      </c>
      <c r="G294" s="349">
        <f t="shared" ref="G294:G297" si="238">(U294+V294*($I294-1)/10)*(1+AB294/10000)*(1+(10+SWITCH($J294,0,0,1,1,2,2,3,3,4,4,5,5,6,7,7,9,8,11,9,13,10,15)+switch($L294,10,5,0))/100)+AH294+$L294*AL294</f>
        <v>246.888136</v>
      </c>
      <c r="H294" s="350">
        <f t="shared" ref="H294:H297" si="239">W294*(1+AC294/10000)*(1+(10+SWITCH($K294,0,0,1,1,2,2,3,3,4,4,5,5,6,7,7,9,8,11,9,13,10,15)+switch($L294,10,5,0))/100)+AI294</f>
        <v>89.96</v>
      </c>
      <c r="I294" s="351">
        <v>70.0</v>
      </c>
      <c r="J294" s="351">
        <v>10.0</v>
      </c>
      <c r="K294" s="351">
        <v>10.0</v>
      </c>
      <c r="L294" s="351">
        <v>10.0</v>
      </c>
      <c r="M294" s="352">
        <v>779.0</v>
      </c>
      <c r="N294" s="352">
        <v>120.0</v>
      </c>
      <c r="O294" s="352">
        <v>95.0</v>
      </c>
      <c r="P294" s="352">
        <v>15.0</v>
      </c>
      <c r="Q294" s="352">
        <v>63.0</v>
      </c>
      <c r="R294" s="352">
        <v>10.0</v>
      </c>
      <c r="S294" s="352">
        <v>60.0</v>
      </c>
      <c r="T294" s="352">
        <v>10.0</v>
      </c>
      <c r="U294" s="352">
        <v>48.0</v>
      </c>
      <c r="V294" s="352">
        <v>8.0</v>
      </c>
      <c r="W294" s="352">
        <v>50.0</v>
      </c>
      <c r="X294" s="353">
        <v>7137.0</v>
      </c>
      <c r="Y294" s="353">
        <v>5817.0</v>
      </c>
      <c r="Z294" s="353">
        <v>3446.0</v>
      </c>
      <c r="AA294" s="353">
        <v>7796.0</v>
      </c>
      <c r="AB294" s="353">
        <v>5421.0</v>
      </c>
      <c r="AC294" s="353">
        <v>3840.0</v>
      </c>
      <c r="AD294" s="354">
        <v>266.0</v>
      </c>
      <c r="AE294" s="354">
        <v>42.0</v>
      </c>
      <c r="AF294" s="354">
        <v>0.0</v>
      </c>
      <c r="AG294" s="354">
        <v>54.0</v>
      </c>
      <c r="AH294" s="354">
        <v>10.0</v>
      </c>
      <c r="AI294" s="354">
        <v>0.0</v>
      </c>
      <c r="AJ294" s="355">
        <v>115.0</v>
      </c>
      <c r="AK294" s="355">
        <v>5.0</v>
      </c>
      <c r="AL294" s="355">
        <v>3.0</v>
      </c>
    </row>
    <row r="295">
      <c r="A295" s="333" t="s">
        <v>1208</v>
      </c>
      <c r="B295" s="344" t="s">
        <v>1382</v>
      </c>
      <c r="C295" s="345">
        <f t="shared" si="234"/>
        <v>5310.21188</v>
      </c>
      <c r="D295" s="346">
        <f t="shared" si="235"/>
        <v>423.632576</v>
      </c>
      <c r="E295" s="347">
        <f t="shared" si="236"/>
        <v>209.932398</v>
      </c>
      <c r="F295" s="348">
        <f t="shared" si="237"/>
        <v>411.69284</v>
      </c>
      <c r="G295" s="349">
        <f t="shared" si="238"/>
        <v>179.328735</v>
      </c>
      <c r="H295" s="350">
        <f t="shared" si="239"/>
        <v>77.3656</v>
      </c>
      <c r="I295" s="351">
        <v>70.0</v>
      </c>
      <c r="J295" s="351">
        <v>10.0</v>
      </c>
      <c r="K295" s="351">
        <v>10.0</v>
      </c>
      <c r="L295" s="351">
        <v>10.0</v>
      </c>
      <c r="M295" s="352">
        <v>851.0</v>
      </c>
      <c r="N295" s="352">
        <v>130.0</v>
      </c>
      <c r="O295" s="352">
        <v>89.0</v>
      </c>
      <c r="P295" s="352">
        <v>14.0</v>
      </c>
      <c r="Q295" s="352">
        <v>58.0</v>
      </c>
      <c r="R295" s="352">
        <v>9.0</v>
      </c>
      <c r="S295" s="352">
        <v>64.0</v>
      </c>
      <c r="T295" s="352">
        <v>10.0</v>
      </c>
      <c r="U295" s="352">
        <v>35.0</v>
      </c>
      <c r="V295" s="352">
        <v>5.0</v>
      </c>
      <c r="W295" s="352">
        <v>43.0</v>
      </c>
      <c r="X295" s="353">
        <v>7137.0</v>
      </c>
      <c r="Y295" s="353">
        <v>5817.0</v>
      </c>
      <c r="Z295" s="353">
        <v>3446.0</v>
      </c>
      <c r="AA295" s="353">
        <v>7796.0</v>
      </c>
      <c r="AB295" s="353">
        <v>5421.0</v>
      </c>
      <c r="AC295" s="353">
        <v>3840.0</v>
      </c>
      <c r="AD295" s="354">
        <v>266.0</v>
      </c>
      <c r="AE295" s="354">
        <v>42.0</v>
      </c>
      <c r="AF295" s="354">
        <v>0.0</v>
      </c>
      <c r="AG295" s="354">
        <v>54.0</v>
      </c>
      <c r="AH295" s="354">
        <v>10.0</v>
      </c>
      <c r="AI295" s="354">
        <v>0.0</v>
      </c>
      <c r="AJ295" s="355">
        <v>115.0</v>
      </c>
      <c r="AK295" s="355">
        <v>5.0</v>
      </c>
      <c r="AL295" s="355">
        <v>3.0</v>
      </c>
    </row>
    <row r="296">
      <c r="A296" s="333" t="s">
        <v>610</v>
      </c>
      <c r="B296" s="344" t="s">
        <v>443</v>
      </c>
      <c r="C296" s="345">
        <f t="shared" si="234"/>
        <v>3939.03759</v>
      </c>
      <c r="D296" s="346">
        <f t="shared" si="235"/>
        <v>556.339862</v>
      </c>
      <c r="E296" s="347">
        <f t="shared" si="236"/>
        <v>246.950821</v>
      </c>
      <c r="F296" s="348">
        <f t="shared" si="237"/>
        <v>262.481922</v>
      </c>
      <c r="G296" s="349">
        <f t="shared" si="238"/>
        <v>315.128874</v>
      </c>
      <c r="H296" s="350">
        <f t="shared" si="239"/>
        <v>182.6605</v>
      </c>
      <c r="I296" s="351">
        <v>70.0</v>
      </c>
      <c r="J296" s="351">
        <v>10.0</v>
      </c>
      <c r="K296" s="351">
        <v>10.0</v>
      </c>
      <c r="L296" s="351">
        <v>10.0</v>
      </c>
      <c r="M296" s="352">
        <v>649.0</v>
      </c>
      <c r="N296" s="352">
        <v>100.0</v>
      </c>
      <c r="O296" s="352">
        <v>106.0</v>
      </c>
      <c r="P296" s="352">
        <v>17.0</v>
      </c>
      <c r="Q296" s="352">
        <v>58.0</v>
      </c>
      <c r="R296" s="352">
        <v>9.0</v>
      </c>
      <c r="S296" s="352">
        <v>53.0</v>
      </c>
      <c r="T296" s="352">
        <v>8.0</v>
      </c>
      <c r="U296" s="352">
        <v>57.0</v>
      </c>
      <c r="V296" s="352">
        <v>9.0</v>
      </c>
      <c r="W296" s="352">
        <v>75.0</v>
      </c>
      <c r="X296" s="353">
        <v>7137.0</v>
      </c>
      <c r="Y296" s="353">
        <v>6478.0</v>
      </c>
      <c r="Z296" s="353">
        <v>5817.0</v>
      </c>
      <c r="AA296" s="353">
        <v>5817.0</v>
      </c>
      <c r="AB296" s="353">
        <v>6478.0</v>
      </c>
      <c r="AC296" s="353">
        <v>6478.0</v>
      </c>
      <c r="AD296" s="354">
        <v>356.0</v>
      </c>
      <c r="AE296" s="354">
        <v>78.0</v>
      </c>
      <c r="AF296" s="354">
        <v>0.0</v>
      </c>
      <c r="AG296" s="354">
        <v>0.0</v>
      </c>
      <c r="AH296" s="354">
        <v>10.0</v>
      </c>
      <c r="AI296" s="354">
        <v>22.0</v>
      </c>
      <c r="AJ296" s="355">
        <v>60.0</v>
      </c>
      <c r="AK296" s="355">
        <v>4.0</v>
      </c>
      <c r="AL296" s="355">
        <v>5.0</v>
      </c>
    </row>
    <row r="297">
      <c r="A297" s="333" t="s">
        <v>610</v>
      </c>
      <c r="B297" s="344" t="s">
        <v>511</v>
      </c>
      <c r="C297" s="345">
        <f t="shared" si="234"/>
        <v>3490.133875</v>
      </c>
      <c r="D297" s="346">
        <f t="shared" si="235"/>
        <v>503.21479</v>
      </c>
      <c r="E297" s="347">
        <f t="shared" si="236"/>
        <v>271.41972</v>
      </c>
      <c r="F297" s="348">
        <f t="shared" si="237"/>
        <v>233.900603</v>
      </c>
      <c r="G297" s="349">
        <f t="shared" si="238"/>
        <v>315.128874</v>
      </c>
      <c r="H297" s="350">
        <f t="shared" si="239"/>
        <v>208.36618</v>
      </c>
      <c r="I297" s="351">
        <v>70.0</v>
      </c>
      <c r="J297" s="351">
        <v>10.0</v>
      </c>
      <c r="K297" s="351">
        <v>10.0</v>
      </c>
      <c r="L297" s="351">
        <v>10.0</v>
      </c>
      <c r="M297" s="352">
        <v>551.0</v>
      </c>
      <c r="N297" s="352">
        <v>85.0</v>
      </c>
      <c r="O297" s="352">
        <v>95.0</v>
      </c>
      <c r="P297" s="352">
        <v>15.0</v>
      </c>
      <c r="Q297" s="352">
        <v>63.0</v>
      </c>
      <c r="R297" s="352">
        <v>10.0</v>
      </c>
      <c r="S297" s="352">
        <v>46.0</v>
      </c>
      <c r="T297" s="352">
        <v>7.0</v>
      </c>
      <c r="U297" s="352">
        <v>57.0</v>
      </c>
      <c r="V297" s="352">
        <v>9.0</v>
      </c>
      <c r="W297" s="352">
        <v>87.0</v>
      </c>
      <c r="X297" s="353">
        <v>7137.0</v>
      </c>
      <c r="Y297" s="353">
        <v>6478.0</v>
      </c>
      <c r="Z297" s="353">
        <v>5817.0</v>
      </c>
      <c r="AA297" s="353">
        <v>5817.0</v>
      </c>
      <c r="AB297" s="353">
        <v>6478.0</v>
      </c>
      <c r="AC297" s="353">
        <v>6478.0</v>
      </c>
      <c r="AD297" s="354">
        <v>356.0</v>
      </c>
      <c r="AE297" s="354">
        <v>78.0</v>
      </c>
      <c r="AF297" s="354">
        <v>0.0</v>
      </c>
      <c r="AG297" s="354">
        <v>0.0</v>
      </c>
      <c r="AH297" s="354">
        <v>10.0</v>
      </c>
      <c r="AI297" s="354">
        <v>22.0</v>
      </c>
      <c r="AJ297" s="355">
        <v>60.0</v>
      </c>
      <c r="AK297" s="355">
        <v>4.0</v>
      </c>
      <c r="AL297" s="355">
        <v>5.0</v>
      </c>
    </row>
    <row r="298">
      <c r="A298" s="333" t="s">
        <v>1029</v>
      </c>
      <c r="B298" s="344" t="s">
        <v>3409</v>
      </c>
      <c r="C298" s="356">
        <v>4269.0</v>
      </c>
      <c r="D298" s="357">
        <v>552.0</v>
      </c>
      <c r="E298" s="358">
        <v>244.0</v>
      </c>
      <c r="F298" s="359">
        <v>303.0</v>
      </c>
      <c r="G298" s="360">
        <v>260.0</v>
      </c>
      <c r="H298" s="361">
        <v>301.0</v>
      </c>
      <c r="I298" s="351"/>
      <c r="J298" s="351"/>
      <c r="K298" s="351"/>
      <c r="L298" s="351"/>
      <c r="M298" s="352"/>
      <c r="N298" s="352"/>
      <c r="O298" s="352"/>
      <c r="P298" s="352"/>
      <c r="Q298" s="352"/>
      <c r="R298" s="352"/>
      <c r="S298" s="352"/>
      <c r="T298" s="352"/>
      <c r="U298" s="352"/>
      <c r="V298" s="352"/>
      <c r="W298" s="352"/>
      <c r="X298" s="353"/>
      <c r="Y298" s="353"/>
      <c r="Z298" s="353"/>
      <c r="AA298" s="353"/>
      <c r="AB298" s="353"/>
      <c r="AC298" s="353"/>
      <c r="AD298" s="354"/>
      <c r="AE298" s="354"/>
      <c r="AF298" s="354"/>
      <c r="AG298" s="354"/>
      <c r="AH298" s="354"/>
      <c r="AI298" s="354"/>
      <c r="AJ298" s="355"/>
      <c r="AK298" s="355"/>
      <c r="AL298" s="355"/>
    </row>
    <row r="299">
      <c r="A299" s="333" t="s">
        <v>1029</v>
      </c>
      <c r="B299" s="344" t="s">
        <v>1149</v>
      </c>
      <c r="C299" s="356">
        <v>4572.0</v>
      </c>
      <c r="D299" s="357">
        <v>583.0</v>
      </c>
      <c r="E299" s="358">
        <v>244.0</v>
      </c>
      <c r="F299" s="359">
        <v>339.0</v>
      </c>
      <c r="G299" s="360">
        <v>280.0</v>
      </c>
      <c r="H299" s="361">
        <v>181.0</v>
      </c>
      <c r="I299" s="351"/>
      <c r="J299" s="351"/>
      <c r="K299" s="351"/>
      <c r="L299" s="351"/>
      <c r="M299" s="352"/>
      <c r="N299" s="352"/>
      <c r="O299" s="352"/>
      <c r="P299" s="352"/>
      <c r="Q299" s="352"/>
      <c r="R299" s="352"/>
      <c r="S299" s="352"/>
      <c r="T299" s="352"/>
      <c r="U299" s="352"/>
      <c r="V299" s="352"/>
      <c r="W299" s="352"/>
      <c r="X299" s="353"/>
      <c r="Y299" s="353"/>
      <c r="Z299" s="353"/>
      <c r="AA299" s="353"/>
      <c r="AB299" s="353"/>
      <c r="AC299" s="353"/>
      <c r="AD299" s="354"/>
      <c r="AE299" s="354"/>
      <c r="AF299" s="354"/>
      <c r="AG299" s="354"/>
      <c r="AH299" s="354"/>
      <c r="AI299" s="354"/>
      <c r="AJ299" s="355"/>
      <c r="AK299" s="355"/>
      <c r="AL299" s="355"/>
    </row>
    <row r="300">
      <c r="A300" s="333" t="s">
        <v>3332</v>
      </c>
      <c r="B300" s="344" t="s">
        <v>3340</v>
      </c>
      <c r="C300" s="356">
        <v>4348.0</v>
      </c>
      <c r="D300" s="357">
        <v>589.0</v>
      </c>
      <c r="E300" s="358">
        <v>216.0</v>
      </c>
      <c r="F300" s="359">
        <v>291.0</v>
      </c>
      <c r="G300" s="360">
        <v>315.0</v>
      </c>
      <c r="H300" s="361">
        <v>179.0</v>
      </c>
      <c r="I300" s="351"/>
      <c r="J300" s="351"/>
      <c r="K300" s="351"/>
      <c r="L300" s="351"/>
      <c r="M300" s="352"/>
      <c r="N300" s="352"/>
      <c r="O300" s="352"/>
      <c r="P300" s="352"/>
      <c r="Q300" s="352"/>
      <c r="R300" s="352"/>
      <c r="S300" s="352"/>
      <c r="T300" s="352"/>
      <c r="U300" s="352"/>
      <c r="V300" s="352"/>
      <c r="W300" s="352"/>
      <c r="X300" s="353"/>
      <c r="Y300" s="353"/>
      <c r="Z300" s="353"/>
      <c r="AA300" s="353"/>
      <c r="AB300" s="353"/>
      <c r="AC300" s="353"/>
      <c r="AD300" s="354"/>
      <c r="AE300" s="354"/>
      <c r="AF300" s="354"/>
      <c r="AG300" s="354"/>
      <c r="AH300" s="354"/>
      <c r="AI300" s="354"/>
      <c r="AJ300" s="355"/>
      <c r="AK300" s="355"/>
      <c r="AL300" s="355"/>
    </row>
    <row r="301">
      <c r="A301" s="333" t="s">
        <v>3332</v>
      </c>
      <c r="B301" s="344" t="s">
        <v>3337</v>
      </c>
      <c r="C301" s="356">
        <v>4034.0</v>
      </c>
      <c r="D301" s="357">
        <v>589.0</v>
      </c>
      <c r="E301" s="358">
        <v>216.0</v>
      </c>
      <c r="F301" s="359">
        <v>267.0</v>
      </c>
      <c r="G301" s="360">
        <v>315.0</v>
      </c>
      <c r="H301" s="361">
        <v>179.0</v>
      </c>
      <c r="I301" s="351"/>
      <c r="J301" s="351"/>
      <c r="K301" s="351"/>
      <c r="L301" s="351"/>
      <c r="M301" s="352"/>
      <c r="N301" s="352"/>
      <c r="O301" s="352"/>
      <c r="P301" s="352"/>
      <c r="Q301" s="352"/>
      <c r="R301" s="352"/>
      <c r="S301" s="352"/>
      <c r="T301" s="352"/>
      <c r="U301" s="352"/>
      <c r="V301" s="352"/>
      <c r="W301" s="352"/>
      <c r="X301" s="353"/>
      <c r="Y301" s="353"/>
      <c r="Z301" s="353"/>
      <c r="AA301" s="353"/>
      <c r="AB301" s="353"/>
      <c r="AC301" s="353"/>
      <c r="AD301" s="354"/>
      <c r="AE301" s="354"/>
      <c r="AF301" s="354"/>
      <c r="AG301" s="354"/>
      <c r="AH301" s="354"/>
      <c r="AI301" s="354"/>
      <c r="AJ301" s="355"/>
      <c r="AK301" s="355"/>
      <c r="AL301" s="355"/>
    </row>
    <row r="302">
      <c r="A302" s="333" t="s">
        <v>856</v>
      </c>
      <c r="B302" s="344" t="s">
        <v>1021</v>
      </c>
      <c r="C302" s="345">
        <f t="shared" ref="C302:C303" si="240">(M302+N302*($I302-1)/10)*(1+X302/10000)*(1+(10+SWITCH($J302,0,0,1,1,2,2,3,3,4,4,5,5,6,7,7,9,8,11,9,13,10,15)+switch($L302,10,5,0))/100)+AD302+$L302*AJ302</f>
        <v>4154.55289</v>
      </c>
      <c r="D302" s="346">
        <f t="shared" ref="D302:D303" si="241">(O302+P302*($I302-1)/10)*(1+Y302/10000)*(1+(10+SWITCH($K302,0,0,1,1,2,2,3,3,4,4,5,5,6,7,7,9,8,11,9,13,10,15)+switch($L302,10,5,0))/100)+AE302</f>
        <v>613.860306</v>
      </c>
      <c r="E302" s="347">
        <f t="shared" ref="E302:E303" si="242">(Q302+R302*($I302-1)/10)*(1+Z302/10000)*(1+(10+SWITCH($K302,0,0,1,1,2,2,3,3,4,4,5,5,6,7,7,9,8,11,9,13,10,15)+switch($L302,10,5,0))/100)+AF302</f>
        <v>259.33193</v>
      </c>
      <c r="F302" s="348">
        <f t="shared" ref="F302:F303" si="243">(S302+T302*($I302-1)/10)*(1+AA302/10000)*(1+(10+SWITCH($J302,0,0,1,1,2,2,3,3,4,4,5,5,6,7,7,9,8,11,9,13,10,15)+switch($L302,10,5,0))/100)+AG302+$L302*AK302</f>
        <v>310.335618</v>
      </c>
      <c r="G302" s="349">
        <f t="shared" ref="G302:G303" si="244">(U302+V302*($I302-1)/10)*(1+AB302/10000)*(1+(10+SWITCH($J302,0,0,1,1,2,2,3,3,4,4,5,5,6,7,7,9,8,11,9,13,10,15)+switch($L302,10,5,0))/100)+AH302+$L302*AL302</f>
        <v>252.003802</v>
      </c>
      <c r="H302" s="350">
        <f t="shared" ref="H302:H303" si="245">W302*(1+AC302/10000)*(1+(10+SWITCH($K302,0,0,1,1,2,2,3,3,4,4,5,5,6,7,7,9,8,11,9,13,10,15)+switch($L302,10,5,0))/100)+AI302</f>
        <v>149.6731</v>
      </c>
      <c r="I302" s="351">
        <v>70.0</v>
      </c>
      <c r="J302" s="351">
        <v>10.0</v>
      </c>
      <c r="K302" s="351">
        <v>10.0</v>
      </c>
      <c r="L302" s="351">
        <v>10.0</v>
      </c>
      <c r="M302" s="408">
        <v>649.0</v>
      </c>
      <c r="N302" s="409">
        <v>100.0</v>
      </c>
      <c r="O302" s="409">
        <v>106.0</v>
      </c>
      <c r="P302" s="409">
        <v>17.0</v>
      </c>
      <c r="Q302" s="409">
        <v>58.0</v>
      </c>
      <c r="R302" s="409">
        <v>9.0</v>
      </c>
      <c r="S302" s="409">
        <v>53.0</v>
      </c>
      <c r="T302" s="409">
        <v>8.0</v>
      </c>
      <c r="U302" s="409">
        <v>46.0</v>
      </c>
      <c r="V302" s="409">
        <v>7.0</v>
      </c>
      <c r="W302" s="409">
        <v>67.0</v>
      </c>
      <c r="X302" s="410">
        <v>7927.0</v>
      </c>
      <c r="Y302" s="410">
        <v>9114.0</v>
      </c>
      <c r="Z302" s="410">
        <v>6610.0</v>
      </c>
      <c r="AA302" s="410">
        <v>6873.0</v>
      </c>
      <c r="AB302" s="410">
        <v>6478.0</v>
      </c>
      <c r="AC302" s="410">
        <v>6610.0</v>
      </c>
      <c r="AD302" s="411">
        <v>334.0</v>
      </c>
      <c r="AE302" s="411">
        <v>59.0</v>
      </c>
      <c r="AF302" s="395"/>
      <c r="AG302" s="411">
        <v>33.0</v>
      </c>
      <c r="AH302" s="411">
        <v>10.0</v>
      </c>
      <c r="AI302" s="411">
        <v>5.0</v>
      </c>
      <c r="AJ302" s="394">
        <v>70.0</v>
      </c>
      <c r="AK302" s="394">
        <v>4.0</v>
      </c>
      <c r="AL302" s="394">
        <v>4.0</v>
      </c>
    </row>
    <row r="303">
      <c r="A303" s="333" t="s">
        <v>856</v>
      </c>
      <c r="B303" s="344" t="s">
        <v>299</v>
      </c>
      <c r="C303" s="345">
        <f t="shared" si="240"/>
        <v>4471.50225</v>
      </c>
      <c r="D303" s="346">
        <f t="shared" si="241"/>
        <v>581.806128</v>
      </c>
      <c r="E303" s="347">
        <f t="shared" si="242"/>
        <v>285.0276</v>
      </c>
      <c r="F303" s="348">
        <f t="shared" si="243"/>
        <v>334.244659</v>
      </c>
      <c r="G303" s="349">
        <f t="shared" si="244"/>
        <v>271.068848</v>
      </c>
      <c r="H303" s="350">
        <f t="shared" si="245"/>
        <v>149.6731</v>
      </c>
      <c r="I303" s="351">
        <v>70.0</v>
      </c>
      <c r="J303" s="351">
        <v>10.0</v>
      </c>
      <c r="K303" s="351">
        <v>10.0</v>
      </c>
      <c r="L303" s="351">
        <v>10.0</v>
      </c>
      <c r="M303" s="412">
        <v>716.0</v>
      </c>
      <c r="N303" s="413">
        <v>110.0</v>
      </c>
      <c r="O303" s="413">
        <v>100.0</v>
      </c>
      <c r="P303" s="413">
        <v>16.0</v>
      </c>
      <c r="Q303" s="413">
        <v>63.0</v>
      </c>
      <c r="R303" s="413">
        <v>10.0</v>
      </c>
      <c r="S303" s="413">
        <v>57.0</v>
      </c>
      <c r="T303" s="413">
        <v>9.0</v>
      </c>
      <c r="U303" s="413">
        <v>48.0</v>
      </c>
      <c r="V303" s="413">
        <v>8.0</v>
      </c>
      <c r="W303" s="413">
        <v>67.0</v>
      </c>
      <c r="X303" s="414">
        <v>7927.0</v>
      </c>
      <c r="Y303" s="414">
        <v>9114.0</v>
      </c>
      <c r="Z303" s="414">
        <v>6610.0</v>
      </c>
      <c r="AA303" s="414">
        <v>6873.0</v>
      </c>
      <c r="AB303" s="414">
        <v>6478.0</v>
      </c>
      <c r="AC303" s="414">
        <v>6610.0</v>
      </c>
      <c r="AD303" s="415">
        <v>334.0</v>
      </c>
      <c r="AE303" s="415">
        <v>59.0</v>
      </c>
      <c r="AF303" s="390"/>
      <c r="AG303" s="415">
        <v>33.0</v>
      </c>
      <c r="AH303" s="415">
        <v>10.0</v>
      </c>
      <c r="AI303" s="415">
        <v>5.0</v>
      </c>
      <c r="AJ303" s="389">
        <v>70.0</v>
      </c>
      <c r="AK303" s="389">
        <v>4.0</v>
      </c>
      <c r="AL303" s="389">
        <v>4.0</v>
      </c>
    </row>
    <row r="304">
      <c r="A304" s="333" t="s">
        <v>3372</v>
      </c>
      <c r="B304" s="344" t="s">
        <v>1149</v>
      </c>
      <c r="C304" s="356">
        <v>4273.0</v>
      </c>
      <c r="D304" s="357">
        <v>564.0</v>
      </c>
      <c r="E304" s="358">
        <v>258.0</v>
      </c>
      <c r="F304" s="359">
        <v>351.0</v>
      </c>
      <c r="G304" s="360">
        <v>283.0</v>
      </c>
      <c r="H304" s="361">
        <v>154.0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3372</v>
      </c>
      <c r="B305" s="344" t="s">
        <v>3378</v>
      </c>
      <c r="C305" s="356">
        <v>4576.0</v>
      </c>
      <c r="D305" s="357">
        <v>564.0</v>
      </c>
      <c r="E305" s="358">
        <v>258.0</v>
      </c>
      <c r="F305" s="359">
        <v>351.0</v>
      </c>
      <c r="G305" s="360">
        <v>283.0</v>
      </c>
      <c r="H305" s="361">
        <v>116.0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3387</v>
      </c>
      <c r="B306" s="344" t="s">
        <v>3392</v>
      </c>
      <c r="C306" s="356">
        <v>4411.0</v>
      </c>
      <c r="D306" s="357">
        <v>614.0</v>
      </c>
      <c r="E306" s="358">
        <v>235.0</v>
      </c>
      <c r="F306" s="359">
        <v>337.0</v>
      </c>
      <c r="G306" s="360">
        <v>305.0</v>
      </c>
      <c r="H306" s="361">
        <v>162.0</v>
      </c>
      <c r="I306" s="351"/>
      <c r="J306" s="351"/>
      <c r="K306" s="351"/>
      <c r="L306" s="351"/>
      <c r="M306" s="416"/>
      <c r="N306" s="416"/>
      <c r="O306" s="416"/>
      <c r="P306" s="416"/>
      <c r="Q306" s="416"/>
      <c r="R306" s="416"/>
      <c r="S306" s="416"/>
      <c r="T306" s="416"/>
      <c r="U306" s="416"/>
      <c r="V306" s="416"/>
      <c r="W306" s="416"/>
      <c r="X306" s="417"/>
      <c r="Y306" s="417"/>
      <c r="Z306" s="417"/>
      <c r="AA306" s="417"/>
      <c r="AB306" s="417"/>
      <c r="AC306" s="417"/>
      <c r="AD306" s="418"/>
      <c r="AE306" s="418"/>
      <c r="AF306" s="419"/>
      <c r="AG306" s="418"/>
      <c r="AH306" s="418"/>
      <c r="AI306" s="418"/>
      <c r="AJ306" s="420"/>
      <c r="AK306" s="420"/>
      <c r="AL306" s="420"/>
    </row>
    <row r="307">
      <c r="A307" s="333" t="s">
        <v>3387</v>
      </c>
      <c r="B307" s="344" t="s">
        <v>3395</v>
      </c>
      <c r="C307" s="356">
        <v>5059.0</v>
      </c>
      <c r="D307" s="357">
        <v>614.0</v>
      </c>
      <c r="E307" s="358">
        <v>235.0</v>
      </c>
      <c r="F307" s="359">
        <v>388.0</v>
      </c>
      <c r="G307" s="360">
        <v>252.0</v>
      </c>
      <c r="H307" s="361">
        <v>162.0</v>
      </c>
      <c r="I307" s="351"/>
      <c r="J307" s="351"/>
      <c r="K307" s="351"/>
      <c r="L307" s="351"/>
      <c r="M307" s="416"/>
      <c r="N307" s="416"/>
      <c r="O307" s="416"/>
      <c r="P307" s="416"/>
      <c r="Q307" s="416"/>
      <c r="R307" s="416"/>
      <c r="S307" s="416"/>
      <c r="T307" s="416"/>
      <c r="U307" s="416"/>
      <c r="V307" s="416"/>
      <c r="W307" s="416"/>
      <c r="X307" s="417"/>
      <c r="Y307" s="417"/>
      <c r="Z307" s="417"/>
      <c r="AA307" s="417"/>
      <c r="AB307" s="417"/>
      <c r="AC307" s="417"/>
      <c r="AD307" s="418"/>
      <c r="AE307" s="418"/>
      <c r="AF307" s="419"/>
      <c r="AG307" s="418"/>
      <c r="AH307" s="418"/>
      <c r="AI307" s="418"/>
      <c r="AJ307" s="420"/>
      <c r="AK307" s="420"/>
      <c r="AL307" s="420"/>
    </row>
    <row r="308">
      <c r="A308" s="333" t="s">
        <v>1574</v>
      </c>
      <c r="B308" s="344" t="s">
        <v>3419</v>
      </c>
      <c r="C308" s="356">
        <v>4311.0</v>
      </c>
      <c r="D308" s="357">
        <v>572.0</v>
      </c>
      <c r="E308" s="358">
        <v>233.0</v>
      </c>
      <c r="F308" s="359">
        <v>288.0</v>
      </c>
      <c r="G308" s="360">
        <v>241.0</v>
      </c>
      <c r="H308" s="361">
        <v>122.0</v>
      </c>
      <c r="I308" s="351"/>
      <c r="J308" s="351"/>
      <c r="K308" s="351"/>
      <c r="L308" s="351"/>
      <c r="M308" s="416"/>
      <c r="N308" s="416"/>
      <c r="O308" s="416"/>
      <c r="P308" s="416"/>
      <c r="Q308" s="416"/>
      <c r="R308" s="416"/>
      <c r="S308" s="416"/>
      <c r="T308" s="416"/>
      <c r="U308" s="416"/>
      <c r="V308" s="416"/>
      <c r="W308" s="416"/>
      <c r="X308" s="417"/>
      <c r="Y308" s="417"/>
      <c r="Z308" s="417"/>
      <c r="AA308" s="417"/>
      <c r="AB308" s="417"/>
      <c r="AC308" s="417"/>
      <c r="AD308" s="418"/>
      <c r="AE308" s="418"/>
      <c r="AF308" s="419"/>
      <c r="AG308" s="418"/>
      <c r="AH308" s="418"/>
      <c r="AI308" s="418"/>
      <c r="AJ308" s="420"/>
      <c r="AK308" s="420"/>
      <c r="AL308" s="420"/>
    </row>
    <row r="309">
      <c r="A309" s="333" t="s">
        <v>1574</v>
      </c>
      <c r="B309" s="344" t="s">
        <v>701</v>
      </c>
      <c r="C309" s="356">
        <v>4632.0</v>
      </c>
      <c r="D309" s="357">
        <v>541.0</v>
      </c>
      <c r="E309" s="358">
        <v>233.0</v>
      </c>
      <c r="F309" s="359">
        <v>300.0</v>
      </c>
      <c r="G309" s="360">
        <v>270.0</v>
      </c>
      <c r="H309" s="361">
        <v>122.0</v>
      </c>
      <c r="I309" s="351"/>
      <c r="J309" s="351"/>
      <c r="K309" s="351"/>
      <c r="L309" s="351"/>
      <c r="M309" s="416"/>
      <c r="N309" s="416"/>
      <c r="O309" s="416"/>
      <c r="P309" s="416"/>
      <c r="Q309" s="416"/>
      <c r="R309" s="416"/>
      <c r="S309" s="416"/>
      <c r="T309" s="416"/>
      <c r="U309" s="416"/>
      <c r="V309" s="416"/>
      <c r="W309" s="416"/>
      <c r="X309" s="417"/>
      <c r="Y309" s="417"/>
      <c r="Z309" s="417"/>
      <c r="AA309" s="417"/>
      <c r="AB309" s="417"/>
      <c r="AC309" s="417"/>
      <c r="AD309" s="418"/>
      <c r="AE309" s="418"/>
      <c r="AF309" s="419"/>
      <c r="AG309" s="418"/>
      <c r="AH309" s="418"/>
      <c r="AI309" s="418"/>
      <c r="AJ309" s="420"/>
      <c r="AK309" s="420"/>
      <c r="AL309" s="420"/>
    </row>
    <row r="310">
      <c r="A310" s="333" t="s">
        <v>2966</v>
      </c>
      <c r="B310" s="344" t="s">
        <v>2206</v>
      </c>
      <c r="C310" s="345">
        <f t="shared" ref="C310:C319" si="246">(M310+N310*($I310-1)/10)*(1+X310/10000)*(1+(10+SWITCH($J310,0,0,1,1,2,2,3,3,4,4,5,5,6,7,7,9,8,11,9,13,10,15)+switch($L310,10,5,0))/100)+AD310+$L310*AJ310</f>
        <v>2713.1485</v>
      </c>
      <c r="D310" s="346">
        <f t="shared" ref="D310:D319" si="247">(O310+P310*($I310-1)/10)*(1+Y310/10000)*(1+(10+SWITCH($K310,0,0,1,1,2,2,3,3,4,4,5,5,6,7,7,9,8,11,9,13,10,15)+switch($L310,10,5,0))/100)+AE310</f>
        <v>311.746728</v>
      </c>
      <c r="E310" s="347">
        <f t="shared" ref="E310:E319" si="248">(Q310+R310*($I310-1)/10)*(1+Z310/10000)*(1+(10+SWITCH($K310,0,0,1,1,2,2,3,3,4,4,5,5,6,7,7,9,8,11,9,13,10,15)+switch($L310,10,5,0))/100)+AF310</f>
        <v>504.058318</v>
      </c>
      <c r="F310" s="348">
        <f t="shared" ref="F310:F319" si="249">(S310+T310*($I310-1)/10)*(1+AA310/10000)*(1+(10+SWITCH($J310,0,0,1,1,2,2,3,3,4,4,5,5,6,7,7,9,8,11,9,13,10,15)+switch($L310,10,5,0))/100)+AG310+$L310*AK310</f>
        <v>210.967358</v>
      </c>
      <c r="G310" s="349">
        <f t="shared" ref="G310:G319" si="250">(U310+V310*($I310-1)/10)*(1+AB310/10000)*(1+(10+SWITCH($J310,0,0,1,1,2,2,3,3,4,4,5,5,6,7,7,9,8,11,9,13,10,15)+switch($L310,10,5,0))/100)+AH310+$L310*AL310</f>
        <v>309.93407</v>
      </c>
      <c r="H310" s="350">
        <f t="shared" ref="H310:H319" si="251">W310*(1+AC310/10000)*(1+(10+SWITCH($K310,0,0,1,1,2,2,3,3,4,4,5,5,6,7,7,9,8,11,9,13,10,15)+switch($L310,10,5,0))/100)+AI310</f>
        <v>80.32271</v>
      </c>
      <c r="I310" s="351">
        <v>70.0</v>
      </c>
      <c r="J310" s="351">
        <v>10.0</v>
      </c>
      <c r="K310" s="351">
        <v>10.0</v>
      </c>
      <c r="L310" s="351">
        <v>10.0</v>
      </c>
      <c r="M310" s="378">
        <v>551.0</v>
      </c>
      <c r="N310" s="378">
        <v>85.0</v>
      </c>
      <c r="O310" s="378">
        <v>76.0</v>
      </c>
      <c r="P310" s="378">
        <v>12.0</v>
      </c>
      <c r="Q310" s="378">
        <v>80.0</v>
      </c>
      <c r="R310" s="378">
        <v>13.0</v>
      </c>
      <c r="S310" s="378">
        <v>46.0</v>
      </c>
      <c r="T310" s="378">
        <v>7.0</v>
      </c>
      <c r="U310" s="378">
        <v>64.0</v>
      </c>
      <c r="V310" s="378">
        <v>10.0</v>
      </c>
      <c r="W310" s="378">
        <v>43.0</v>
      </c>
      <c r="X310" s="353">
        <v>4236.0</v>
      </c>
      <c r="Y310" s="353">
        <v>4762.0</v>
      </c>
      <c r="Z310" s="353">
        <v>10038.0</v>
      </c>
      <c r="AA310" s="353">
        <v>4762.0</v>
      </c>
      <c r="AB310" s="353">
        <v>3183.0</v>
      </c>
      <c r="AC310" s="353">
        <v>4369.0</v>
      </c>
      <c r="AD310" s="354">
        <v>308.0</v>
      </c>
      <c r="AE310" s="354">
        <v>7.0</v>
      </c>
      <c r="AF310" s="354">
        <v>62.0</v>
      </c>
      <c r="AG310" s="354">
        <v>10.0</v>
      </c>
      <c r="AH310" s="354">
        <v>32.0</v>
      </c>
      <c r="AI310" s="363"/>
      <c r="AJ310" s="377">
        <v>30.0</v>
      </c>
      <c r="AK310" s="377">
        <v>2.0</v>
      </c>
      <c r="AL310" s="377">
        <v>5.0</v>
      </c>
    </row>
    <row r="311">
      <c r="A311" s="333" t="s">
        <v>2966</v>
      </c>
      <c r="B311" s="344" t="s">
        <v>1353</v>
      </c>
      <c r="C311" s="345">
        <f t="shared" si="246"/>
        <v>2843.62144</v>
      </c>
      <c r="D311" s="346">
        <f t="shared" si="247"/>
        <v>311.746728</v>
      </c>
      <c r="E311" s="347">
        <f t="shared" si="248"/>
        <v>545.476864</v>
      </c>
      <c r="F311" s="348">
        <f t="shared" si="249"/>
        <v>228.046992</v>
      </c>
      <c r="G311" s="349">
        <f t="shared" si="250"/>
        <v>303.07891</v>
      </c>
      <c r="H311" s="350">
        <f t="shared" si="251"/>
        <v>80.32271</v>
      </c>
      <c r="I311" s="351">
        <v>70.0</v>
      </c>
      <c r="J311" s="351">
        <v>10.0</v>
      </c>
      <c r="K311" s="351">
        <v>10.0</v>
      </c>
      <c r="L311" s="351">
        <v>10.0</v>
      </c>
      <c r="M311" s="378">
        <v>587.0</v>
      </c>
      <c r="N311" s="378">
        <v>90.0</v>
      </c>
      <c r="O311" s="378">
        <v>76.0</v>
      </c>
      <c r="P311" s="378">
        <v>12.0</v>
      </c>
      <c r="Q311" s="378">
        <v>89.0</v>
      </c>
      <c r="R311" s="378">
        <v>14.0</v>
      </c>
      <c r="S311" s="378">
        <v>48.0</v>
      </c>
      <c r="T311" s="378">
        <v>8.0</v>
      </c>
      <c r="U311" s="378">
        <v>60.0</v>
      </c>
      <c r="V311" s="378">
        <v>10.0</v>
      </c>
      <c r="W311" s="378">
        <v>43.0</v>
      </c>
      <c r="X311" s="353">
        <v>4236.0</v>
      </c>
      <c r="Y311" s="353">
        <v>4762.0</v>
      </c>
      <c r="Z311" s="353">
        <v>10038.0</v>
      </c>
      <c r="AA311" s="353">
        <v>4762.0</v>
      </c>
      <c r="AB311" s="353">
        <v>3183.0</v>
      </c>
      <c r="AC311" s="353">
        <v>4369.0</v>
      </c>
      <c r="AD311" s="354">
        <v>308.0</v>
      </c>
      <c r="AE311" s="354">
        <v>7.0</v>
      </c>
      <c r="AF311" s="354">
        <v>62.0</v>
      </c>
      <c r="AG311" s="354">
        <v>10.0</v>
      </c>
      <c r="AH311" s="354">
        <v>32.0</v>
      </c>
      <c r="AI311" s="363"/>
      <c r="AJ311" s="377">
        <v>30.0</v>
      </c>
      <c r="AK311" s="377">
        <v>2.0</v>
      </c>
      <c r="AL311" s="377">
        <v>5.0</v>
      </c>
    </row>
    <row r="312">
      <c r="A312" s="333" t="s">
        <v>3481</v>
      </c>
      <c r="B312" s="344" t="s">
        <v>3489</v>
      </c>
      <c r="C312" s="345">
        <f t="shared" si="246"/>
        <v>4614.74625</v>
      </c>
      <c r="D312" s="346">
        <f t="shared" si="247"/>
        <v>266.90664</v>
      </c>
      <c r="E312" s="347">
        <f t="shared" si="248"/>
        <v>570.587584</v>
      </c>
      <c r="F312" s="348">
        <f t="shared" si="249"/>
        <v>313.272932</v>
      </c>
      <c r="G312" s="349">
        <f t="shared" si="250"/>
        <v>323.4384</v>
      </c>
      <c r="H312" s="350">
        <f t="shared" si="251"/>
        <v>174.78825</v>
      </c>
      <c r="I312" s="351">
        <v>70.0</v>
      </c>
      <c r="J312" s="351">
        <v>10.0</v>
      </c>
      <c r="K312" s="351">
        <v>10.0</v>
      </c>
      <c r="L312" s="351">
        <v>10.0</v>
      </c>
      <c r="M312" s="362">
        <v>716.0</v>
      </c>
      <c r="N312" s="362">
        <v>110.0</v>
      </c>
      <c r="O312" s="362">
        <v>63.0</v>
      </c>
      <c r="P312" s="362">
        <v>10.0</v>
      </c>
      <c r="Q312" s="362">
        <v>100.0</v>
      </c>
      <c r="R312" s="362">
        <v>16.0</v>
      </c>
      <c r="S312" s="362">
        <v>57.0</v>
      </c>
      <c r="T312" s="362">
        <v>9.0</v>
      </c>
      <c r="U312" s="362">
        <v>48.0</v>
      </c>
      <c r="V312" s="362">
        <v>8.0</v>
      </c>
      <c r="W312" s="362">
        <v>75.0</v>
      </c>
      <c r="X312" s="353">
        <v>8455.0</v>
      </c>
      <c r="Y312" s="353">
        <v>5554.0</v>
      </c>
      <c r="Z312" s="353">
        <v>8192.0</v>
      </c>
      <c r="AA312" s="353">
        <v>7004.0</v>
      </c>
      <c r="AB312" s="353">
        <v>7400.0</v>
      </c>
      <c r="AC312" s="353">
        <v>7927.0</v>
      </c>
      <c r="AD312" s="354">
        <v>276.0</v>
      </c>
      <c r="AE312" s="376"/>
      <c r="AF312" s="354">
        <v>73.0</v>
      </c>
      <c r="AG312" s="376"/>
      <c r="AH312" s="354">
        <v>30.0</v>
      </c>
      <c r="AI312" s="376"/>
      <c r="AJ312" s="377">
        <v>80.0</v>
      </c>
      <c r="AK312" s="377">
        <v>5.0</v>
      </c>
      <c r="AL312" s="377">
        <v>6.0</v>
      </c>
    </row>
    <row r="313">
      <c r="A313" s="333" t="s">
        <v>3481</v>
      </c>
      <c r="B313" s="344" t="s">
        <v>3492</v>
      </c>
      <c r="C313" s="345">
        <f t="shared" si="246"/>
        <v>4288.46185</v>
      </c>
      <c r="D313" s="346">
        <f t="shared" si="247"/>
        <v>295.012718</v>
      </c>
      <c r="E313" s="347">
        <f t="shared" si="248"/>
        <v>570.587584</v>
      </c>
      <c r="F313" s="348">
        <f t="shared" si="249"/>
        <v>278.125664</v>
      </c>
      <c r="G313" s="349">
        <f t="shared" si="250"/>
        <v>334.7484</v>
      </c>
      <c r="H313" s="350">
        <f t="shared" si="251"/>
        <v>174.78825</v>
      </c>
      <c r="I313" s="351">
        <v>70.0</v>
      </c>
      <c r="J313" s="351">
        <v>10.0</v>
      </c>
      <c r="K313" s="351">
        <v>10.0</v>
      </c>
      <c r="L313" s="351">
        <v>10.0</v>
      </c>
      <c r="M313" s="362">
        <v>649.0</v>
      </c>
      <c r="N313" s="362">
        <v>100.0</v>
      </c>
      <c r="O313" s="362">
        <v>70.0</v>
      </c>
      <c r="P313" s="362">
        <v>11.0</v>
      </c>
      <c r="Q313" s="362">
        <v>100.0</v>
      </c>
      <c r="R313" s="362">
        <v>16.0</v>
      </c>
      <c r="S313" s="362">
        <v>48.0</v>
      </c>
      <c r="T313" s="362">
        <v>8.0</v>
      </c>
      <c r="U313" s="362">
        <v>53.0</v>
      </c>
      <c r="V313" s="362">
        <v>8.0</v>
      </c>
      <c r="W313" s="362">
        <v>75.0</v>
      </c>
      <c r="X313" s="353">
        <v>8455.0</v>
      </c>
      <c r="Y313" s="353">
        <v>5554.0</v>
      </c>
      <c r="Z313" s="353">
        <v>8192.0</v>
      </c>
      <c r="AA313" s="353">
        <v>7004.0</v>
      </c>
      <c r="AB313" s="353">
        <v>7400.0</v>
      </c>
      <c r="AC313" s="353">
        <v>7927.0</v>
      </c>
      <c r="AD313" s="354">
        <v>276.0</v>
      </c>
      <c r="AE313" s="376"/>
      <c r="AF313" s="354">
        <v>73.0</v>
      </c>
      <c r="AG313" s="376"/>
      <c r="AH313" s="354">
        <v>30.0</v>
      </c>
      <c r="AI313" s="376"/>
      <c r="AJ313" s="377">
        <v>80.0</v>
      </c>
      <c r="AK313" s="377">
        <v>5.0</v>
      </c>
      <c r="AL313" s="377">
        <v>6.0</v>
      </c>
    </row>
    <row r="314">
      <c r="A314" s="333" t="s">
        <v>1210</v>
      </c>
      <c r="B314" s="344" t="s">
        <v>371</v>
      </c>
      <c r="C314" s="345">
        <f t="shared" si="246"/>
        <v>3379.06824</v>
      </c>
      <c r="D314" s="346">
        <f t="shared" si="247"/>
        <v>315.64676</v>
      </c>
      <c r="E314" s="347">
        <f t="shared" si="248"/>
        <v>526.443008</v>
      </c>
      <c r="F314" s="348">
        <f t="shared" si="249"/>
        <v>256.368168</v>
      </c>
      <c r="G314" s="349">
        <f t="shared" si="250"/>
        <v>415.07984</v>
      </c>
      <c r="H314" s="350">
        <f t="shared" si="251"/>
        <v>95.79583</v>
      </c>
      <c r="I314" s="351">
        <v>70.0</v>
      </c>
      <c r="J314" s="351">
        <v>10.0</v>
      </c>
      <c r="K314" s="351">
        <v>10.0</v>
      </c>
      <c r="L314" s="351">
        <v>10.0</v>
      </c>
      <c r="M314" s="380" t="s">
        <v>3961</v>
      </c>
      <c r="N314" s="380" t="s">
        <v>3962</v>
      </c>
      <c r="O314" s="380" t="s">
        <v>3963</v>
      </c>
      <c r="P314" s="380" t="s">
        <v>3964</v>
      </c>
      <c r="Q314" s="380" t="s">
        <v>3965</v>
      </c>
      <c r="R314" s="380" t="s">
        <v>3966</v>
      </c>
      <c r="S314" s="380" t="s">
        <v>3967</v>
      </c>
      <c r="T314" s="380" t="s">
        <v>3950</v>
      </c>
      <c r="U314" s="380" t="s">
        <v>3947</v>
      </c>
      <c r="V314" s="380" t="s">
        <v>3948</v>
      </c>
      <c r="W314" s="380" t="s">
        <v>3951</v>
      </c>
      <c r="X314" s="381">
        <v>7531.0</v>
      </c>
      <c r="Y314" s="381">
        <v>5290.0</v>
      </c>
      <c r="Z314" s="381">
        <v>8586.0</v>
      </c>
      <c r="AA314" s="381">
        <v>6873.0</v>
      </c>
      <c r="AB314" s="381">
        <v>8192.0</v>
      </c>
      <c r="AC314" s="381">
        <v>7137.0</v>
      </c>
      <c r="AD314" s="382">
        <v>276.0</v>
      </c>
      <c r="AE314" s="382"/>
      <c r="AF314" s="382">
        <v>78.0</v>
      </c>
      <c r="AG314" s="383"/>
      <c r="AH314" s="382">
        <v>40.0</v>
      </c>
      <c r="AI314" s="383"/>
      <c r="AJ314" s="384">
        <v>35.0</v>
      </c>
      <c r="AK314" s="384">
        <v>3.0</v>
      </c>
      <c r="AL314" s="384">
        <v>7.0</v>
      </c>
    </row>
    <row r="315">
      <c r="A315" s="333" t="s">
        <v>1210</v>
      </c>
      <c r="B315" s="344" t="s">
        <v>200</v>
      </c>
      <c r="C315" s="345">
        <f t="shared" si="246"/>
        <v>3218.396625</v>
      </c>
      <c r="D315" s="346">
        <f t="shared" si="247"/>
        <v>262.3764</v>
      </c>
      <c r="E315" s="347">
        <f t="shared" si="248"/>
        <v>557.61173</v>
      </c>
      <c r="F315" s="348">
        <f t="shared" si="249"/>
        <v>236.846107</v>
      </c>
      <c r="G315" s="349">
        <f t="shared" si="250"/>
        <v>415.07984</v>
      </c>
      <c r="H315" s="350">
        <f t="shared" si="251"/>
        <v>95.79583</v>
      </c>
      <c r="I315" s="351">
        <v>70.0</v>
      </c>
      <c r="J315" s="351">
        <v>10.0</v>
      </c>
      <c r="K315" s="351">
        <v>10.0</v>
      </c>
      <c r="L315" s="351">
        <v>10.0</v>
      </c>
      <c r="M315" s="380" t="s">
        <v>3968</v>
      </c>
      <c r="N315" s="380" t="s">
        <v>3969</v>
      </c>
      <c r="O315" s="380" t="s">
        <v>3970</v>
      </c>
      <c r="P315" s="380" t="s">
        <v>3948</v>
      </c>
      <c r="Q315" s="380" t="s">
        <v>3971</v>
      </c>
      <c r="R315" s="380" t="s">
        <v>3972</v>
      </c>
      <c r="S315" s="380" t="s">
        <v>3973</v>
      </c>
      <c r="T315" s="380" t="s">
        <v>3974</v>
      </c>
      <c r="U315" s="380" t="s">
        <v>3947</v>
      </c>
      <c r="V315" s="380" t="s">
        <v>3948</v>
      </c>
      <c r="W315" s="380" t="s">
        <v>3951</v>
      </c>
      <c r="X315" s="381">
        <v>7531.0</v>
      </c>
      <c r="Y315" s="381">
        <v>5290.0</v>
      </c>
      <c r="Z315" s="381">
        <v>8586.0</v>
      </c>
      <c r="AA315" s="381">
        <v>6873.0</v>
      </c>
      <c r="AB315" s="381">
        <v>8192.0</v>
      </c>
      <c r="AC315" s="381">
        <v>7137.0</v>
      </c>
      <c r="AD315" s="382">
        <v>276.0</v>
      </c>
      <c r="AE315" s="382"/>
      <c r="AF315" s="382">
        <v>78.0</v>
      </c>
      <c r="AG315" s="383"/>
      <c r="AH315" s="382">
        <v>40.0</v>
      </c>
      <c r="AI315" s="383"/>
      <c r="AJ315" s="384">
        <v>35.0</v>
      </c>
      <c r="AK315" s="384">
        <v>3.0</v>
      </c>
      <c r="AL315" s="384">
        <v>7.0</v>
      </c>
    </row>
    <row r="316">
      <c r="A316" s="333" t="s">
        <v>3508</v>
      </c>
      <c r="B316" s="344" t="s">
        <v>3520</v>
      </c>
      <c r="C316" s="345">
        <f t="shared" si="246"/>
        <v>4177.35808</v>
      </c>
      <c r="D316" s="346">
        <f t="shared" si="247"/>
        <v>587.095568</v>
      </c>
      <c r="E316" s="347">
        <f t="shared" si="248"/>
        <v>257.86332</v>
      </c>
      <c r="F316" s="348">
        <f t="shared" si="249"/>
        <v>319.178264</v>
      </c>
      <c r="G316" s="349">
        <f t="shared" si="250"/>
        <v>326.591046</v>
      </c>
      <c r="H316" s="350">
        <f t="shared" si="251"/>
        <v>165.00316</v>
      </c>
      <c r="I316" s="351">
        <v>70.0</v>
      </c>
      <c r="J316" s="351">
        <v>10.0</v>
      </c>
      <c r="K316" s="351">
        <v>10.0</v>
      </c>
      <c r="L316" s="351">
        <v>10.0</v>
      </c>
      <c r="M316" s="362">
        <v>649.0</v>
      </c>
      <c r="N316" s="362">
        <v>110.0</v>
      </c>
      <c r="O316" s="362">
        <v>106.0</v>
      </c>
      <c r="P316" s="362">
        <v>17.0</v>
      </c>
      <c r="Q316" s="362">
        <v>63.0</v>
      </c>
      <c r="R316" s="362">
        <v>10.0</v>
      </c>
      <c r="S316" s="362">
        <v>53.0</v>
      </c>
      <c r="T316" s="362">
        <v>8.0</v>
      </c>
      <c r="U316" s="362">
        <v>53.0</v>
      </c>
      <c r="V316" s="362">
        <v>8.0</v>
      </c>
      <c r="W316" s="362">
        <v>67.0</v>
      </c>
      <c r="X316" s="353">
        <v>7927.0</v>
      </c>
      <c r="Y316" s="353">
        <v>8192.0</v>
      </c>
      <c r="Z316" s="353">
        <v>5027.0</v>
      </c>
      <c r="AA316" s="353">
        <v>7004.0</v>
      </c>
      <c r="AB316" s="353">
        <v>7531.0</v>
      </c>
      <c r="AC316" s="353">
        <v>7796.0</v>
      </c>
      <c r="AD316" s="354">
        <v>196.0</v>
      </c>
      <c r="AE316" s="354">
        <v>59.0</v>
      </c>
      <c r="AF316" s="376"/>
      <c r="AG316" s="354">
        <v>20.0</v>
      </c>
      <c r="AH316" s="354">
        <v>20.0</v>
      </c>
      <c r="AI316" s="354">
        <v>10.0</v>
      </c>
      <c r="AJ316" s="377">
        <v>70.0</v>
      </c>
      <c r="AK316" s="377">
        <v>6.0</v>
      </c>
      <c r="AL316" s="377">
        <v>6.0</v>
      </c>
    </row>
    <row r="317">
      <c r="A317" s="333" t="s">
        <v>3508</v>
      </c>
      <c r="B317" s="344" t="s">
        <v>3517</v>
      </c>
      <c r="C317" s="345">
        <f t="shared" si="246"/>
        <v>3788.16291</v>
      </c>
      <c r="D317" s="346">
        <f t="shared" si="247"/>
        <v>556.587584</v>
      </c>
      <c r="E317" s="347">
        <f t="shared" si="248"/>
        <v>257.86332</v>
      </c>
      <c r="F317" s="348">
        <f t="shared" si="249"/>
        <v>319.178264</v>
      </c>
      <c r="G317" s="349">
        <f t="shared" si="250"/>
        <v>351.432473</v>
      </c>
      <c r="H317" s="350">
        <f t="shared" si="251"/>
        <v>165.00316</v>
      </c>
      <c r="I317" s="351">
        <v>70.0</v>
      </c>
      <c r="J317" s="351">
        <v>10.0</v>
      </c>
      <c r="K317" s="351">
        <v>10.0</v>
      </c>
      <c r="L317" s="351">
        <v>10.0</v>
      </c>
      <c r="M317" s="362">
        <v>551.0</v>
      </c>
      <c r="N317" s="362">
        <v>100.0</v>
      </c>
      <c r="O317" s="362">
        <v>100.0</v>
      </c>
      <c r="P317" s="362">
        <v>16.0</v>
      </c>
      <c r="Q317" s="362">
        <v>63.0</v>
      </c>
      <c r="R317" s="362">
        <v>10.0</v>
      </c>
      <c r="S317" s="362">
        <v>53.0</v>
      </c>
      <c r="T317" s="362">
        <v>8.0</v>
      </c>
      <c r="U317" s="362">
        <v>57.0</v>
      </c>
      <c r="V317" s="362">
        <v>9.0</v>
      </c>
      <c r="W317" s="362">
        <v>67.0</v>
      </c>
      <c r="X317" s="353">
        <v>7927.0</v>
      </c>
      <c r="Y317" s="353">
        <v>8192.0</v>
      </c>
      <c r="Z317" s="353">
        <v>5027.0</v>
      </c>
      <c r="AA317" s="353">
        <v>7004.0</v>
      </c>
      <c r="AB317" s="353">
        <v>7531.0</v>
      </c>
      <c r="AC317" s="353">
        <v>7796.0</v>
      </c>
      <c r="AD317" s="354">
        <v>196.0</v>
      </c>
      <c r="AE317" s="354">
        <v>59.0</v>
      </c>
      <c r="AF317" s="376"/>
      <c r="AG317" s="354">
        <v>20.0</v>
      </c>
      <c r="AH317" s="354">
        <v>20.0</v>
      </c>
      <c r="AI317" s="354">
        <v>10.0</v>
      </c>
      <c r="AJ317" s="377">
        <v>70.0</v>
      </c>
      <c r="AK317" s="377">
        <v>6.0</v>
      </c>
      <c r="AL317" s="377">
        <v>6.0</v>
      </c>
    </row>
    <row r="318">
      <c r="A318" s="333" t="s">
        <v>1334</v>
      </c>
      <c r="B318" s="344" t="s">
        <v>3538</v>
      </c>
      <c r="C318" s="345">
        <f t="shared" si="246"/>
        <v>4026.01975</v>
      </c>
      <c r="D318" s="346">
        <f t="shared" si="247"/>
        <v>562.364272</v>
      </c>
      <c r="E318" s="347">
        <f t="shared" si="248"/>
        <v>239.77668</v>
      </c>
      <c r="F318" s="348">
        <f t="shared" si="249"/>
        <v>324.4042</v>
      </c>
      <c r="G318" s="349">
        <f t="shared" si="250"/>
        <v>301.508632</v>
      </c>
      <c r="H318" s="350">
        <f t="shared" si="251"/>
        <v>206.48294</v>
      </c>
      <c r="I318" s="351">
        <v>70.0</v>
      </c>
      <c r="J318" s="351">
        <v>10.0</v>
      </c>
      <c r="K318" s="351">
        <v>10.0</v>
      </c>
      <c r="L318" s="351">
        <v>10.0</v>
      </c>
      <c r="M318" s="352">
        <v>716.0</v>
      </c>
      <c r="N318" s="352">
        <v>110.0</v>
      </c>
      <c r="O318" s="352">
        <v>100.0</v>
      </c>
      <c r="P318" s="352">
        <v>16.0</v>
      </c>
      <c r="Q318" s="352">
        <v>63.0</v>
      </c>
      <c r="R318" s="352">
        <v>10.0</v>
      </c>
      <c r="S318" s="352">
        <v>57.0</v>
      </c>
      <c r="T318" s="352">
        <v>9.0</v>
      </c>
      <c r="U318" s="352">
        <v>48.0</v>
      </c>
      <c r="V318" s="352">
        <v>8.0</v>
      </c>
      <c r="W318" s="352">
        <v>67.0</v>
      </c>
      <c r="X318" s="353">
        <v>7137.0</v>
      </c>
      <c r="Y318" s="353">
        <v>8586.0</v>
      </c>
      <c r="Z318" s="353">
        <v>3973.0</v>
      </c>
      <c r="AA318" s="353">
        <v>7400.0</v>
      </c>
      <c r="AB318" s="353">
        <v>7927.0</v>
      </c>
      <c r="AC318" s="353">
        <v>9114.0</v>
      </c>
      <c r="AD318" s="354">
        <v>90.0</v>
      </c>
      <c r="AE318" s="354">
        <v>54.0</v>
      </c>
      <c r="AF318" s="363"/>
      <c r="AG318" s="354">
        <v>5.0</v>
      </c>
      <c r="AH318" s="354">
        <v>21.0</v>
      </c>
      <c r="AI318" s="354">
        <v>40.0</v>
      </c>
      <c r="AJ318" s="355">
        <v>65.0</v>
      </c>
      <c r="AK318" s="355">
        <v>5.0</v>
      </c>
      <c r="AL318" s="355">
        <v>4.0</v>
      </c>
    </row>
    <row r="319">
      <c r="A319" s="333" t="s">
        <v>1334</v>
      </c>
      <c r="B319" s="344" t="s">
        <v>1732</v>
      </c>
      <c r="C319" s="345">
        <f t="shared" si="246"/>
        <v>3723.03759</v>
      </c>
      <c r="D319" s="346">
        <f t="shared" si="247"/>
        <v>533.61173</v>
      </c>
      <c r="E319" s="347">
        <f t="shared" si="248"/>
        <v>239.77668</v>
      </c>
      <c r="F319" s="348">
        <f t="shared" si="249"/>
        <v>288.4384</v>
      </c>
      <c r="G319" s="349">
        <f t="shared" si="250"/>
        <v>280.767093</v>
      </c>
      <c r="H319" s="350">
        <f t="shared" si="251"/>
        <v>330.72394</v>
      </c>
      <c r="I319" s="351">
        <v>70.0</v>
      </c>
      <c r="J319" s="351">
        <v>10.0</v>
      </c>
      <c r="K319" s="351">
        <v>10.0</v>
      </c>
      <c r="L319" s="351">
        <v>10.0</v>
      </c>
      <c r="M319" s="352">
        <v>649.0</v>
      </c>
      <c r="N319" s="352">
        <v>100.0</v>
      </c>
      <c r="O319" s="352">
        <v>95.0</v>
      </c>
      <c r="P319" s="352">
        <v>15.0</v>
      </c>
      <c r="Q319" s="352">
        <v>63.0</v>
      </c>
      <c r="R319" s="352">
        <v>10.0</v>
      </c>
      <c r="S319" s="352">
        <v>48.0</v>
      </c>
      <c r="T319" s="352">
        <v>8.0</v>
      </c>
      <c r="U319" s="352">
        <v>46.0</v>
      </c>
      <c r="V319" s="352">
        <v>7.0</v>
      </c>
      <c r="W319" s="352">
        <v>117.0</v>
      </c>
      <c r="X319" s="353">
        <v>7137.0</v>
      </c>
      <c r="Y319" s="353">
        <v>8586.0</v>
      </c>
      <c r="Z319" s="353">
        <v>3973.0</v>
      </c>
      <c r="AA319" s="353">
        <v>7400.0</v>
      </c>
      <c r="AB319" s="353">
        <v>7927.0</v>
      </c>
      <c r="AC319" s="353">
        <v>9114.0</v>
      </c>
      <c r="AD319" s="354">
        <v>90.0</v>
      </c>
      <c r="AE319" s="354">
        <v>54.0</v>
      </c>
      <c r="AF319" s="363"/>
      <c r="AG319" s="354">
        <v>5.0</v>
      </c>
      <c r="AH319" s="354">
        <v>21.0</v>
      </c>
      <c r="AI319" s="354">
        <v>40.0</v>
      </c>
      <c r="AJ319" s="355">
        <v>65.0</v>
      </c>
      <c r="AK319" s="355">
        <v>5.0</v>
      </c>
      <c r="AL319" s="355">
        <v>4.0</v>
      </c>
    </row>
  </sheetData>
  <customSheetViews>
    <customSheetView guid="{F7A86CFA-C0AA-4BB7-A967-33F1FB3EB2AB}" filter="1" showAutoFilter="1">
      <autoFilter ref="$A$1:$AL$319">
        <sortState ref="A1:AL319">
          <sortCondition ref="A1:A31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3975</v>
      </c>
      <c r="C1" s="421" t="s">
        <v>119</v>
      </c>
      <c r="D1" s="421" t="s">
        <v>3976</v>
      </c>
      <c r="E1" s="421" t="s">
        <v>145</v>
      </c>
      <c r="F1" s="421" t="s">
        <v>3977</v>
      </c>
      <c r="G1" s="421" t="s">
        <v>3978</v>
      </c>
      <c r="H1" s="421" t="s">
        <v>143</v>
      </c>
      <c r="I1" s="422" t="s">
        <v>3979</v>
      </c>
      <c r="J1" s="421" t="s">
        <v>3980</v>
      </c>
      <c r="K1" s="421" t="s">
        <v>3981</v>
      </c>
      <c r="L1" s="79" t="s">
        <v>3982</v>
      </c>
      <c r="M1" s="421" t="s">
        <v>100</v>
      </c>
      <c r="N1" s="421" t="s">
        <v>101</v>
      </c>
      <c r="O1" s="421" t="s">
        <v>102</v>
      </c>
      <c r="P1" s="421" t="s">
        <v>103</v>
      </c>
      <c r="Q1" s="421" t="s">
        <v>104</v>
      </c>
      <c r="R1" s="421" t="s">
        <v>105</v>
      </c>
      <c r="S1" s="79" t="s">
        <v>3983</v>
      </c>
      <c r="T1" s="423" t="s">
        <v>3984</v>
      </c>
      <c r="U1" s="424" t="s">
        <v>3985</v>
      </c>
      <c r="V1" s="424" t="s">
        <v>3986</v>
      </c>
      <c r="W1" s="424" t="s">
        <v>3987</v>
      </c>
      <c r="X1" s="425" t="s">
        <v>3988</v>
      </c>
      <c r="Y1" s="423" t="s">
        <v>3984</v>
      </c>
      <c r="Z1" s="424" t="s">
        <v>3985</v>
      </c>
      <c r="AA1" s="424" t="s">
        <v>3986</v>
      </c>
      <c r="AB1" s="424" t="s">
        <v>3987</v>
      </c>
      <c r="AC1" s="425" t="s">
        <v>3988</v>
      </c>
      <c r="AD1" s="426" t="s">
        <v>3984</v>
      </c>
      <c r="AE1" s="426" t="s">
        <v>3985</v>
      </c>
      <c r="AF1" s="426" t="s">
        <v>3986</v>
      </c>
      <c r="AG1" s="426" t="s">
        <v>3987</v>
      </c>
      <c r="AH1" s="426" t="s">
        <v>3988</v>
      </c>
      <c r="AI1" s="427" t="s">
        <v>3989</v>
      </c>
      <c r="AJ1" s="426" t="s">
        <v>3990</v>
      </c>
      <c r="AK1" s="426" t="s">
        <v>3991</v>
      </c>
      <c r="AL1" s="426" t="s">
        <v>3992</v>
      </c>
      <c r="AM1" s="426" t="s">
        <v>3993</v>
      </c>
      <c r="AN1" s="428" t="s">
        <v>3994</v>
      </c>
      <c r="AO1" s="429" t="s">
        <v>3989</v>
      </c>
      <c r="AP1" s="429" t="s">
        <v>3990</v>
      </c>
      <c r="AQ1" s="429" t="s">
        <v>3991</v>
      </c>
      <c r="AR1" s="429" t="s">
        <v>3992</v>
      </c>
      <c r="AS1" s="429" t="s">
        <v>3993</v>
      </c>
      <c r="AT1" s="429" t="s">
        <v>3994</v>
      </c>
      <c r="AU1" s="430" t="s">
        <v>3995</v>
      </c>
      <c r="AV1" s="429" t="s">
        <v>3996</v>
      </c>
      <c r="AW1" s="429" t="s">
        <v>3997</v>
      </c>
      <c r="AX1" s="429" t="s">
        <v>3998</v>
      </c>
      <c r="AY1" s="429" t="s">
        <v>3999</v>
      </c>
      <c r="AZ1" s="431" t="s">
        <v>4000</v>
      </c>
      <c r="BA1" s="432" t="s">
        <v>3995</v>
      </c>
      <c r="BB1" s="432" t="s">
        <v>3996</v>
      </c>
      <c r="BC1" s="432" t="s">
        <v>3997</v>
      </c>
      <c r="BD1" s="432" t="s">
        <v>3998</v>
      </c>
      <c r="BE1" s="432" t="s">
        <v>3999</v>
      </c>
      <c r="BF1" s="432" t="s">
        <v>4000</v>
      </c>
      <c r="BG1" s="433" t="s">
        <v>4001</v>
      </c>
      <c r="BH1" s="432" t="s">
        <v>4002</v>
      </c>
      <c r="BI1" s="432" t="s">
        <v>4003</v>
      </c>
      <c r="BJ1" s="432" t="s">
        <v>4004</v>
      </c>
      <c r="BK1" s="432" t="s">
        <v>4005</v>
      </c>
      <c r="BL1" s="434" t="s">
        <v>4006</v>
      </c>
      <c r="BM1" s="435" t="s">
        <v>4001</v>
      </c>
      <c r="BN1" s="435" t="s">
        <v>4002</v>
      </c>
      <c r="BO1" s="435" t="s">
        <v>4003</v>
      </c>
      <c r="BP1" s="435" t="s">
        <v>4004</v>
      </c>
      <c r="BQ1" s="435" t="s">
        <v>4005</v>
      </c>
      <c r="BR1" s="435" t="s">
        <v>4006</v>
      </c>
      <c r="BS1" s="436" t="s">
        <v>4007</v>
      </c>
      <c r="BT1" s="435" t="s">
        <v>4008</v>
      </c>
      <c r="BU1" s="435" t="s">
        <v>4009</v>
      </c>
      <c r="BV1" s="435" t="s">
        <v>4010</v>
      </c>
      <c r="BW1" s="435" t="s">
        <v>4011</v>
      </c>
      <c r="BX1" s="437" t="s">
        <v>4012</v>
      </c>
      <c r="BY1" s="438" t="s">
        <v>4007</v>
      </c>
      <c r="BZ1" s="438" t="s">
        <v>4008</v>
      </c>
      <c r="CA1" s="438" t="s">
        <v>4009</v>
      </c>
      <c r="CB1" s="438" t="s">
        <v>4010</v>
      </c>
      <c r="CC1" s="438" t="s">
        <v>4011</v>
      </c>
      <c r="CD1" s="438" t="s">
        <v>4012</v>
      </c>
      <c r="CE1" s="439" t="s">
        <v>4013</v>
      </c>
      <c r="CF1" s="438" t="s">
        <v>4014</v>
      </c>
      <c r="CG1" s="438" t="s">
        <v>4015</v>
      </c>
      <c r="CH1" s="438" t="s">
        <v>4016</v>
      </c>
      <c r="CI1" s="438" t="s">
        <v>4017</v>
      </c>
      <c r="CJ1" s="438" t="s">
        <v>4018</v>
      </c>
      <c r="CK1" s="438" t="s">
        <v>4019</v>
      </c>
      <c r="CL1" s="440" t="s">
        <v>4020</v>
      </c>
      <c r="CM1" s="441" t="s">
        <v>4013</v>
      </c>
      <c r="CN1" s="441" t="s">
        <v>4014</v>
      </c>
      <c r="CO1" s="441" t="s">
        <v>4015</v>
      </c>
      <c r="CP1" s="441" t="s">
        <v>4016</v>
      </c>
      <c r="CQ1" s="441" t="s">
        <v>4017</v>
      </c>
      <c r="CR1" s="441" t="s">
        <v>4018</v>
      </c>
      <c r="CS1" s="441" t="s">
        <v>4019</v>
      </c>
      <c r="CT1" s="441" t="s">
        <v>4020</v>
      </c>
      <c r="CU1" s="442" t="s">
        <v>4021</v>
      </c>
      <c r="CV1" s="441" t="s">
        <v>4022</v>
      </c>
      <c r="CW1" s="441" t="s">
        <v>4023</v>
      </c>
      <c r="CX1" s="441" t="s">
        <v>4024</v>
      </c>
      <c r="CY1" s="441" t="s">
        <v>4025</v>
      </c>
      <c r="CZ1" s="441" t="s">
        <v>4026</v>
      </c>
      <c r="DA1" s="443" t="s">
        <v>4027</v>
      </c>
      <c r="DB1" s="444" t="s">
        <v>4021</v>
      </c>
      <c r="DC1" s="444" t="s">
        <v>4022</v>
      </c>
      <c r="DD1" s="444" t="s">
        <v>4023</v>
      </c>
      <c r="DE1" s="444" t="s">
        <v>4024</v>
      </c>
      <c r="DF1" s="444" t="s">
        <v>4025</v>
      </c>
      <c r="DG1" s="444" t="s">
        <v>4026</v>
      </c>
      <c r="DH1" s="444" t="s">
        <v>4027</v>
      </c>
      <c r="DI1" s="445" t="s">
        <v>4028</v>
      </c>
      <c r="DJ1" s="444" t="s">
        <v>4029</v>
      </c>
      <c r="DK1" s="444" t="s">
        <v>4030</v>
      </c>
      <c r="DL1" s="444" t="s">
        <v>4031</v>
      </c>
      <c r="DM1" s="444" t="s">
        <v>4032</v>
      </c>
      <c r="DN1" s="444" t="s">
        <v>4033</v>
      </c>
      <c r="DO1" s="444" t="s">
        <v>4034</v>
      </c>
      <c r="DP1" s="444" t="s">
        <v>4035</v>
      </c>
      <c r="DQ1" s="446" t="s">
        <v>4036</v>
      </c>
      <c r="DR1" s="447"/>
    </row>
    <row r="2">
      <c r="A2" s="343"/>
      <c r="B2" s="421"/>
      <c r="C2" s="39"/>
      <c r="D2" s="421"/>
      <c r="E2" s="39"/>
      <c r="F2" s="39"/>
      <c r="G2" s="39"/>
      <c r="H2" s="39"/>
      <c r="I2" s="448"/>
      <c r="J2" s="39"/>
      <c r="K2" s="39"/>
      <c r="L2" s="79"/>
      <c r="M2" s="39"/>
      <c r="N2" s="39"/>
      <c r="O2" s="39"/>
      <c r="P2" s="39"/>
      <c r="Q2" s="39"/>
      <c r="R2" s="39"/>
      <c r="S2" s="79"/>
      <c r="T2" s="449" t="s">
        <v>4037</v>
      </c>
      <c r="U2" s="24"/>
      <c r="V2" s="24"/>
      <c r="W2" s="24"/>
      <c r="X2" s="9"/>
      <c r="Y2" s="450" t="s">
        <v>4038</v>
      </c>
      <c r="Z2" s="24"/>
      <c r="AA2" s="24"/>
      <c r="AB2" s="24"/>
      <c r="AC2" s="9"/>
      <c r="AD2" s="451" t="s">
        <v>4039</v>
      </c>
      <c r="AE2" s="452"/>
      <c r="AF2" s="452"/>
      <c r="AG2" s="452"/>
      <c r="AH2" s="452"/>
      <c r="AI2" s="452"/>
      <c r="AJ2" s="452"/>
      <c r="AK2" s="452"/>
      <c r="AL2" s="452"/>
      <c r="AM2" s="452"/>
      <c r="AN2" s="453"/>
      <c r="AO2" s="454" t="s">
        <v>4040</v>
      </c>
      <c r="AP2" s="24"/>
      <c r="AQ2" s="24"/>
      <c r="AR2" s="24"/>
      <c r="AS2" s="24"/>
      <c r="AT2" s="24"/>
      <c r="AU2" s="24"/>
      <c r="AV2" s="24"/>
      <c r="AW2" s="24"/>
      <c r="AX2" s="24"/>
      <c r="AY2" s="24"/>
      <c r="AZ2" s="9"/>
      <c r="BA2" s="455" t="s">
        <v>4041</v>
      </c>
      <c r="BB2" s="24"/>
      <c r="BC2" s="24"/>
      <c r="BD2" s="24"/>
      <c r="BE2" s="24"/>
      <c r="BF2" s="24"/>
      <c r="BG2" s="24"/>
      <c r="BH2" s="24"/>
      <c r="BI2" s="24"/>
      <c r="BJ2" s="24"/>
      <c r="BK2" s="24"/>
      <c r="BL2" s="9"/>
      <c r="BM2" s="456" t="s">
        <v>4042</v>
      </c>
      <c r="BN2" s="24"/>
      <c r="BO2" s="24"/>
      <c r="BP2" s="24"/>
      <c r="BQ2" s="24"/>
      <c r="BR2" s="24"/>
      <c r="BS2" s="24"/>
      <c r="BT2" s="24"/>
      <c r="BU2" s="24"/>
      <c r="BV2" s="24"/>
      <c r="BW2" s="24"/>
      <c r="BX2" s="9"/>
      <c r="BY2" s="457" t="s">
        <v>4043</v>
      </c>
      <c r="BZ2" s="24"/>
      <c r="CA2" s="24"/>
      <c r="CB2" s="24"/>
      <c r="CC2" s="24"/>
      <c r="CD2" s="24"/>
      <c r="CE2" s="24"/>
      <c r="CF2" s="24"/>
      <c r="CG2" s="24"/>
      <c r="CH2" s="24"/>
      <c r="CI2" s="24"/>
      <c r="CJ2" s="24"/>
      <c r="CK2" s="24"/>
      <c r="CL2" s="9"/>
      <c r="CM2" s="458" t="s">
        <v>4044</v>
      </c>
      <c r="CN2" s="452"/>
      <c r="CO2" s="452"/>
      <c r="CP2" s="452"/>
      <c r="CQ2" s="452"/>
      <c r="CR2" s="452"/>
      <c r="CS2" s="452"/>
      <c r="CT2" s="452"/>
      <c r="CU2" s="452"/>
      <c r="CV2" s="452"/>
      <c r="CW2" s="452"/>
      <c r="CX2" s="452"/>
      <c r="CY2" s="452"/>
      <c r="CZ2" s="452"/>
      <c r="DA2" s="453"/>
      <c r="DB2" s="459" t="s">
        <v>4045</v>
      </c>
      <c r="DC2" s="452"/>
      <c r="DD2" s="452"/>
      <c r="DE2" s="452"/>
      <c r="DF2" s="452"/>
      <c r="DG2" s="452"/>
      <c r="DH2" s="452"/>
      <c r="DI2" s="452"/>
      <c r="DJ2" s="452"/>
      <c r="DK2" s="452"/>
      <c r="DL2" s="452"/>
      <c r="DM2" s="452"/>
      <c r="DN2" s="452"/>
      <c r="DO2" s="452"/>
      <c r="DP2" s="452"/>
      <c r="DQ2" s="453"/>
      <c r="DR2" s="460"/>
    </row>
    <row r="3" ht="15.75" customHeight="1">
      <c r="A3" s="461" t="s">
        <v>4046</v>
      </c>
      <c r="B3" s="462">
        <v>0.0</v>
      </c>
      <c r="C3" s="463" t="str">
        <f t="array" ref="C3">index(Images!$A$1:$K$1, 1, 1)</f>
        <v/>
      </c>
      <c r="D3" s="462" t="s">
        <v>4047</v>
      </c>
      <c r="E3" s="462">
        <v>1.0</v>
      </c>
      <c r="F3" s="462">
        <v>3.0</v>
      </c>
      <c r="G3" s="462" t="s">
        <v>4048</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4047</v>
      </c>
      <c r="E4" s="462">
        <v>1.0</v>
      </c>
      <c r="F4" s="462">
        <v>3.0</v>
      </c>
      <c r="G4" s="462" t="s">
        <v>4048</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1822</v>
      </c>
      <c r="B5" s="462">
        <v>1.0</v>
      </c>
      <c r="C5" s="463" t="str">
        <f t="array" ref="C5">index(Images!$A$1:$K$1, 1, 1)</f>
        <v/>
      </c>
      <c r="D5" s="462" t="s">
        <v>4047</v>
      </c>
      <c r="E5" s="462">
        <v>1.0</v>
      </c>
      <c r="F5" s="462">
        <v>3.0</v>
      </c>
      <c r="G5" s="462" t="s">
        <v>4048</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3487</v>
      </c>
      <c r="B6" s="462">
        <v>1.0</v>
      </c>
      <c r="C6" s="463" t="str">
        <f t="array" ref="C6">index(Images!$A$1:$K$1, 1, 1)</f>
        <v/>
      </c>
      <c r="D6" s="462" t="s">
        <v>4049</v>
      </c>
      <c r="E6" s="462">
        <v>1.0</v>
      </c>
      <c r="F6" s="462">
        <v>3.0</v>
      </c>
      <c r="G6" s="462" t="s">
        <v>4048</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4047</v>
      </c>
      <c r="E7" s="462">
        <v>1.0</v>
      </c>
      <c r="F7" s="462">
        <v>3.0</v>
      </c>
      <c r="G7" s="462" t="s">
        <v>4048</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1870</v>
      </c>
      <c r="B8" s="462">
        <v>1.0</v>
      </c>
      <c r="C8" s="463" t="str">
        <f t="array" ref="C8">index(Images!$A$1:$K$1, 1, 1)</f>
        <v/>
      </c>
      <c r="D8" s="462" t="s">
        <v>4049</v>
      </c>
      <c r="E8" s="462">
        <v>1.0</v>
      </c>
      <c r="F8" s="462">
        <v>3.0</v>
      </c>
      <c r="G8" s="462" t="s">
        <v>4048</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1676</v>
      </c>
      <c r="B9" s="462">
        <v>1.0</v>
      </c>
      <c r="C9" s="463" t="str">
        <f t="array" ref="C9">index(Images!$A$1:$K$1, 1, 1)</f>
        <v/>
      </c>
      <c r="D9" s="462" t="s">
        <v>4049</v>
      </c>
      <c r="E9" s="462">
        <v>1.0</v>
      </c>
      <c r="F9" s="462">
        <v>3.0</v>
      </c>
      <c r="G9" s="462" t="s">
        <v>4048</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4047</v>
      </c>
      <c r="E10" s="462">
        <v>1.0</v>
      </c>
      <c r="F10" s="462">
        <v>3.0</v>
      </c>
      <c r="G10" s="462" t="s">
        <v>4048</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2917</v>
      </c>
      <c r="B11" s="462">
        <v>2.0</v>
      </c>
      <c r="C11" s="463" t="str">
        <f t="array" ref="C11">index(Images!$A$1:$K$1, 1, 1)</f>
        <v/>
      </c>
      <c r="D11" s="462" t="s">
        <v>4047</v>
      </c>
      <c r="E11" s="462">
        <v>1.0</v>
      </c>
      <c r="F11" s="462">
        <v>3.0</v>
      </c>
      <c r="G11" s="462" t="s">
        <v>4048</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2146</v>
      </c>
      <c r="B12" s="462">
        <v>2.0</v>
      </c>
      <c r="C12" s="463" t="str">
        <f t="array" ref="C12">index(Images!$A$1:$K$1, 1, 1)</f>
        <v/>
      </c>
      <c r="D12" s="462" t="s">
        <v>4047</v>
      </c>
      <c r="E12" s="462">
        <v>1.0</v>
      </c>
      <c r="F12" s="462">
        <v>3.0</v>
      </c>
      <c r="G12" s="462" t="s">
        <v>4048</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3376</v>
      </c>
      <c r="B13" s="462">
        <v>2.0</v>
      </c>
      <c r="C13" s="463" t="str">
        <f t="array" ref="C13">index(Images!$A$1:$K$1, 1, 1)</f>
        <v/>
      </c>
      <c r="D13" s="462" t="s">
        <v>4047</v>
      </c>
      <c r="E13" s="462">
        <v>1.0</v>
      </c>
      <c r="F13" s="462">
        <v>4.0</v>
      </c>
      <c r="G13" s="462" t="s">
        <v>4050</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1824</v>
      </c>
      <c r="B14" s="462">
        <v>2.0</v>
      </c>
      <c r="C14" s="463" t="str">
        <f t="array" ref="C14">index(Images!$A$1:$K$1, 1, 1)</f>
        <v/>
      </c>
      <c r="D14" s="462" t="s">
        <v>4047</v>
      </c>
      <c r="E14" s="462">
        <v>1.0</v>
      </c>
      <c r="F14" s="462">
        <v>3.0</v>
      </c>
      <c r="G14" s="462" t="s">
        <v>4048</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4047</v>
      </c>
      <c r="E15" s="462">
        <v>1.0</v>
      </c>
      <c r="F15" s="462">
        <v>3.0</v>
      </c>
      <c r="G15" s="462" t="s">
        <v>4048</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2739</v>
      </c>
      <c r="B16" s="462">
        <v>2.0</v>
      </c>
      <c r="C16" s="463" t="str">
        <f t="array" ref="C16">index(Images!$A$1:$K$1, 1, 1)</f>
        <v/>
      </c>
      <c r="D16" s="462" t="s">
        <v>4047</v>
      </c>
      <c r="E16" s="462">
        <v>1.0</v>
      </c>
      <c r="F16" s="462">
        <v>3.0</v>
      </c>
      <c r="G16" s="462" t="s">
        <v>4048</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3488</v>
      </c>
      <c r="B17" s="462">
        <v>2.0</v>
      </c>
      <c r="C17" s="463" t="str">
        <f t="array" ref="C17">index(Images!$A$1:$K$1, 1, 1)</f>
        <v/>
      </c>
      <c r="D17" s="462" t="s">
        <v>4049</v>
      </c>
      <c r="E17" s="462">
        <v>1.0</v>
      </c>
      <c r="F17" s="462">
        <v>3.0</v>
      </c>
      <c r="G17" s="462" t="s">
        <v>4048</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1042</v>
      </c>
      <c r="B18" s="462">
        <v>2.0</v>
      </c>
      <c r="C18" s="463" t="str">
        <f t="array" ref="C18">index(Images!$A$1:$K$1, 1, 1)</f>
        <v/>
      </c>
      <c r="D18" s="462" t="s">
        <v>4049</v>
      </c>
      <c r="E18" s="462">
        <v>1.0</v>
      </c>
      <c r="F18" s="462">
        <v>3.0</v>
      </c>
      <c r="G18" s="462" t="s">
        <v>4048</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4047</v>
      </c>
      <c r="E19" s="462">
        <v>1.0</v>
      </c>
      <c r="F19" s="462">
        <v>3.0</v>
      </c>
      <c r="G19" s="462" t="s">
        <v>4048</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996</v>
      </c>
      <c r="B20" s="462">
        <v>2.0</v>
      </c>
      <c r="C20" s="463" t="str">
        <f t="array" ref="C20">index(Images!$A$1:$K$1, 1, 1)</f>
        <v/>
      </c>
      <c r="D20" s="462" t="s">
        <v>4047</v>
      </c>
      <c r="E20" s="462">
        <v>1.0</v>
      </c>
      <c r="F20" s="462">
        <v>3.0</v>
      </c>
      <c r="G20" s="462" t="s">
        <v>4048</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1872</v>
      </c>
      <c r="B21" s="462">
        <v>2.0</v>
      </c>
      <c r="C21" s="463" t="str">
        <f t="array" ref="C21">index(Images!$A$1:$K$1, 1, 1)</f>
        <v/>
      </c>
      <c r="D21" s="462" t="s">
        <v>4049</v>
      </c>
      <c r="E21" s="462">
        <v>1.0</v>
      </c>
      <c r="F21" s="462">
        <v>3.0</v>
      </c>
      <c r="G21" s="462" t="s">
        <v>4048</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3234</v>
      </c>
      <c r="B22" s="462">
        <v>2.0</v>
      </c>
      <c r="C22" s="463" t="str">
        <f t="array" ref="C22">index(Images!$A$1:$K$1, 1, 1)</f>
        <v/>
      </c>
      <c r="D22" s="462" t="s">
        <v>4047</v>
      </c>
      <c r="E22" s="462">
        <v>1.0</v>
      </c>
      <c r="F22" s="462">
        <v>3.0</v>
      </c>
      <c r="G22" s="462" t="s">
        <v>4048</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2941</v>
      </c>
      <c r="B23" s="462">
        <v>2.0</v>
      </c>
      <c r="C23" s="463" t="str">
        <f t="array" ref="C23">index(Images!$A$1:$K$1, 1, 1)</f>
        <v/>
      </c>
      <c r="D23" s="462" t="s">
        <v>4047</v>
      </c>
      <c r="E23" s="462">
        <v>1.0</v>
      </c>
      <c r="F23" s="462">
        <v>3.0</v>
      </c>
      <c r="G23" s="462" t="s">
        <v>4048</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762</v>
      </c>
      <c r="B24" s="462">
        <v>3.0</v>
      </c>
      <c r="C24" s="463" t="str">
        <f t="array" ref="C24">index(Images!$A$1:$K$1, 1, 1)</f>
        <v/>
      </c>
      <c r="D24" s="462" t="s">
        <v>4047</v>
      </c>
      <c r="E24" s="462">
        <v>1.0</v>
      </c>
      <c r="F24" s="462">
        <v>3.0</v>
      </c>
      <c r="G24" s="462" t="s">
        <v>4048</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792</v>
      </c>
      <c r="B25" s="462">
        <v>3.0</v>
      </c>
      <c r="C25" s="463" t="str">
        <f t="array" ref="C25">index(Images!$A$1:$K$1, 1, 1)</f>
        <v/>
      </c>
      <c r="D25" s="462" t="s">
        <v>4047</v>
      </c>
      <c r="E25" s="462">
        <v>1.0</v>
      </c>
      <c r="F25" s="462">
        <v>3.0</v>
      </c>
      <c r="G25" s="462" t="s">
        <v>4048</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2962</v>
      </c>
      <c r="B26" s="462">
        <v>3.0</v>
      </c>
      <c r="C26" s="463" t="str">
        <f t="array" ref="C26">index(Images!$A$1:$K$1, 1, 1)</f>
        <v/>
      </c>
      <c r="D26" s="462" t="s">
        <v>4047</v>
      </c>
      <c r="E26" s="462">
        <v>1.0</v>
      </c>
      <c r="F26" s="462">
        <v>3.0</v>
      </c>
      <c r="G26" s="462" t="s">
        <v>4048</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1825</v>
      </c>
      <c r="B27" s="462">
        <v>3.0</v>
      </c>
      <c r="C27" s="463" t="str">
        <f t="array" ref="C27">index(Images!$A$1:$K$1, 1, 1)</f>
        <v/>
      </c>
      <c r="D27" s="462" t="s">
        <v>4047</v>
      </c>
      <c r="E27" s="462">
        <v>1.0</v>
      </c>
      <c r="F27" s="462">
        <v>3.0</v>
      </c>
      <c r="G27" s="462" t="s">
        <v>4048</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972</v>
      </c>
      <c r="B28" s="462">
        <v>3.0</v>
      </c>
      <c r="C28" s="463" t="str">
        <f t="array" ref="C28">index(Images!$A$1:$K$1, 1, 1)</f>
        <v/>
      </c>
      <c r="D28" s="462" t="s">
        <v>4047</v>
      </c>
      <c r="E28" s="462">
        <v>1.0</v>
      </c>
      <c r="F28" s="462">
        <v>3.0</v>
      </c>
      <c r="G28" s="462" t="s">
        <v>4048</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2919</v>
      </c>
      <c r="B29" s="462">
        <v>3.0</v>
      </c>
      <c r="C29" s="463" t="str">
        <f t="array" ref="C29">index(Images!$A$1:$K$1, 1, 1)</f>
        <v/>
      </c>
      <c r="D29" s="462" t="s">
        <v>4047</v>
      </c>
      <c r="E29" s="462">
        <v>1.0</v>
      </c>
      <c r="F29" s="462">
        <v>3.0</v>
      </c>
      <c r="G29" s="462" t="s">
        <v>4048</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1149</v>
      </c>
      <c r="B30" s="462">
        <v>3.0</v>
      </c>
      <c r="C30" s="463" t="str">
        <f t="array" ref="C30">index(Images!$A$1:$K$1, 1, 1)</f>
        <v/>
      </c>
      <c r="D30" s="462" t="s">
        <v>4047</v>
      </c>
      <c r="E30" s="462">
        <v>1.0</v>
      </c>
      <c r="F30" s="462">
        <v>3.0</v>
      </c>
      <c r="G30" s="462" t="s">
        <v>4048</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2740</v>
      </c>
      <c r="B31" s="462">
        <v>3.0</v>
      </c>
      <c r="C31" s="463" t="str">
        <f t="array" ref="C31">index(Images!$A$1:$K$1, 1, 1)</f>
        <v/>
      </c>
      <c r="D31" s="462" t="s">
        <v>4047</v>
      </c>
      <c r="E31" s="462">
        <v>1.0</v>
      </c>
      <c r="F31" s="462">
        <v>3.0</v>
      </c>
      <c r="G31" s="462" t="s">
        <v>4048</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2101</v>
      </c>
      <c r="B32" s="462">
        <v>3.0</v>
      </c>
      <c r="C32" s="463" t="str">
        <f t="array" ref="C32">index(Images!$A$1:$K$1, 1, 1)</f>
        <v/>
      </c>
      <c r="D32" s="462" t="s">
        <v>4047</v>
      </c>
      <c r="E32" s="462">
        <v>1.0</v>
      </c>
      <c r="F32" s="462">
        <v>3.0</v>
      </c>
      <c r="G32" s="462" t="s">
        <v>4048</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4047</v>
      </c>
      <c r="E33" s="462">
        <v>1.0</v>
      </c>
      <c r="F33" s="462">
        <v>3.0</v>
      </c>
      <c r="G33" s="462" t="s">
        <v>4048</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622</v>
      </c>
      <c r="B34" s="462">
        <v>3.0</v>
      </c>
      <c r="C34" s="463" t="str">
        <f t="array" ref="C34">index(Images!$A$1:$K$1, 1, 1)</f>
        <v/>
      </c>
      <c r="D34" s="462" t="s">
        <v>4047</v>
      </c>
      <c r="E34" s="462">
        <v>1.0</v>
      </c>
      <c r="F34" s="462">
        <v>3.0</v>
      </c>
      <c r="G34" s="462" t="s">
        <v>4048</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2143</v>
      </c>
      <c r="B35" s="462">
        <v>3.0</v>
      </c>
      <c r="C35" s="463" t="str">
        <f t="array" ref="C35">index(Images!$A$1:$K$1, 1, 1)</f>
        <v/>
      </c>
      <c r="D35" s="462" t="s">
        <v>4047</v>
      </c>
      <c r="E35" s="462">
        <v>1.0</v>
      </c>
      <c r="F35" s="462">
        <v>3.0</v>
      </c>
      <c r="G35" s="462" t="s">
        <v>4048</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3378</v>
      </c>
      <c r="B36" s="462">
        <v>3.0</v>
      </c>
      <c r="C36" s="463" t="str">
        <f t="array" ref="C36">index(Images!$A$1:$K$1, 1, 1)</f>
        <v/>
      </c>
      <c r="D36" s="462" t="s">
        <v>4047</v>
      </c>
      <c r="E36" s="462">
        <v>1.0</v>
      </c>
      <c r="F36" s="462">
        <v>4.0</v>
      </c>
      <c r="G36" s="462" t="s">
        <v>4050</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1898</v>
      </c>
      <c r="B37" s="462">
        <v>3.0</v>
      </c>
      <c r="C37" s="463" t="str">
        <f t="array" ref="C37">index(Images!$A$1:$K$1, 1, 1)</f>
        <v/>
      </c>
      <c r="D37" s="462" t="s">
        <v>4047</v>
      </c>
      <c r="E37" s="462">
        <v>1.0</v>
      </c>
      <c r="F37" s="462">
        <v>3.0</v>
      </c>
      <c r="G37" s="462" t="s">
        <v>4048</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2147</v>
      </c>
      <c r="B38" s="462">
        <v>3.0</v>
      </c>
      <c r="C38" s="463" t="str">
        <f t="array" ref="C38">index(Images!$A$1:$K$1, 1, 1)</f>
        <v/>
      </c>
      <c r="D38" s="462" t="s">
        <v>4047</v>
      </c>
      <c r="E38" s="462">
        <v>1.0</v>
      </c>
      <c r="F38" s="462">
        <v>3.0</v>
      </c>
      <c r="G38" s="462" t="s">
        <v>4048</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1245</v>
      </c>
      <c r="B39" s="462">
        <v>3.0</v>
      </c>
      <c r="C39" s="463" t="str">
        <f t="array" ref="C39">index(Images!$A$1:$K$1, 1, 1)</f>
        <v/>
      </c>
      <c r="D39" s="462" t="s">
        <v>4047</v>
      </c>
      <c r="E39" s="462">
        <v>1.0</v>
      </c>
      <c r="F39" s="462">
        <v>3.0</v>
      </c>
      <c r="G39" s="462" t="s">
        <v>4048</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3489</v>
      </c>
      <c r="B40" s="462">
        <v>3.0</v>
      </c>
      <c r="C40" s="463" t="str">
        <f t="array" ref="C40">index(Images!$A$1:$K$1, 1, 1)</f>
        <v/>
      </c>
      <c r="D40" s="462" t="s">
        <v>4049</v>
      </c>
      <c r="E40" s="462">
        <v>1.0</v>
      </c>
      <c r="F40" s="462">
        <v>3.0</v>
      </c>
      <c r="G40" s="462" t="s">
        <v>4048</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1044</v>
      </c>
      <c r="B41" s="462">
        <v>3.0</v>
      </c>
      <c r="C41" s="463" t="str">
        <f t="array" ref="C41">index(Images!$A$1:$K$1, 1, 1)</f>
        <v/>
      </c>
      <c r="D41" s="462" t="s">
        <v>4049</v>
      </c>
      <c r="E41" s="462">
        <v>1.0</v>
      </c>
      <c r="F41" s="462">
        <v>3.0</v>
      </c>
      <c r="G41" s="462" t="s">
        <v>4048</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4047</v>
      </c>
      <c r="E42" s="462">
        <v>1.0</v>
      </c>
      <c r="F42" s="462">
        <v>3.0</v>
      </c>
      <c r="G42" s="462" t="s">
        <v>4048</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998</v>
      </c>
      <c r="B43" s="462">
        <v>3.0</v>
      </c>
      <c r="C43" s="463" t="str">
        <f t="array" ref="C43">index(Images!$A$1:$K$1, 1, 1)</f>
        <v/>
      </c>
      <c r="D43" s="462" t="s">
        <v>4047</v>
      </c>
      <c r="E43" s="462">
        <v>1.0</v>
      </c>
      <c r="F43" s="462">
        <v>3.0</v>
      </c>
      <c r="G43" s="462" t="s">
        <v>4048</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714</v>
      </c>
      <c r="B44" s="462">
        <v>3.0</v>
      </c>
      <c r="C44" s="463" t="str">
        <f t="array" ref="C44">index(Images!$A$1:$K$1, 1, 1)</f>
        <v/>
      </c>
      <c r="D44" s="462" t="s">
        <v>4047</v>
      </c>
      <c r="E44" s="462">
        <v>1.0</v>
      </c>
      <c r="F44" s="462">
        <v>3.0</v>
      </c>
      <c r="G44" s="462" t="s">
        <v>4048</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954</v>
      </c>
      <c r="B45" s="462">
        <v>3.0</v>
      </c>
      <c r="C45" s="463" t="str">
        <f t="array" ref="C45">index(Images!$A$1:$K$1, 1, 1)</f>
        <v/>
      </c>
      <c r="D45" s="462" t="s">
        <v>4047</v>
      </c>
      <c r="E45" s="462">
        <v>1.0</v>
      </c>
      <c r="F45" s="462">
        <v>3.0</v>
      </c>
      <c r="G45" s="462" t="s">
        <v>4048</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1873</v>
      </c>
      <c r="B46" s="462">
        <v>3.0</v>
      </c>
      <c r="C46" s="463" t="str">
        <f t="array" ref="C46">index(Images!$A$1:$K$1, 1, 1)</f>
        <v/>
      </c>
      <c r="D46" s="462" t="s">
        <v>4049</v>
      </c>
      <c r="E46" s="462">
        <v>1.0</v>
      </c>
      <c r="F46" s="462">
        <v>3.0</v>
      </c>
      <c r="G46" s="462" t="s">
        <v>4048</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3235</v>
      </c>
      <c r="B47" s="462">
        <v>3.0</v>
      </c>
      <c r="C47" s="463" t="str">
        <f t="array" ref="C47">index(Images!$A$1:$K$1, 1, 1)</f>
        <v/>
      </c>
      <c r="D47" s="462" t="s">
        <v>4047</v>
      </c>
      <c r="E47" s="462">
        <v>1.0</v>
      </c>
      <c r="F47" s="462">
        <v>3.0</v>
      </c>
      <c r="G47" s="462" t="s">
        <v>4048</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1678</v>
      </c>
      <c r="B48" s="462">
        <v>3.0</v>
      </c>
      <c r="C48" s="463" t="str">
        <f t="array" ref="C48">index(Images!$A$1:$K$1, 1, 1)</f>
        <v/>
      </c>
      <c r="D48" s="462" t="s">
        <v>4049</v>
      </c>
      <c r="E48" s="462">
        <v>1.0</v>
      </c>
      <c r="F48" s="462">
        <v>3.0</v>
      </c>
      <c r="G48" s="462" t="s">
        <v>4048</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2942</v>
      </c>
      <c r="B49" s="462">
        <v>3.0</v>
      </c>
      <c r="C49" s="463" t="str">
        <f t="array" ref="C49">index(Images!$A$1:$K$1, 1, 1)</f>
        <v/>
      </c>
      <c r="D49" s="462" t="s">
        <v>4047</v>
      </c>
      <c r="E49" s="462">
        <v>1.0</v>
      </c>
      <c r="F49" s="462">
        <v>3.0</v>
      </c>
      <c r="G49" s="462" t="s">
        <v>4048</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4051</v>
      </c>
      <c r="B50" s="480">
        <v>0.0</v>
      </c>
      <c r="C50" s="481" t="str">
        <f t="array" ref="C50">index(Images!$A$1:$K$1, 1, 2)</f>
        <v/>
      </c>
      <c r="D50" s="480" t="s">
        <v>4047</v>
      </c>
      <c r="E50" s="480">
        <v>1.0</v>
      </c>
      <c r="F50" s="480">
        <v>3.0</v>
      </c>
      <c r="G50" s="480" t="s">
        <v>4048</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4047</v>
      </c>
      <c r="E51" s="480">
        <v>1.0</v>
      </c>
      <c r="F51" s="480">
        <v>3.0</v>
      </c>
      <c r="G51" s="480" t="s">
        <v>4048</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1273</v>
      </c>
      <c r="B52" s="480">
        <v>1.0</v>
      </c>
      <c r="C52" s="481" t="str">
        <f t="array" ref="C52">index(Images!$A$1:$K$1, 1, 2)</f>
        <v/>
      </c>
      <c r="D52" s="480" t="s">
        <v>4047</v>
      </c>
      <c r="E52" s="480">
        <v>1.0</v>
      </c>
      <c r="F52" s="480">
        <v>3.0</v>
      </c>
      <c r="G52" s="480" t="s">
        <v>4048</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1198</v>
      </c>
      <c r="B53" s="480">
        <v>1.0</v>
      </c>
      <c r="C53" s="481" t="str">
        <f t="array" ref="C53">index(Images!$A$1:$K$1, 1, 2)</f>
        <v/>
      </c>
      <c r="D53" s="480" t="s">
        <v>4047</v>
      </c>
      <c r="E53" s="480">
        <v>1.0</v>
      </c>
      <c r="F53" s="480">
        <v>3.0</v>
      </c>
      <c r="G53" s="480" t="s">
        <v>4048</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2478</v>
      </c>
      <c r="B54" s="480">
        <v>1.0</v>
      </c>
      <c r="C54" s="481" t="str">
        <f t="array" ref="C54">index(Images!$A$1:$K$1, 1, 2)</f>
        <v/>
      </c>
      <c r="D54" s="480" t="s">
        <v>4047</v>
      </c>
      <c r="E54" s="480">
        <v>1.0</v>
      </c>
      <c r="F54" s="480">
        <v>3.0</v>
      </c>
      <c r="G54" s="480" t="s">
        <v>4048</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4047</v>
      </c>
      <c r="E55" s="480">
        <v>1.0</v>
      </c>
      <c r="F55" s="480">
        <v>3.0</v>
      </c>
      <c r="G55" s="480" t="s">
        <v>4048</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4052</v>
      </c>
      <c r="B56" s="480">
        <v>2.0</v>
      </c>
      <c r="C56" s="481" t="str">
        <f t="array" ref="C56">index(Images!$A$1:$K$1, 1, 2)</f>
        <v/>
      </c>
      <c r="D56" s="480" t="s">
        <v>4047</v>
      </c>
      <c r="E56" s="480">
        <v>1.0</v>
      </c>
      <c r="F56" s="480">
        <v>3.0</v>
      </c>
      <c r="G56" s="480" t="s">
        <v>4048</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1199</v>
      </c>
      <c r="B57" s="480">
        <v>2.0</v>
      </c>
      <c r="C57" s="481" t="str">
        <f t="array" ref="C57">index(Images!$A$1:$K$1, 1, 2)</f>
        <v/>
      </c>
      <c r="D57" s="480" t="s">
        <v>4047</v>
      </c>
      <c r="E57" s="480">
        <v>1.0</v>
      </c>
      <c r="F57" s="480">
        <v>3.0</v>
      </c>
      <c r="G57" s="480" t="s">
        <v>4048</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1827</v>
      </c>
      <c r="B58" s="480">
        <v>2.0</v>
      </c>
      <c r="C58" s="481" t="str">
        <f t="array" ref="C58">index(Images!$A$1:$K$1, 1, 2)</f>
        <v/>
      </c>
      <c r="D58" s="480" t="s">
        <v>4047</v>
      </c>
      <c r="E58" s="480">
        <v>1.0</v>
      </c>
      <c r="F58" s="480">
        <v>3.0</v>
      </c>
      <c r="G58" s="480" t="s">
        <v>4048</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1276</v>
      </c>
      <c r="B59" s="480">
        <v>2.0</v>
      </c>
      <c r="C59" s="481" t="str">
        <f t="array" ref="C59">index(Images!$A$1:$K$1, 1, 2)</f>
        <v/>
      </c>
      <c r="D59" s="480" t="s">
        <v>4047</v>
      </c>
      <c r="E59" s="480">
        <v>1.0</v>
      </c>
      <c r="F59" s="480">
        <v>3.0</v>
      </c>
      <c r="G59" s="480" t="s">
        <v>4048</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4047</v>
      </c>
      <c r="E60" s="480">
        <v>1.0</v>
      </c>
      <c r="F60" s="480">
        <v>3.0</v>
      </c>
      <c r="G60" s="480" t="s">
        <v>4048</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2480</v>
      </c>
      <c r="B61" s="480">
        <v>2.0</v>
      </c>
      <c r="C61" s="481" t="str">
        <f t="array" ref="C61">index(Images!$A$1:$K$1, 1, 2)</f>
        <v/>
      </c>
      <c r="D61" s="480" t="s">
        <v>4047</v>
      </c>
      <c r="E61" s="480">
        <v>1.0</v>
      </c>
      <c r="F61" s="480">
        <v>3.0</v>
      </c>
      <c r="G61" s="480" t="s">
        <v>4048</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3026</v>
      </c>
      <c r="B62" s="480">
        <v>2.0</v>
      </c>
      <c r="C62" s="481" t="str">
        <f t="array" ref="C62">index(Images!$A$1:$K$1, 1, 2)</f>
        <v/>
      </c>
      <c r="D62" s="480" t="s">
        <v>4047</v>
      </c>
      <c r="E62" s="480">
        <v>1.0</v>
      </c>
      <c r="F62" s="480">
        <v>4.0</v>
      </c>
      <c r="G62" s="480" t="s">
        <v>4050</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2990</v>
      </c>
      <c r="B63" s="480">
        <v>2.0</v>
      </c>
      <c r="C63" s="481" t="str">
        <f t="array" ref="C63">index(Images!$A$1:$K$1, 1, 2)</f>
        <v/>
      </c>
      <c r="D63" s="480" t="s">
        <v>4047</v>
      </c>
      <c r="E63" s="480">
        <v>1.0</v>
      </c>
      <c r="F63" s="480">
        <v>3.0</v>
      </c>
      <c r="G63" s="480" t="s">
        <v>4048</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3153</v>
      </c>
      <c r="B64" s="480">
        <v>2.0</v>
      </c>
      <c r="C64" s="481" t="str">
        <f t="array" ref="C64">index(Images!$A$1:$K$1, 1, 2)</f>
        <v/>
      </c>
      <c r="D64" s="480" t="s">
        <v>4047</v>
      </c>
      <c r="E64" s="480">
        <v>1.0</v>
      </c>
      <c r="F64" s="480">
        <v>3.0</v>
      </c>
      <c r="G64" s="480" t="s">
        <v>4048</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1829</v>
      </c>
      <c r="B65" s="480">
        <v>3.0</v>
      </c>
      <c r="C65" s="481" t="str">
        <f t="array" ref="C65">index(Images!$A$1:$K$1, 1, 2)</f>
        <v/>
      </c>
      <c r="D65" s="480" t="s">
        <v>4047</v>
      </c>
      <c r="E65" s="480">
        <v>1.0</v>
      </c>
      <c r="F65" s="480">
        <v>3.0</v>
      </c>
      <c r="G65" s="480" t="s">
        <v>4048</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4047</v>
      </c>
      <c r="E66" s="480">
        <v>1.0</v>
      </c>
      <c r="F66" s="480">
        <v>3.0</v>
      </c>
      <c r="G66" s="480" t="s">
        <v>4048</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1278</v>
      </c>
      <c r="B67" s="480">
        <v>3.0</v>
      </c>
      <c r="C67" s="481" t="str">
        <f t="array" ref="C67">index(Images!$A$1:$K$1, 1, 2)</f>
        <v/>
      </c>
      <c r="D67" s="480" t="s">
        <v>4047</v>
      </c>
      <c r="E67" s="480">
        <v>1.0</v>
      </c>
      <c r="F67" s="480">
        <v>3.0</v>
      </c>
      <c r="G67" s="480" t="s">
        <v>4048</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4053</v>
      </c>
      <c r="B68" s="480">
        <v>3.0</v>
      </c>
      <c r="C68" s="481" t="str">
        <f t="array" ref="C68">index(Images!$A$1:$K$1, 1, 2)</f>
        <v/>
      </c>
      <c r="D68" s="480" t="s">
        <v>4047</v>
      </c>
      <c r="E68" s="480">
        <v>1.0</v>
      </c>
      <c r="F68" s="480">
        <v>3.0</v>
      </c>
      <c r="G68" s="480" t="s">
        <v>4048</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651</v>
      </c>
      <c r="B69" s="480">
        <v>3.0</v>
      </c>
      <c r="C69" s="481" t="str">
        <f t="array" ref="C69">index(Images!$A$1:$K$1, 1, 2)</f>
        <v/>
      </c>
      <c r="D69" s="480" t="s">
        <v>4047</v>
      </c>
      <c r="E69" s="480">
        <v>1.0</v>
      </c>
      <c r="F69" s="480">
        <v>3.0</v>
      </c>
      <c r="G69" s="480" t="s">
        <v>4048</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1200</v>
      </c>
      <c r="B70" s="480">
        <v>3.0</v>
      </c>
      <c r="C70" s="481" t="str">
        <f t="array" ref="C70">index(Images!$A$1:$K$1, 1, 2)</f>
        <v/>
      </c>
      <c r="D70" s="480" t="s">
        <v>4047</v>
      </c>
      <c r="E70" s="480">
        <v>1.0</v>
      </c>
      <c r="F70" s="480">
        <v>3.0</v>
      </c>
      <c r="G70" s="480" t="s">
        <v>4048</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1382</v>
      </c>
      <c r="B71" s="480">
        <v>3.0</v>
      </c>
      <c r="C71" s="481" t="str">
        <f t="array" ref="C71">index(Images!$A$1:$K$1, 1, 2)</f>
        <v/>
      </c>
      <c r="D71" s="480" t="s">
        <v>4047</v>
      </c>
      <c r="E71" s="480">
        <v>1.0</v>
      </c>
      <c r="F71" s="480">
        <v>3.0</v>
      </c>
      <c r="G71" s="480" t="s">
        <v>4048</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1280</v>
      </c>
      <c r="B72" s="480">
        <v>3.0</v>
      </c>
      <c r="C72" s="481" t="str">
        <f t="array" ref="C72">index(Images!$A$1:$K$1, 1, 2)</f>
        <v/>
      </c>
      <c r="D72" s="480" t="s">
        <v>4047</v>
      </c>
      <c r="E72" s="480">
        <v>1.0</v>
      </c>
      <c r="F72" s="480">
        <v>3.0</v>
      </c>
      <c r="G72" s="480" t="s">
        <v>4048</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848</v>
      </c>
      <c r="B73" s="480">
        <v>3.0</v>
      </c>
      <c r="C73" s="481" t="str">
        <f t="array" ref="C73">index(Images!$A$1:$K$1, 1, 2)</f>
        <v/>
      </c>
      <c r="D73" s="480" t="s">
        <v>4047</v>
      </c>
      <c r="E73" s="480">
        <v>1.0</v>
      </c>
      <c r="F73" s="480">
        <v>3.0</v>
      </c>
      <c r="G73" s="480" t="s">
        <v>4048</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4047</v>
      </c>
      <c r="E74" s="480">
        <v>1.0</v>
      </c>
      <c r="F74" s="480">
        <v>3.0</v>
      </c>
      <c r="G74" s="480" t="s">
        <v>4048</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2481</v>
      </c>
      <c r="B75" s="480">
        <v>3.0</v>
      </c>
      <c r="C75" s="481" t="str">
        <f t="array" ref="C75">index(Images!$A$1:$K$1, 1, 2)</f>
        <v/>
      </c>
      <c r="D75" s="480" t="s">
        <v>4047</v>
      </c>
      <c r="E75" s="480">
        <v>1.0</v>
      </c>
      <c r="F75" s="480">
        <v>3.0</v>
      </c>
      <c r="G75" s="480" t="s">
        <v>4048</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3027</v>
      </c>
      <c r="B76" s="480">
        <v>3.0</v>
      </c>
      <c r="C76" s="481" t="str">
        <f t="array" ref="C76">index(Images!$A$1:$K$1, 1, 2)</f>
        <v/>
      </c>
      <c r="D76" s="480" t="s">
        <v>4047</v>
      </c>
      <c r="E76" s="480">
        <v>1.0</v>
      </c>
      <c r="F76" s="480">
        <v>4.0</v>
      </c>
      <c r="G76" s="480" t="s">
        <v>4050</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2991</v>
      </c>
      <c r="B77" s="480">
        <v>3.0</v>
      </c>
      <c r="C77" s="481" t="str">
        <f t="array" ref="C77">index(Images!$A$1:$K$1, 1, 2)</f>
        <v/>
      </c>
      <c r="D77" s="480" t="s">
        <v>4047</v>
      </c>
      <c r="E77" s="480">
        <v>1.0</v>
      </c>
      <c r="F77" s="480">
        <v>3.0</v>
      </c>
      <c r="G77" s="480" t="s">
        <v>4048</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3152</v>
      </c>
      <c r="B78" s="480">
        <v>3.0</v>
      </c>
      <c r="C78" s="481" t="str">
        <f t="array" ref="C78">index(Images!$A$1:$K$1, 1, 2)</f>
        <v/>
      </c>
      <c r="D78" s="480" t="s">
        <v>4047</v>
      </c>
      <c r="E78" s="480">
        <v>1.0</v>
      </c>
      <c r="F78" s="480">
        <v>3.0</v>
      </c>
      <c r="G78" s="480" t="s">
        <v>4048</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696</v>
      </c>
      <c r="B79" s="495">
        <v>1.0</v>
      </c>
      <c r="C79" s="496" t="str">
        <f t="array" ref="C79">index(Images!$A$1:$K$1, 1, 3)</f>
        <v/>
      </c>
      <c r="D79" s="495" t="s">
        <v>4047</v>
      </c>
      <c r="E79" s="495">
        <v>1.0</v>
      </c>
      <c r="F79" s="495">
        <v>5.0</v>
      </c>
      <c r="G79" s="495" t="s">
        <v>4054</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3202</v>
      </c>
      <c r="B80" s="495">
        <v>1.0</v>
      </c>
      <c r="C80" s="496" t="str">
        <f t="array" ref="C80">index(Images!$A$1:$K$1, 1, 3)</f>
        <v/>
      </c>
      <c r="D80" s="495" t="s">
        <v>4047</v>
      </c>
      <c r="E80" s="495">
        <v>1.0</v>
      </c>
      <c r="F80" s="495">
        <v>5.0</v>
      </c>
      <c r="G80" s="495" t="s">
        <v>4054</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1938</v>
      </c>
      <c r="B81" s="495">
        <v>1.0</v>
      </c>
      <c r="C81" s="496" t="str">
        <f t="array" ref="C81">index(Images!$A$1:$K$1, 1, 3)</f>
        <v/>
      </c>
      <c r="D81" s="495" t="s">
        <v>4049</v>
      </c>
      <c r="E81" s="495">
        <v>1.0</v>
      </c>
      <c r="F81" s="495">
        <v>5.0</v>
      </c>
      <c r="G81" s="495" t="s">
        <v>4054</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2914</v>
      </c>
      <c r="B82" s="495">
        <v>2.0</v>
      </c>
      <c r="C82" s="496" t="str">
        <f t="array" ref="C82">index(Images!$A$1:$K$1, 1, 3)</f>
        <v/>
      </c>
      <c r="D82" s="495" t="s">
        <v>4047</v>
      </c>
      <c r="E82" s="495">
        <v>1.0</v>
      </c>
      <c r="F82" s="495">
        <v>4.0</v>
      </c>
      <c r="G82" s="495" t="s">
        <v>4048</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1749</v>
      </c>
      <c r="B83" s="495">
        <v>2.0</v>
      </c>
      <c r="C83" s="496" t="str">
        <f t="array" ref="C83">index(Images!$A$1:$K$1, 1, 3)</f>
        <v/>
      </c>
      <c r="D83" s="495" t="s">
        <v>4047</v>
      </c>
      <c r="E83" s="495">
        <v>1.0</v>
      </c>
      <c r="F83" s="495">
        <v>5.0</v>
      </c>
      <c r="G83" s="495" t="s">
        <v>4050</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4047</v>
      </c>
      <c r="E84" s="495">
        <v>1.0</v>
      </c>
      <c r="F84" s="495">
        <v>5.0</v>
      </c>
      <c r="G84" s="495" t="s">
        <v>4054</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879</v>
      </c>
      <c r="B85" s="495">
        <v>2.0</v>
      </c>
      <c r="C85" s="496" t="str">
        <f t="array" ref="C85">index(Images!$A$1:$K$1, 1, 3)</f>
        <v/>
      </c>
      <c r="D85" s="495" t="s">
        <v>4047</v>
      </c>
      <c r="E85" s="495">
        <v>1.0</v>
      </c>
      <c r="F85" s="495">
        <v>5.0</v>
      </c>
      <c r="G85" s="495" t="s">
        <v>4054</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3206</v>
      </c>
      <c r="B86" s="495">
        <v>2.0</v>
      </c>
      <c r="C86" s="496" t="str">
        <f t="array" ref="C86">index(Images!$A$1:$K$1, 1, 3)</f>
        <v/>
      </c>
      <c r="D86" s="495" t="s">
        <v>4047</v>
      </c>
      <c r="E86" s="495">
        <v>1.0</v>
      </c>
      <c r="F86" s="495">
        <v>5.0</v>
      </c>
      <c r="G86" s="495" t="s">
        <v>4054</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1940</v>
      </c>
      <c r="B87" s="495">
        <v>2.0</v>
      </c>
      <c r="C87" s="496" t="str">
        <f t="array" ref="C87">index(Images!$A$1:$K$1, 1, 3)</f>
        <v/>
      </c>
      <c r="D87" s="495" t="s">
        <v>4049</v>
      </c>
      <c r="E87" s="495">
        <v>1.0</v>
      </c>
      <c r="F87" s="495">
        <v>5.0</v>
      </c>
      <c r="G87" s="495" t="s">
        <v>4054</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4047</v>
      </c>
      <c r="E88" s="495">
        <v>1.0</v>
      </c>
      <c r="F88" s="495">
        <v>5.0</v>
      </c>
      <c r="G88" s="495" t="s">
        <v>4054</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1227</v>
      </c>
      <c r="B89" s="495">
        <v>2.0</v>
      </c>
      <c r="C89" s="496" t="str">
        <f t="array" ref="C89">index(Images!$A$1:$K$1, 1, 3)</f>
        <v/>
      </c>
      <c r="D89" s="495" t="s">
        <v>4047</v>
      </c>
      <c r="E89" s="495">
        <v>1.0</v>
      </c>
      <c r="F89" s="495">
        <v>5.0</v>
      </c>
      <c r="G89" s="495" t="s">
        <v>4050</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874</v>
      </c>
      <c r="B90" s="495">
        <v>2.0</v>
      </c>
      <c r="C90" s="496" t="str">
        <f t="array" ref="C90">index(Images!$A$1:$K$1, 1, 3)</f>
        <v/>
      </c>
      <c r="D90" s="495" t="s">
        <v>4047</v>
      </c>
      <c r="E90" s="495">
        <v>1.0</v>
      </c>
      <c r="F90" s="495">
        <v>5.0</v>
      </c>
      <c r="G90" s="495" t="s">
        <v>4054</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1697</v>
      </c>
      <c r="B91" s="495">
        <v>2.0</v>
      </c>
      <c r="C91" s="496" t="str">
        <f t="array" ref="C91">index(Images!$A$1:$K$1, 1, 3)</f>
        <v/>
      </c>
      <c r="D91" s="495" t="s">
        <v>4047</v>
      </c>
      <c r="E91" s="495">
        <v>1.0</v>
      </c>
      <c r="F91" s="495">
        <v>5.0</v>
      </c>
      <c r="G91" s="495" t="s">
        <v>4050</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2915</v>
      </c>
      <c r="B92" s="495">
        <v>3.0</v>
      </c>
      <c r="C92" s="496" t="str">
        <f t="array" ref="C92">index(Images!$A$1:$K$1, 1, 3)</f>
        <v/>
      </c>
      <c r="D92" s="495" t="s">
        <v>4047</v>
      </c>
      <c r="E92" s="495">
        <v>1.0</v>
      </c>
      <c r="F92" s="495">
        <v>4.0</v>
      </c>
      <c r="G92" s="495" t="s">
        <v>4048</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1750</v>
      </c>
      <c r="B93" s="495">
        <v>3.0</v>
      </c>
      <c r="C93" s="496" t="str">
        <f t="array" ref="C93">index(Images!$A$1:$K$1, 1, 3)</f>
        <v/>
      </c>
      <c r="D93" s="495" t="s">
        <v>4047</v>
      </c>
      <c r="E93" s="495">
        <v>1.0</v>
      </c>
      <c r="F93" s="495">
        <v>5.0</v>
      </c>
      <c r="G93" s="495" t="s">
        <v>4050</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1407</v>
      </c>
      <c r="B94" s="495">
        <v>3.0</v>
      </c>
      <c r="C94" s="496" t="str">
        <f t="array" ref="C94">index(Images!$A$1:$K$1, 1, 3)</f>
        <v/>
      </c>
      <c r="D94" s="495" t="s">
        <v>4047</v>
      </c>
      <c r="E94" s="495">
        <v>1.0</v>
      </c>
      <c r="F94" s="495">
        <v>5.0</v>
      </c>
      <c r="G94" s="495" t="s">
        <v>4054</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1175</v>
      </c>
      <c r="B95" s="495">
        <v>3.0</v>
      </c>
      <c r="C95" s="496" t="str">
        <f t="array" ref="C95">index(Images!$A$1:$K$1, 1, 3)</f>
        <v/>
      </c>
      <c r="D95" s="495" t="s">
        <v>4047</v>
      </c>
      <c r="E95" s="495">
        <v>1.0</v>
      </c>
      <c r="F95" s="495">
        <v>5.0</v>
      </c>
      <c r="G95" s="495" t="s">
        <v>4054</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701</v>
      </c>
      <c r="B96" s="495">
        <v>3.0</v>
      </c>
      <c r="C96" s="496" t="str">
        <f t="array" ref="C96">index(Images!$A$1:$K$1, 1, 3)</f>
        <v/>
      </c>
      <c r="D96" s="495" t="s">
        <v>4047</v>
      </c>
      <c r="E96" s="495">
        <v>1.0</v>
      </c>
      <c r="F96" s="495">
        <v>5.0</v>
      </c>
      <c r="G96" s="495" t="s">
        <v>4054</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3208</v>
      </c>
      <c r="B97" s="495">
        <v>3.0</v>
      </c>
      <c r="C97" s="496" t="str">
        <f t="array" ref="C97">index(Images!$A$1:$K$1, 1, 3)</f>
        <v/>
      </c>
      <c r="D97" s="495" t="s">
        <v>4047</v>
      </c>
      <c r="E97" s="495">
        <v>1.0</v>
      </c>
      <c r="F97" s="495">
        <v>5.0</v>
      </c>
      <c r="G97" s="495" t="s">
        <v>4054</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880</v>
      </c>
      <c r="B98" s="495">
        <v>3.0</v>
      </c>
      <c r="C98" s="496" t="str">
        <f t="array" ref="C98">index(Images!$A$1:$K$1, 1, 3)</f>
        <v/>
      </c>
      <c r="D98" s="495" t="s">
        <v>4047</v>
      </c>
      <c r="E98" s="495">
        <v>1.0</v>
      </c>
      <c r="F98" s="495">
        <v>5.0</v>
      </c>
      <c r="G98" s="495" t="s">
        <v>4054</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3112</v>
      </c>
      <c r="B99" s="495">
        <v>3.0</v>
      </c>
      <c r="C99" s="496" t="str">
        <f t="array" ref="C99">index(Images!$A$1:$K$1, 1, 3)</f>
        <v/>
      </c>
      <c r="D99" s="495" t="s">
        <v>4047</v>
      </c>
      <c r="E99" s="495">
        <v>1.0</v>
      </c>
      <c r="F99" s="495">
        <v>5.0</v>
      </c>
      <c r="G99" s="495" t="s">
        <v>4054</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1941</v>
      </c>
      <c r="B100" s="495">
        <v>3.0</v>
      </c>
      <c r="C100" s="496" t="str">
        <f t="array" ref="C100">index(Images!$A$1:$K$1, 1, 3)</f>
        <v/>
      </c>
      <c r="D100" s="495" t="s">
        <v>4049</v>
      </c>
      <c r="E100" s="495">
        <v>1.0</v>
      </c>
      <c r="F100" s="495">
        <v>5.0</v>
      </c>
      <c r="G100" s="495" t="s">
        <v>4054</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1229</v>
      </c>
      <c r="B101" s="495">
        <v>3.0</v>
      </c>
      <c r="C101" s="496" t="str">
        <f t="array" ref="C101">index(Images!$A$1:$K$1, 1, 3)</f>
        <v/>
      </c>
      <c r="D101" s="495" t="s">
        <v>4047</v>
      </c>
      <c r="E101" s="495">
        <v>1.0</v>
      </c>
      <c r="F101" s="495">
        <v>5.0</v>
      </c>
      <c r="G101" s="495" t="s">
        <v>4050</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4047</v>
      </c>
      <c r="E102" s="495">
        <v>1.0</v>
      </c>
      <c r="F102" s="495">
        <v>5.0</v>
      </c>
      <c r="G102" s="495" t="s">
        <v>4054</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3419</v>
      </c>
      <c r="B103" s="495">
        <v>3.0</v>
      </c>
      <c r="C103" s="496" t="str">
        <f t="array" ref="C103">index(Images!$A$1:$K$1, 1, 3)</f>
        <v/>
      </c>
      <c r="D103" s="495" t="s">
        <v>4047</v>
      </c>
      <c r="E103" s="495">
        <v>1.0</v>
      </c>
      <c r="F103" s="495">
        <v>5.0</v>
      </c>
      <c r="G103" s="495" t="s">
        <v>4054</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1698</v>
      </c>
      <c r="B104" s="495">
        <v>3.0</v>
      </c>
      <c r="C104" s="496" t="str">
        <f t="array" ref="C104">index(Images!$A$1:$K$1, 1, 3)</f>
        <v/>
      </c>
      <c r="D104" s="495" t="s">
        <v>4047</v>
      </c>
      <c r="E104" s="495">
        <v>1.0</v>
      </c>
      <c r="F104" s="495">
        <v>5.0</v>
      </c>
      <c r="G104" s="495" t="s">
        <v>4050</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876</v>
      </c>
      <c r="B105" s="495">
        <v>3.0</v>
      </c>
      <c r="C105" s="496" t="str">
        <f t="array" ref="C105">index(Images!$A$1:$K$1, 1, 3)</f>
        <v/>
      </c>
      <c r="D105" s="495" t="s">
        <v>4047</v>
      </c>
      <c r="E105" s="495">
        <v>1.0</v>
      </c>
      <c r="F105" s="495">
        <v>5.0</v>
      </c>
      <c r="G105" s="495" t="s">
        <v>4054</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4047</v>
      </c>
      <c r="E106" s="510">
        <v>1.0</v>
      </c>
      <c r="F106" s="510">
        <v>5.0</v>
      </c>
      <c r="G106" s="510" t="s">
        <v>4055</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4047</v>
      </c>
      <c r="E107" s="510">
        <v>1.0</v>
      </c>
      <c r="F107" s="510">
        <v>5.0</v>
      </c>
      <c r="G107" s="510" t="s">
        <v>4055</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3583</v>
      </c>
      <c r="B108" s="510">
        <v>1.0</v>
      </c>
      <c r="C108" s="511" t="str">
        <f t="array" ref="C108">index(Images!$A$1:$K$1, 1, 4)</f>
        <v/>
      </c>
      <c r="D108" s="510" t="s">
        <v>4047</v>
      </c>
      <c r="E108" s="510">
        <v>1.0</v>
      </c>
      <c r="F108" s="510">
        <v>5.0</v>
      </c>
      <c r="G108" s="510" t="s">
        <v>4055</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4047</v>
      </c>
      <c r="E109" s="510">
        <v>1.0</v>
      </c>
      <c r="F109" s="510">
        <v>5.0</v>
      </c>
      <c r="G109" s="510" t="s">
        <v>4055</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899</v>
      </c>
      <c r="B110" s="510">
        <v>2.0</v>
      </c>
      <c r="C110" s="511" t="str">
        <f t="array" ref="C110">index(Images!$A$1:$K$1, 1, 4)</f>
        <v/>
      </c>
      <c r="D110" s="510" t="s">
        <v>4047</v>
      </c>
      <c r="E110" s="510">
        <v>1.0</v>
      </c>
      <c r="F110" s="510">
        <v>5.0</v>
      </c>
      <c r="G110" s="510" t="s">
        <v>4055</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4049</v>
      </c>
      <c r="E111" s="510">
        <v>2.0</v>
      </c>
      <c r="F111" s="510">
        <v>4.0</v>
      </c>
      <c r="G111" s="510" t="s">
        <v>4055</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3391</v>
      </c>
      <c r="B112" s="510">
        <v>2.0</v>
      </c>
      <c r="C112" s="511" t="str">
        <f t="array" ref="C112">index(Images!$A$1:$K$1, 1, 4)</f>
        <v/>
      </c>
      <c r="D112" s="510" t="s">
        <v>4047</v>
      </c>
      <c r="E112" s="510">
        <v>1.0</v>
      </c>
      <c r="F112" s="510">
        <v>5.0</v>
      </c>
      <c r="G112" s="510" t="s">
        <v>4055</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3336</v>
      </c>
      <c r="B113" s="510">
        <v>2.0</v>
      </c>
      <c r="C113" s="511" t="str">
        <f t="array" ref="C113">index(Images!$A$1:$K$1, 1, 4)</f>
        <v/>
      </c>
      <c r="D113" s="510" t="s">
        <v>4047</v>
      </c>
      <c r="E113" s="510">
        <v>1.0</v>
      </c>
      <c r="F113" s="510">
        <v>5.0</v>
      </c>
      <c r="G113" s="510" t="s">
        <v>4055</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4047</v>
      </c>
      <c r="E114" s="510">
        <v>1.0</v>
      </c>
      <c r="F114" s="510">
        <v>5.0</v>
      </c>
      <c r="G114" s="510" t="s">
        <v>4055</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2351</v>
      </c>
      <c r="B115" s="510">
        <v>3.0</v>
      </c>
      <c r="C115" s="511" t="str">
        <f t="array" ref="C115">index(Images!$A$1:$K$1, 1, 4)</f>
        <v/>
      </c>
      <c r="D115" s="510" t="s">
        <v>4047</v>
      </c>
      <c r="E115" s="510">
        <v>1.0</v>
      </c>
      <c r="F115" s="510">
        <v>5.0</v>
      </c>
      <c r="G115" s="510" t="s">
        <v>4055</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4049</v>
      </c>
      <c r="E116" s="510">
        <v>2.0</v>
      </c>
      <c r="F116" s="510">
        <v>4.0</v>
      </c>
      <c r="G116" s="510" t="s">
        <v>4055</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3392</v>
      </c>
      <c r="B117" s="510">
        <v>3.0</v>
      </c>
      <c r="C117" s="511" t="str">
        <f t="array" ref="C117">index(Images!$A$1:$K$1, 1, 4)</f>
        <v/>
      </c>
      <c r="D117" s="510" t="s">
        <v>4047</v>
      </c>
      <c r="E117" s="510">
        <v>1.0</v>
      </c>
      <c r="F117" s="510">
        <v>5.0</v>
      </c>
      <c r="G117" s="510" t="s">
        <v>4055</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3236</v>
      </c>
      <c r="B118" s="510">
        <v>3.0</v>
      </c>
      <c r="C118" s="511" t="str">
        <f t="array" ref="C118">index(Images!$A$1:$K$1, 1, 4)</f>
        <v/>
      </c>
      <c r="D118" s="510" t="s">
        <v>4047</v>
      </c>
      <c r="E118" s="510">
        <v>1.0</v>
      </c>
      <c r="F118" s="510">
        <v>5.0</v>
      </c>
      <c r="G118" s="510" t="s">
        <v>4055</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3337</v>
      </c>
      <c r="B119" s="510">
        <v>3.0</v>
      </c>
      <c r="C119" s="511" t="str">
        <f t="array" ref="C119">index(Images!$A$1:$K$1, 1, 4)</f>
        <v/>
      </c>
      <c r="D119" s="510" t="s">
        <v>4047</v>
      </c>
      <c r="E119" s="510">
        <v>1.0</v>
      </c>
      <c r="F119" s="510">
        <v>5.0</v>
      </c>
      <c r="G119" s="510" t="s">
        <v>4055</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2163</v>
      </c>
      <c r="B120" s="528">
        <v>1.0</v>
      </c>
      <c r="C120" s="529" t="str">
        <f t="array" ref="C120">index(Images!$A$1:$K$1, 1, 5)</f>
        <v/>
      </c>
      <c r="D120" s="528" t="s">
        <v>4047</v>
      </c>
      <c r="E120" s="528">
        <v>1.0</v>
      </c>
      <c r="F120" s="528">
        <v>3.0</v>
      </c>
      <c r="G120" s="528" t="s">
        <v>4056</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1610</v>
      </c>
      <c r="B121" s="528">
        <v>1.0</v>
      </c>
      <c r="C121" s="529" t="str">
        <f t="array" ref="C121">index(Images!$A$1:$K$1, 1, 5)</f>
        <v/>
      </c>
      <c r="D121" s="528" t="s">
        <v>4047</v>
      </c>
      <c r="E121" s="528">
        <v>1.0</v>
      </c>
      <c r="F121" s="528">
        <v>3.0</v>
      </c>
      <c r="G121" s="528" t="s">
        <v>4056</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1016</v>
      </c>
      <c r="B122" s="528">
        <v>1.0</v>
      </c>
      <c r="C122" s="529" t="str">
        <f t="array" ref="C122">index(Images!$A$1:$K$1, 1, 5)</f>
        <v/>
      </c>
      <c r="D122" s="528" t="s">
        <v>4047</v>
      </c>
      <c r="E122" s="528">
        <v>1.0</v>
      </c>
      <c r="F122" s="528">
        <v>3.0</v>
      </c>
      <c r="G122" s="528" t="s">
        <v>4056</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4047</v>
      </c>
      <c r="E123" s="528">
        <v>1.0</v>
      </c>
      <c r="F123" s="528">
        <v>3.0</v>
      </c>
      <c r="G123" s="528" t="s">
        <v>4056</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1753</v>
      </c>
      <c r="B124" s="528">
        <v>2.0</v>
      </c>
      <c r="C124" s="529" t="str">
        <f t="array" ref="C124">index(Images!$A$1:$K$1, 1, 5)</f>
        <v/>
      </c>
      <c r="D124" s="528" t="s">
        <v>4047</v>
      </c>
      <c r="E124" s="528">
        <v>1.0</v>
      </c>
      <c r="F124" s="528">
        <v>3.0</v>
      </c>
      <c r="G124" s="528" t="s">
        <v>4050</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1019</v>
      </c>
      <c r="B125" s="528">
        <v>2.0</v>
      </c>
      <c r="C125" s="529" t="str">
        <f t="array" ref="C125">index(Images!$A$1:$K$1, 1, 5)</f>
        <v/>
      </c>
      <c r="D125" s="528" t="s">
        <v>4047</v>
      </c>
      <c r="E125" s="528">
        <v>1.0</v>
      </c>
      <c r="F125" s="528">
        <v>3.0</v>
      </c>
      <c r="G125" s="528" t="s">
        <v>4056</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1024</v>
      </c>
      <c r="B126" s="528">
        <v>2.0</v>
      </c>
      <c r="C126" s="529" t="str">
        <f t="array" ref="C126">index(Images!$A$1:$K$1, 1, 5)</f>
        <v/>
      </c>
      <c r="D126" s="528" t="s">
        <v>4047</v>
      </c>
      <c r="E126" s="528">
        <v>1.0</v>
      </c>
      <c r="F126" s="528">
        <v>3.0</v>
      </c>
      <c r="G126" s="528" t="s">
        <v>4056</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1754</v>
      </c>
      <c r="B127" s="528">
        <v>3.0</v>
      </c>
      <c r="C127" s="529" t="str">
        <f t="array" ref="C127">index(Images!$A$1:$K$1, 1, 5)</f>
        <v/>
      </c>
      <c r="D127" s="528" t="s">
        <v>4047</v>
      </c>
      <c r="E127" s="528">
        <v>1.0</v>
      </c>
      <c r="F127" s="528">
        <v>3.0</v>
      </c>
      <c r="G127" s="528" t="s">
        <v>4050</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1021</v>
      </c>
      <c r="B128" s="528">
        <v>3.0</v>
      </c>
      <c r="C128" s="529" t="str">
        <f t="array" ref="C128">index(Images!$A$1:$K$1, 1, 5)</f>
        <v/>
      </c>
      <c r="D128" s="528" t="s">
        <v>4047</v>
      </c>
      <c r="E128" s="528">
        <v>1.0</v>
      </c>
      <c r="F128" s="528">
        <v>3.0</v>
      </c>
      <c r="G128" s="528" t="s">
        <v>4056</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4047</v>
      </c>
      <c r="E129" s="528">
        <v>1.0</v>
      </c>
      <c r="F129" s="528">
        <v>3.0</v>
      </c>
      <c r="G129" s="528" t="s">
        <v>4056</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1025</v>
      </c>
      <c r="B130" s="528">
        <v>3.0</v>
      </c>
      <c r="C130" s="529" t="str">
        <f t="array" ref="C130">index(Images!$A$1:$K$1, 1, 5)</f>
        <v/>
      </c>
      <c r="D130" s="528" t="s">
        <v>4047</v>
      </c>
      <c r="E130" s="528">
        <v>1.0</v>
      </c>
      <c r="F130" s="528">
        <v>3.0</v>
      </c>
      <c r="G130" s="528" t="s">
        <v>4056</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4047</v>
      </c>
      <c r="E131" s="543">
        <v>2.0</v>
      </c>
      <c r="F131" s="543">
        <v>3.0</v>
      </c>
      <c r="G131" s="543" t="s">
        <v>4048</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1088</v>
      </c>
      <c r="B132" s="543">
        <v>1.0</v>
      </c>
      <c r="C132" s="544" t="str">
        <f t="array" ref="C132">index(Images!$A$1:$K$1, 1, 6)</f>
        <v/>
      </c>
      <c r="D132" s="543" t="s">
        <v>4047</v>
      </c>
      <c r="E132" s="543">
        <v>2.0</v>
      </c>
      <c r="F132" s="543">
        <v>5.0</v>
      </c>
      <c r="G132" s="543" t="s">
        <v>4054</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3162</v>
      </c>
      <c r="B133" s="543">
        <v>1.0</v>
      </c>
      <c r="C133" s="544" t="str">
        <f t="array" ref="C133">index(Images!$A$1:$K$1, 1, 6)</f>
        <v/>
      </c>
      <c r="D133" s="543" t="s">
        <v>4047</v>
      </c>
      <c r="E133" s="543">
        <v>2.0</v>
      </c>
      <c r="F133" s="543">
        <v>3.0</v>
      </c>
      <c r="G133" s="543" t="s">
        <v>4048</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2939</v>
      </c>
      <c r="B134" s="543">
        <v>1.0</v>
      </c>
      <c r="C134" s="544" t="str">
        <f t="array" ref="C134">index(Images!$A$1:$K$1, 1, 6)</f>
        <v/>
      </c>
      <c r="D134" s="543" t="s">
        <v>4047</v>
      </c>
      <c r="E134" s="543">
        <v>2.0</v>
      </c>
      <c r="F134" s="543">
        <v>3.0</v>
      </c>
      <c r="G134" s="543" t="s">
        <v>4048</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4047</v>
      </c>
      <c r="E135" s="543">
        <v>2.0</v>
      </c>
      <c r="F135" s="543">
        <v>3.0</v>
      </c>
      <c r="G135" s="543" t="s">
        <v>4048</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2604</v>
      </c>
      <c r="B136" s="543">
        <v>2.0</v>
      </c>
      <c r="C136" s="544" t="str">
        <f t="array" ref="C136">index(Images!$A$1:$K$1, 1, 6)</f>
        <v/>
      </c>
      <c r="D136" s="543" t="s">
        <v>4047</v>
      </c>
      <c r="E136" s="543">
        <v>2.0</v>
      </c>
      <c r="F136" s="543">
        <v>3.0</v>
      </c>
      <c r="G136" s="543" t="s">
        <v>4048</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4047</v>
      </c>
      <c r="E137" s="543">
        <v>2.0</v>
      </c>
      <c r="F137" s="543">
        <v>3.0</v>
      </c>
      <c r="G137" s="543" t="s">
        <v>4048</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2601</v>
      </c>
      <c r="B138" s="543">
        <v>2.0</v>
      </c>
      <c r="C138" s="544" t="str">
        <f t="array" ref="C138">index(Images!$A$1:$K$1, 1, 6)</f>
        <v/>
      </c>
      <c r="D138" s="543" t="s">
        <v>4047</v>
      </c>
      <c r="E138" s="543">
        <v>2.0</v>
      </c>
      <c r="F138" s="543">
        <v>3.0</v>
      </c>
      <c r="G138" s="543" t="s">
        <v>4048</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1090</v>
      </c>
      <c r="B139" s="543">
        <v>2.0</v>
      </c>
      <c r="C139" s="544" t="str">
        <f t="array" ref="C139">index(Images!$A$1:$K$1, 1, 6)</f>
        <v/>
      </c>
      <c r="D139" s="543" t="s">
        <v>4047</v>
      </c>
      <c r="E139" s="543">
        <v>2.0</v>
      </c>
      <c r="F139" s="543">
        <v>5.0</v>
      </c>
      <c r="G139" s="543" t="s">
        <v>4054</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4047</v>
      </c>
      <c r="E140" s="543">
        <v>2.0</v>
      </c>
      <c r="F140" s="543">
        <v>5.0</v>
      </c>
      <c r="G140" s="543" t="s">
        <v>4054</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3164</v>
      </c>
      <c r="B141" s="543">
        <v>2.0</v>
      </c>
      <c r="C141" s="544" t="str">
        <f t="array" ref="C141">index(Images!$A$1:$K$1, 1, 6)</f>
        <v/>
      </c>
      <c r="D141" s="543" t="s">
        <v>4047</v>
      </c>
      <c r="E141" s="543">
        <v>2.0</v>
      </c>
      <c r="F141" s="543">
        <v>3.0</v>
      </c>
      <c r="G141" s="543" t="s">
        <v>4048</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3036</v>
      </c>
      <c r="B142" s="543">
        <v>2.0</v>
      </c>
      <c r="C142" s="544" t="str">
        <f t="array" ref="C142">index(Images!$A$1:$K$1, 1, 6)</f>
        <v/>
      </c>
      <c r="D142" s="543" t="s">
        <v>4047</v>
      </c>
      <c r="E142" s="543">
        <v>2.0</v>
      </c>
      <c r="F142" s="543">
        <v>3.0</v>
      </c>
      <c r="G142" s="543" t="s">
        <v>4055</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2944</v>
      </c>
      <c r="B143" s="543">
        <v>2.0</v>
      </c>
      <c r="C143" s="544" t="str">
        <f t="array" ref="C143">index(Images!$A$1:$K$1, 1, 6)</f>
        <v/>
      </c>
      <c r="D143" s="543" t="s">
        <v>4047</v>
      </c>
      <c r="E143" s="543">
        <v>2.0</v>
      </c>
      <c r="F143" s="543">
        <v>3.0</v>
      </c>
      <c r="G143" s="543" t="s">
        <v>4048</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4047</v>
      </c>
      <c r="E144" s="543">
        <v>2.0</v>
      </c>
      <c r="F144" s="543">
        <v>3.0</v>
      </c>
      <c r="G144" s="543" t="s">
        <v>4048</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4047</v>
      </c>
      <c r="E145" s="543">
        <v>2.0</v>
      </c>
      <c r="F145" s="543">
        <v>3.0</v>
      </c>
      <c r="G145" s="543" t="s">
        <v>4048</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1694</v>
      </c>
      <c r="B146" s="543">
        <v>2.0</v>
      </c>
      <c r="C146" s="544" t="str">
        <f t="array" ref="C146">index(Images!$A$1:$K$1, 1, 6)</f>
        <v/>
      </c>
      <c r="D146" s="543" t="s">
        <v>4047</v>
      </c>
      <c r="E146" s="543">
        <v>2.0</v>
      </c>
      <c r="F146" s="543">
        <v>3.0</v>
      </c>
      <c r="G146" s="543" t="s">
        <v>4048</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2602</v>
      </c>
      <c r="B147" s="543">
        <v>3.0</v>
      </c>
      <c r="C147" s="544" t="str">
        <f t="array" ref="C147">index(Images!$A$1:$K$1, 1, 6)</f>
        <v/>
      </c>
      <c r="D147" s="543" t="s">
        <v>4047</v>
      </c>
      <c r="E147" s="543">
        <v>2.0</v>
      </c>
      <c r="F147" s="543">
        <v>3.0</v>
      </c>
      <c r="G147" s="543" t="s">
        <v>4048</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4047</v>
      </c>
      <c r="E148" s="543">
        <v>2.0</v>
      </c>
      <c r="F148" s="543">
        <v>3.0</v>
      </c>
      <c r="G148" s="543" t="s">
        <v>4048</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1092</v>
      </c>
      <c r="B149" s="543">
        <v>3.0</v>
      </c>
      <c r="C149" s="544" t="str">
        <f t="array" ref="C149">index(Images!$A$1:$K$1, 1, 6)</f>
        <v/>
      </c>
      <c r="D149" s="543" t="s">
        <v>4047</v>
      </c>
      <c r="E149" s="543">
        <v>2.0</v>
      </c>
      <c r="F149" s="543">
        <v>5.0</v>
      </c>
      <c r="G149" s="543" t="s">
        <v>4054</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2605</v>
      </c>
      <c r="B150" s="543">
        <v>3.0</v>
      </c>
      <c r="C150" s="544" t="str">
        <f t="array" ref="C150">index(Images!$A$1:$K$1, 1, 6)</f>
        <v/>
      </c>
      <c r="D150" s="543" t="s">
        <v>4047</v>
      </c>
      <c r="E150" s="543">
        <v>2.0</v>
      </c>
      <c r="F150" s="543">
        <v>3.0</v>
      </c>
      <c r="G150" s="543" t="s">
        <v>4048</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4047</v>
      </c>
      <c r="E151" s="543">
        <v>2.0</v>
      </c>
      <c r="F151" s="543">
        <v>5.0</v>
      </c>
      <c r="G151" s="543" t="s">
        <v>4054</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3166</v>
      </c>
      <c r="B152" s="543">
        <v>3.0</v>
      </c>
      <c r="C152" s="544" t="str">
        <f t="array" ref="C152">index(Images!$A$1:$K$1, 1, 6)</f>
        <v/>
      </c>
      <c r="D152" s="543" t="s">
        <v>4047</v>
      </c>
      <c r="E152" s="543">
        <v>2.0</v>
      </c>
      <c r="F152" s="543">
        <v>3.0</v>
      </c>
      <c r="G152" s="543" t="s">
        <v>4048</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3037</v>
      </c>
      <c r="B153" s="543">
        <v>3.0</v>
      </c>
      <c r="C153" s="544" t="str">
        <f t="array" ref="C153">index(Images!$A$1:$K$1, 1, 6)</f>
        <v/>
      </c>
      <c r="D153" s="543" t="s">
        <v>4047</v>
      </c>
      <c r="E153" s="543">
        <v>2.0</v>
      </c>
      <c r="F153" s="543">
        <v>3.0</v>
      </c>
      <c r="G153" s="543" t="s">
        <v>4055</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2945</v>
      </c>
      <c r="B154" s="543">
        <v>3.0</v>
      </c>
      <c r="C154" s="544" t="str">
        <f t="array" ref="C154">index(Images!$A$1:$K$1, 1, 6)</f>
        <v/>
      </c>
      <c r="D154" s="543" t="s">
        <v>4047</v>
      </c>
      <c r="E154" s="543">
        <v>2.0</v>
      </c>
      <c r="F154" s="543">
        <v>3.0</v>
      </c>
      <c r="G154" s="543" t="s">
        <v>4048</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4047</v>
      </c>
      <c r="E155" s="543">
        <v>2.0</v>
      </c>
      <c r="F155" s="543">
        <v>3.0</v>
      </c>
      <c r="G155" s="543" t="s">
        <v>4048</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4047</v>
      </c>
      <c r="E156" s="543">
        <v>2.0</v>
      </c>
      <c r="F156" s="543">
        <v>3.0</v>
      </c>
      <c r="G156" s="543" t="s">
        <v>4048</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1695</v>
      </c>
      <c r="B157" s="543">
        <v>3.0</v>
      </c>
      <c r="C157" s="544" t="str">
        <f t="array" ref="C157">index(Images!$A$1:$K$1, 1, 6)</f>
        <v/>
      </c>
      <c r="D157" s="543" t="s">
        <v>4047</v>
      </c>
      <c r="E157" s="543">
        <v>2.0</v>
      </c>
      <c r="F157" s="543">
        <v>3.0</v>
      </c>
      <c r="G157" s="543" t="s">
        <v>4048</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4047</v>
      </c>
      <c r="E158" s="558">
        <v>2.0</v>
      </c>
      <c r="F158" s="558">
        <v>3.0</v>
      </c>
      <c r="G158" s="558" t="s">
        <v>4048</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1548</v>
      </c>
      <c r="B159" s="558">
        <v>1.0</v>
      </c>
      <c r="C159" s="559" t="str">
        <f t="array" ref="C159">index(Images!$A$1:$K$1, 1, 7)</f>
        <v/>
      </c>
      <c r="D159" s="558" t="s">
        <v>4047</v>
      </c>
      <c r="E159" s="558">
        <v>2.0</v>
      </c>
      <c r="F159" s="558">
        <v>3.0</v>
      </c>
      <c r="G159" s="558" t="s">
        <v>4048</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2718</v>
      </c>
      <c r="B160" s="558">
        <v>1.0</v>
      </c>
      <c r="C160" s="559" t="str">
        <f t="array" ref="C160">index(Images!$A$1:$K$1, 1, 7)</f>
        <v/>
      </c>
      <c r="D160" s="558" t="s">
        <v>4047</v>
      </c>
      <c r="E160" s="558">
        <v>2.0</v>
      </c>
      <c r="F160" s="558">
        <v>3.0</v>
      </c>
      <c r="G160" s="558" t="s">
        <v>4048</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1590</v>
      </c>
      <c r="B161" s="558">
        <v>1.0</v>
      </c>
      <c r="C161" s="559" t="str">
        <f t="array" ref="C161">index(Images!$A$1:$K$1, 1, 7)</f>
        <v/>
      </c>
      <c r="D161" s="558" t="s">
        <v>4047</v>
      </c>
      <c r="E161" s="558">
        <v>2.0</v>
      </c>
      <c r="F161" s="558">
        <v>3.0</v>
      </c>
      <c r="G161" s="558" t="s">
        <v>4048</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1800</v>
      </c>
      <c r="B162" s="558">
        <v>1.0</v>
      </c>
      <c r="C162" s="559" t="str">
        <f t="array" ref="C162">index(Images!$A$1:$K$1, 1, 7)</f>
        <v/>
      </c>
      <c r="D162" s="558" t="s">
        <v>4049</v>
      </c>
      <c r="E162" s="558">
        <v>2.0</v>
      </c>
      <c r="F162" s="558">
        <v>3.0</v>
      </c>
      <c r="G162" s="558" t="s">
        <v>4048</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2314</v>
      </c>
      <c r="B163" s="558">
        <v>1.0</v>
      </c>
      <c r="C163" s="559" t="str">
        <f t="array" ref="C163">index(Images!$A$1:$K$1, 1, 7)</f>
        <v/>
      </c>
      <c r="D163" s="558" t="s">
        <v>4047</v>
      </c>
      <c r="E163" s="558">
        <v>2.0</v>
      </c>
      <c r="F163" s="558">
        <v>3.0</v>
      </c>
      <c r="G163" s="558" t="s">
        <v>4048</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1322</v>
      </c>
      <c r="B164" s="558">
        <v>2.0</v>
      </c>
      <c r="C164" s="559" t="str">
        <f t="array" ref="C164">index(Images!$A$1:$K$1, 1, 7)</f>
        <v/>
      </c>
      <c r="D164" s="558" t="s">
        <v>4047</v>
      </c>
      <c r="E164" s="558">
        <v>2.0</v>
      </c>
      <c r="F164" s="558">
        <v>3.0</v>
      </c>
      <c r="G164" s="558" t="s">
        <v>4048</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2720</v>
      </c>
      <c r="B165" s="558">
        <v>2.0</v>
      </c>
      <c r="C165" s="559" t="str">
        <f t="array" ref="C165">index(Images!$A$1:$K$1, 1, 7)</f>
        <v/>
      </c>
      <c r="D165" s="558" t="s">
        <v>4047</v>
      </c>
      <c r="E165" s="558">
        <v>2.0</v>
      </c>
      <c r="F165" s="558">
        <v>3.0</v>
      </c>
      <c r="G165" s="558" t="s">
        <v>4048</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4047</v>
      </c>
      <c r="E166" s="558">
        <v>2.0</v>
      </c>
      <c r="F166" s="558">
        <v>3.0</v>
      </c>
      <c r="G166" s="558" t="s">
        <v>4048</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1550</v>
      </c>
      <c r="B167" s="558">
        <v>2.0</v>
      </c>
      <c r="C167" s="559" t="str">
        <f t="array" ref="C167">index(Images!$A$1:$K$1, 1, 7)</f>
        <v/>
      </c>
      <c r="D167" s="558" t="s">
        <v>4047</v>
      </c>
      <c r="E167" s="558">
        <v>2.0</v>
      </c>
      <c r="F167" s="558">
        <v>3.0</v>
      </c>
      <c r="G167" s="558" t="s">
        <v>4048</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2577</v>
      </c>
      <c r="B168" s="558">
        <v>2.0</v>
      </c>
      <c r="C168" s="559" t="str">
        <f t="array" ref="C168">index(Images!$A$1:$K$1, 1, 7)</f>
        <v/>
      </c>
      <c r="D168" s="558" t="s">
        <v>4047</v>
      </c>
      <c r="E168" s="558">
        <v>2.0</v>
      </c>
      <c r="F168" s="558">
        <v>5.0</v>
      </c>
      <c r="G168" s="558" t="s">
        <v>4054</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2687</v>
      </c>
      <c r="B169" s="558">
        <v>2.0</v>
      </c>
      <c r="C169" s="559" t="str">
        <f t="array" ref="C169">index(Images!$A$1:$K$1, 1, 7)</f>
        <v/>
      </c>
      <c r="D169" s="558" t="s">
        <v>4047</v>
      </c>
      <c r="E169" s="558">
        <v>2.0</v>
      </c>
      <c r="F169" s="558">
        <v>3.0</v>
      </c>
      <c r="G169" s="558" t="s">
        <v>4048</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4057</v>
      </c>
      <c r="B170" s="558">
        <v>2.0</v>
      </c>
      <c r="C170" s="559" t="str">
        <f t="array" ref="C170">index(Images!$A$1:$K$1, 1, 7)</f>
        <v/>
      </c>
      <c r="D170" s="558" t="s">
        <v>4047</v>
      </c>
      <c r="E170" s="558">
        <v>2.0</v>
      </c>
      <c r="F170" s="558">
        <v>3.0</v>
      </c>
      <c r="G170" s="558" t="s">
        <v>4048</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1595</v>
      </c>
      <c r="B171" s="558">
        <v>2.0</v>
      </c>
      <c r="C171" s="559" t="str">
        <f t="array" ref="C171">index(Images!$A$1:$K$1, 1, 7)</f>
        <v/>
      </c>
      <c r="D171" s="558" t="s">
        <v>4047</v>
      </c>
      <c r="E171" s="558">
        <v>2.0</v>
      </c>
      <c r="F171" s="558">
        <v>4.0</v>
      </c>
      <c r="G171" s="558" t="s">
        <v>4050</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1801</v>
      </c>
      <c r="B172" s="558">
        <v>2.0</v>
      </c>
      <c r="C172" s="559" t="str">
        <f t="array" ref="C172">index(Images!$A$1:$K$1, 1, 7)</f>
        <v/>
      </c>
      <c r="D172" s="558" t="s">
        <v>4049</v>
      </c>
      <c r="E172" s="558">
        <v>2.0</v>
      </c>
      <c r="F172" s="558">
        <v>3.0</v>
      </c>
      <c r="G172" s="558" t="s">
        <v>4048</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2316</v>
      </c>
      <c r="B173" s="558">
        <v>2.0</v>
      </c>
      <c r="C173" s="559" t="str">
        <f t="array" ref="C173">index(Images!$A$1:$K$1, 1, 7)</f>
        <v/>
      </c>
      <c r="D173" s="558" t="s">
        <v>4047</v>
      </c>
      <c r="E173" s="558">
        <v>2.0</v>
      </c>
      <c r="F173" s="558">
        <v>3.0</v>
      </c>
      <c r="G173" s="558" t="s">
        <v>4048</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3408</v>
      </c>
      <c r="B174" s="558">
        <v>2.0</v>
      </c>
      <c r="C174" s="559" t="str">
        <f t="array" ref="C174">index(Images!$A$1:$K$1, 1, 7)</f>
        <v/>
      </c>
      <c r="D174" s="558" t="s">
        <v>4047</v>
      </c>
      <c r="E174" s="558">
        <v>2.0</v>
      </c>
      <c r="F174" s="558">
        <v>3.0</v>
      </c>
      <c r="G174" s="558" t="s">
        <v>4048</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2653</v>
      </c>
      <c r="B175" s="558">
        <v>2.0</v>
      </c>
      <c r="C175" s="559" t="str">
        <f t="array" ref="C175">index(Images!$A$1:$K$1, 1, 7)</f>
        <v/>
      </c>
      <c r="D175" s="558" t="s">
        <v>4049</v>
      </c>
      <c r="E175" s="558">
        <v>2.0</v>
      </c>
      <c r="F175" s="558">
        <v>3.0</v>
      </c>
      <c r="G175" s="558" t="s">
        <v>4055</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1324</v>
      </c>
      <c r="B176" s="558">
        <v>3.0</v>
      </c>
      <c r="C176" s="559" t="str">
        <f t="array" ref="C176">index(Images!$A$1:$K$1, 1, 7)</f>
        <v/>
      </c>
      <c r="D176" s="558" t="s">
        <v>4047</v>
      </c>
      <c r="E176" s="558">
        <v>2.0</v>
      </c>
      <c r="F176" s="558">
        <v>3.0</v>
      </c>
      <c r="G176" s="558" t="s">
        <v>4055</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901</v>
      </c>
      <c r="B177" s="558">
        <v>3.0</v>
      </c>
      <c r="C177" s="559" t="str">
        <f t="array" ref="C177">index(Images!$A$1:$K$1, 1, 7)</f>
        <v/>
      </c>
      <c r="D177" s="558" t="s">
        <v>4047</v>
      </c>
      <c r="E177" s="558">
        <v>2.0</v>
      </c>
      <c r="F177" s="558">
        <v>3.0</v>
      </c>
      <c r="G177" s="558" t="s">
        <v>4048</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1551</v>
      </c>
      <c r="B178" s="558">
        <v>3.0</v>
      </c>
      <c r="C178" s="559" t="str">
        <f t="array" ref="C178">index(Images!$A$1:$K$1, 1, 7)</f>
        <v/>
      </c>
      <c r="D178" s="558" t="s">
        <v>4047</v>
      </c>
      <c r="E178" s="558">
        <v>2.0</v>
      </c>
      <c r="F178" s="558">
        <v>3.0</v>
      </c>
      <c r="G178" s="558" t="s">
        <v>4048</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1732</v>
      </c>
      <c r="B179" s="558">
        <v>3.0</v>
      </c>
      <c r="C179" s="559" t="str">
        <f t="array" ref="C179">index(Images!$A$1:$K$1, 1, 7)</f>
        <v/>
      </c>
      <c r="D179" s="558" t="s">
        <v>4047</v>
      </c>
      <c r="E179" s="558">
        <v>2.0</v>
      </c>
      <c r="F179" s="558">
        <v>3.0</v>
      </c>
      <c r="G179" s="558" t="s">
        <v>4048</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2721</v>
      </c>
      <c r="B180" s="558">
        <v>3.0</v>
      </c>
      <c r="C180" s="559" t="str">
        <f t="array" ref="C180">index(Images!$A$1:$K$1, 1, 7)</f>
        <v/>
      </c>
      <c r="D180" s="558" t="s">
        <v>4047</v>
      </c>
      <c r="E180" s="558">
        <v>2.0</v>
      </c>
      <c r="F180" s="558">
        <v>3.0</v>
      </c>
      <c r="G180" s="558" t="s">
        <v>4048</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2578</v>
      </c>
      <c r="B181" s="558">
        <v>3.0</v>
      </c>
      <c r="C181" s="559" t="str">
        <f t="array" ref="C181">index(Images!$A$1:$K$1, 1, 7)</f>
        <v/>
      </c>
      <c r="D181" s="558" t="s">
        <v>4047</v>
      </c>
      <c r="E181" s="558">
        <v>2.0</v>
      </c>
      <c r="F181" s="558">
        <v>5.0</v>
      </c>
      <c r="G181" s="558" t="s">
        <v>4054</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4058</v>
      </c>
      <c r="B182" s="558">
        <v>3.0</v>
      </c>
      <c r="C182" s="559" t="str">
        <f t="array" ref="C182">index(Images!$A$1:$K$1, 1, 7)</f>
        <v/>
      </c>
      <c r="D182" s="558" t="s">
        <v>4047</v>
      </c>
      <c r="E182" s="558">
        <v>2.0</v>
      </c>
      <c r="F182" s="558">
        <v>3.0</v>
      </c>
      <c r="G182" s="558" t="s">
        <v>4048</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1592</v>
      </c>
      <c r="B183" s="558">
        <v>3.0</v>
      </c>
      <c r="C183" s="559" t="str">
        <f t="array" ref="C183">index(Images!$A$1:$K$1, 1, 7)</f>
        <v/>
      </c>
      <c r="D183" s="558" t="s">
        <v>4047</v>
      </c>
      <c r="E183" s="558">
        <v>2.0</v>
      </c>
      <c r="F183" s="558">
        <v>3.0</v>
      </c>
      <c r="G183" s="558" t="s">
        <v>4048</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1597</v>
      </c>
      <c r="B184" s="558">
        <v>3.0</v>
      </c>
      <c r="C184" s="559" t="str">
        <f t="array" ref="C184">index(Images!$A$1:$K$1, 1, 7)</f>
        <v/>
      </c>
      <c r="D184" s="558" t="s">
        <v>4047</v>
      </c>
      <c r="E184" s="558">
        <v>2.0</v>
      </c>
      <c r="F184" s="558">
        <v>4.0</v>
      </c>
      <c r="G184" s="558" t="s">
        <v>4050</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1803</v>
      </c>
      <c r="B185" s="558">
        <v>3.0</v>
      </c>
      <c r="C185" s="559" t="str">
        <f t="array" ref="C185">index(Images!$A$1:$K$1, 1, 7)</f>
        <v/>
      </c>
      <c r="D185" s="558" t="s">
        <v>4049</v>
      </c>
      <c r="E185" s="558">
        <v>2.0</v>
      </c>
      <c r="F185" s="558">
        <v>3.0</v>
      </c>
      <c r="G185" s="558" t="s">
        <v>4048</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2317</v>
      </c>
      <c r="B186" s="558">
        <v>3.0</v>
      </c>
      <c r="C186" s="559" t="str">
        <f t="array" ref="C186">index(Images!$A$1:$K$1, 1, 7)</f>
        <v/>
      </c>
      <c r="D186" s="558" t="s">
        <v>4047</v>
      </c>
      <c r="E186" s="558">
        <v>2.0</v>
      </c>
      <c r="F186" s="558">
        <v>3.0</v>
      </c>
      <c r="G186" s="558" t="s">
        <v>4048</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3409</v>
      </c>
      <c r="B187" s="558">
        <v>3.0</v>
      </c>
      <c r="C187" s="559" t="str">
        <f t="array" ref="C187">index(Images!$A$1:$K$1, 1, 7)</f>
        <v/>
      </c>
      <c r="D187" s="558" t="s">
        <v>4047</v>
      </c>
      <c r="E187" s="558">
        <v>2.0</v>
      </c>
      <c r="F187" s="558">
        <v>3.0</v>
      </c>
      <c r="G187" s="558" t="s">
        <v>4048</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2688</v>
      </c>
      <c r="B188" s="558">
        <v>3.0</v>
      </c>
      <c r="C188" s="559" t="str">
        <f t="array" ref="C188">index(Images!$A$1:$K$1, 1, 7)</f>
        <v/>
      </c>
      <c r="D188" s="558" t="s">
        <v>4047</v>
      </c>
      <c r="E188" s="558">
        <v>2.0</v>
      </c>
      <c r="F188" s="558">
        <v>3.0</v>
      </c>
      <c r="G188" s="558" t="s">
        <v>4048</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2655</v>
      </c>
      <c r="B189" s="558">
        <v>3.0</v>
      </c>
      <c r="C189" s="559" t="str">
        <f t="array" ref="C189">index(Images!$A$1:$K$1, 1, 7)</f>
        <v/>
      </c>
      <c r="D189" s="558" t="s">
        <v>4049</v>
      </c>
      <c r="E189" s="558">
        <v>2.0</v>
      </c>
      <c r="F189" s="558">
        <v>3.0</v>
      </c>
      <c r="G189" s="558" t="s">
        <v>4055</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4059</v>
      </c>
      <c r="B190" s="573">
        <v>0.0</v>
      </c>
      <c r="C190" s="574" t="str">
        <f t="array" ref="C190">index(Images!$A$1:$K$1, 1, 8)</f>
        <v/>
      </c>
      <c r="D190" s="573" t="s">
        <v>4049</v>
      </c>
      <c r="E190" s="573">
        <v>2.0</v>
      </c>
      <c r="F190" s="573">
        <v>3.0</v>
      </c>
      <c r="G190" s="573" t="s">
        <v>4048</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2223</v>
      </c>
      <c r="B191" s="573">
        <v>1.0</v>
      </c>
      <c r="C191" s="574" t="str">
        <f t="array" ref="C191">index(Images!$A$1:$K$1, 1, 8)</f>
        <v/>
      </c>
      <c r="D191" s="573" t="s">
        <v>4049</v>
      </c>
      <c r="E191" s="573">
        <v>2.0</v>
      </c>
      <c r="F191" s="573">
        <v>3.0</v>
      </c>
      <c r="G191" s="573" t="s">
        <v>4048</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4049</v>
      </c>
      <c r="E192" s="573">
        <v>2.0</v>
      </c>
      <c r="F192" s="573">
        <v>3.0</v>
      </c>
      <c r="G192" s="573" t="s">
        <v>4048</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1351</v>
      </c>
      <c r="B193" s="573">
        <v>1.0</v>
      </c>
      <c r="C193" s="574" t="str">
        <f t="array" ref="C193">index(Images!$A$1:$K$1, 1, 8)</f>
        <v/>
      </c>
      <c r="D193" s="573" t="s">
        <v>4049</v>
      </c>
      <c r="E193" s="573">
        <v>2.0</v>
      </c>
      <c r="F193" s="573">
        <v>3.0</v>
      </c>
      <c r="G193" s="573" t="s">
        <v>4048</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925</v>
      </c>
      <c r="B194" s="573">
        <v>1.0</v>
      </c>
      <c r="C194" s="574" t="str">
        <f t="array" ref="C194">index(Images!$A$1:$K$1, 1, 8)</f>
        <v/>
      </c>
      <c r="D194" s="573" t="s">
        <v>4047</v>
      </c>
      <c r="E194" s="573">
        <v>1.0</v>
      </c>
      <c r="F194" s="573">
        <v>3.0</v>
      </c>
      <c r="G194" s="573" t="s">
        <v>4048</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1747</v>
      </c>
      <c r="B195" s="573">
        <v>1.0</v>
      </c>
      <c r="C195" s="574" t="str">
        <f t="array" ref="C195">index(Images!$A$1:$K$1, 1, 8)</f>
        <v/>
      </c>
      <c r="D195" s="573" t="s">
        <v>4047</v>
      </c>
      <c r="E195" s="573">
        <v>1.0</v>
      </c>
      <c r="F195" s="573">
        <v>3.0</v>
      </c>
      <c r="G195" s="573" t="s">
        <v>4050</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2410</v>
      </c>
      <c r="B196" s="573">
        <v>1.0</v>
      </c>
      <c r="C196" s="574" t="str">
        <f t="array" ref="C196">index(Images!$A$1:$K$1, 1, 8)</f>
        <v/>
      </c>
      <c r="D196" s="573" t="s">
        <v>4047</v>
      </c>
      <c r="E196" s="573">
        <v>1.0</v>
      </c>
      <c r="F196" s="573">
        <v>3.0</v>
      </c>
      <c r="G196" s="573" t="s">
        <v>4048</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3256</v>
      </c>
      <c r="B197" s="573">
        <v>1.0</v>
      </c>
      <c r="C197" s="574" t="str">
        <f t="array" ref="C197">index(Images!$A$1:$K$1, 1, 8)</f>
        <v/>
      </c>
      <c r="D197" s="573" t="s">
        <v>4049</v>
      </c>
      <c r="E197" s="573">
        <v>2.0</v>
      </c>
      <c r="F197" s="573">
        <v>3.0</v>
      </c>
      <c r="G197" s="573" t="s">
        <v>4055</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736</v>
      </c>
      <c r="B198" s="573">
        <v>1.0</v>
      </c>
      <c r="C198" s="574" t="str">
        <f t="array" ref="C198">index(Images!$A$1:$K$1, 1, 8)</f>
        <v/>
      </c>
      <c r="D198" s="573" t="s">
        <v>4047</v>
      </c>
      <c r="E198" s="573">
        <v>1.0</v>
      </c>
      <c r="F198" s="573">
        <v>3.0</v>
      </c>
      <c r="G198" s="573" t="s">
        <v>4048</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1202</v>
      </c>
      <c r="B199" s="573">
        <v>2.0</v>
      </c>
      <c r="C199" s="574" t="str">
        <f t="array" ref="C199">index(Images!$A$1:$K$1, 1, 8)</f>
        <v/>
      </c>
      <c r="D199" s="573" t="s">
        <v>4047</v>
      </c>
      <c r="E199" s="573">
        <v>1.0</v>
      </c>
      <c r="F199" s="573">
        <v>3.0</v>
      </c>
      <c r="G199" s="573" t="s">
        <v>4048</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3516</v>
      </c>
      <c r="B200" s="573">
        <v>2.0</v>
      </c>
      <c r="C200" s="574" t="str">
        <f t="array" ref="C200">index(Images!$A$1:$K$1, 1, 8)</f>
        <v/>
      </c>
      <c r="D200" s="573" t="s">
        <v>4047</v>
      </c>
      <c r="E200" s="573">
        <v>1.0</v>
      </c>
      <c r="F200" s="573">
        <v>3.0</v>
      </c>
      <c r="G200" s="573" t="s">
        <v>4048</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654</v>
      </c>
      <c r="B201" s="573">
        <v>2.0</v>
      </c>
      <c r="C201" s="574" t="str">
        <f t="array" ref="C201">index(Images!$A$1:$K$1, 1, 8)</f>
        <v/>
      </c>
      <c r="D201" s="573" t="s">
        <v>4047</v>
      </c>
      <c r="E201" s="573">
        <v>1.0</v>
      </c>
      <c r="F201" s="573">
        <v>3.0</v>
      </c>
      <c r="G201" s="573" t="s">
        <v>4048</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3491</v>
      </c>
      <c r="B202" s="573">
        <v>2.0</v>
      </c>
      <c r="C202" s="574" t="str">
        <f t="array" ref="C202">index(Images!$A$1:$K$1, 1, 8)</f>
        <v/>
      </c>
      <c r="D202" s="573" t="s">
        <v>4049</v>
      </c>
      <c r="E202" s="573">
        <v>1.0</v>
      </c>
      <c r="F202" s="573">
        <v>3.0</v>
      </c>
      <c r="G202" s="573" t="s">
        <v>4048</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926</v>
      </c>
      <c r="B203" s="573">
        <v>2.0</v>
      </c>
      <c r="C203" s="574" t="str">
        <f t="array" ref="C203">index(Images!$A$1:$K$1, 1, 8)</f>
        <v/>
      </c>
      <c r="D203" s="573" t="s">
        <v>4049</v>
      </c>
      <c r="E203" s="573">
        <v>1.0</v>
      </c>
      <c r="F203" s="573">
        <v>3.0</v>
      </c>
      <c r="G203" s="573" t="s">
        <v>4048</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4049</v>
      </c>
      <c r="E204" s="573">
        <v>2.0</v>
      </c>
      <c r="F204" s="573">
        <v>3.0</v>
      </c>
      <c r="G204" s="573" t="s">
        <v>4048</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1660</v>
      </c>
      <c r="B205" s="573">
        <v>2.0</v>
      </c>
      <c r="C205" s="574" t="str">
        <f t="array" ref="C205">index(Images!$A$1:$K$1, 1, 8)</f>
        <v/>
      </c>
      <c r="D205" s="573" t="s">
        <v>4049</v>
      </c>
      <c r="E205" s="573">
        <v>2.0</v>
      </c>
      <c r="F205" s="573">
        <v>3.0</v>
      </c>
      <c r="G205" s="573" t="s">
        <v>4048</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1408</v>
      </c>
      <c r="B206" s="573">
        <v>2.0</v>
      </c>
      <c r="C206" s="574" t="str">
        <f t="array" ref="C206">index(Images!$A$1:$K$1, 1, 8)</f>
        <v/>
      </c>
      <c r="D206" s="573" t="s">
        <v>4049</v>
      </c>
      <c r="E206" s="573">
        <v>2.0</v>
      </c>
      <c r="F206" s="573">
        <v>3.0</v>
      </c>
      <c r="G206" s="573" t="s">
        <v>4048</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1352</v>
      </c>
      <c r="B207" s="573">
        <v>2.0</v>
      </c>
      <c r="C207" s="574" t="str">
        <f t="array" ref="C207">index(Images!$A$1:$K$1, 1, 8)</f>
        <v/>
      </c>
      <c r="D207" s="573" t="s">
        <v>4049</v>
      </c>
      <c r="E207" s="573">
        <v>2.0</v>
      </c>
      <c r="F207" s="573">
        <v>3.0</v>
      </c>
      <c r="G207" s="573" t="s">
        <v>4048</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4049</v>
      </c>
      <c r="E208" s="573">
        <v>2.0</v>
      </c>
      <c r="F208" s="573">
        <v>3.0</v>
      </c>
      <c r="G208" s="573" t="s">
        <v>4048</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4049</v>
      </c>
      <c r="E209" s="573">
        <v>2.0</v>
      </c>
      <c r="F209" s="573">
        <v>3.0</v>
      </c>
      <c r="G209" s="573" t="s">
        <v>4048</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1997</v>
      </c>
      <c r="B210" s="573">
        <v>2.0</v>
      </c>
      <c r="C210" s="574" t="str">
        <f t="array" ref="C210">index(Images!$A$1:$K$1, 1, 8)</f>
        <v/>
      </c>
      <c r="D210" s="573" t="s">
        <v>4049</v>
      </c>
      <c r="E210" s="573">
        <v>2.0</v>
      </c>
      <c r="F210" s="573">
        <v>3.0</v>
      </c>
      <c r="G210" s="573" t="s">
        <v>4048</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3184</v>
      </c>
      <c r="B211" s="573">
        <v>2.0</v>
      </c>
      <c r="C211" s="574" t="str">
        <f t="array" ref="C211">index(Images!$A$1:$K$1, 1, 8)</f>
        <v/>
      </c>
      <c r="D211" s="573" t="s">
        <v>4049</v>
      </c>
      <c r="E211" s="573">
        <v>2.0</v>
      </c>
      <c r="F211" s="573">
        <v>5.0</v>
      </c>
      <c r="G211" s="573" t="s">
        <v>4054</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2229</v>
      </c>
      <c r="B212" s="573">
        <v>2.0</v>
      </c>
      <c r="C212" s="574" t="str">
        <f t="array" ref="C212">index(Images!$A$1:$K$1, 1, 8)</f>
        <v/>
      </c>
      <c r="D212" s="573" t="s">
        <v>4049</v>
      </c>
      <c r="E212" s="573">
        <v>2.0</v>
      </c>
      <c r="F212" s="573">
        <v>3.0</v>
      </c>
      <c r="G212" s="573" t="s">
        <v>4055</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2824</v>
      </c>
      <c r="B213" s="573">
        <v>2.0</v>
      </c>
      <c r="C213" s="574" t="str">
        <f t="array" ref="C213">index(Images!$A$1:$K$1, 1, 8)</f>
        <v/>
      </c>
      <c r="D213" s="573" t="s">
        <v>4047</v>
      </c>
      <c r="E213" s="573">
        <v>1.0</v>
      </c>
      <c r="F213" s="573">
        <v>5.0</v>
      </c>
      <c r="G213" s="573" t="s">
        <v>4054</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1806</v>
      </c>
      <c r="B214" s="573">
        <v>2.0</v>
      </c>
      <c r="C214" s="574" t="str">
        <f t="array" ref="C214">index(Images!$A$1:$K$1, 1, 8)</f>
        <v/>
      </c>
      <c r="D214" s="573" t="s">
        <v>4049</v>
      </c>
      <c r="E214" s="573">
        <v>2.0</v>
      </c>
      <c r="F214" s="573">
        <v>3.0</v>
      </c>
      <c r="G214" s="573" t="s">
        <v>4048</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1875</v>
      </c>
      <c r="B215" s="573">
        <v>2.0</v>
      </c>
      <c r="C215" s="574" t="str">
        <f t="array" ref="C215">index(Images!$A$1:$K$1, 1, 8)</f>
        <v/>
      </c>
      <c r="D215" s="573" t="s">
        <v>4049</v>
      </c>
      <c r="E215" s="573">
        <v>1.0</v>
      </c>
      <c r="F215" s="573">
        <v>3.0</v>
      </c>
      <c r="G215" s="573" t="s">
        <v>4055</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2411</v>
      </c>
      <c r="B216" s="573">
        <v>2.0</v>
      </c>
      <c r="C216" s="574" t="str">
        <f t="array" ref="C216">index(Images!$A$1:$K$1, 1, 8)</f>
        <v/>
      </c>
      <c r="D216" s="573" t="s">
        <v>4047</v>
      </c>
      <c r="E216" s="573">
        <v>1.0</v>
      </c>
      <c r="F216" s="573">
        <v>3.0</v>
      </c>
      <c r="G216" s="573" t="s">
        <v>4048</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2413</v>
      </c>
      <c r="B217" s="573">
        <v>2.0</v>
      </c>
      <c r="C217" s="574" t="str">
        <f t="array" ref="C217">index(Images!$A$1:$K$1, 1, 8)</f>
        <v/>
      </c>
      <c r="D217" s="573" t="s">
        <v>4047</v>
      </c>
      <c r="E217" s="573">
        <v>1.0</v>
      </c>
      <c r="F217" s="573">
        <v>3.0</v>
      </c>
      <c r="G217" s="573" t="s">
        <v>4048</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2389</v>
      </c>
      <c r="B218" s="573">
        <v>2.0</v>
      </c>
      <c r="C218" s="574" t="str">
        <f t="array" ref="C218">index(Images!$A$1:$K$1, 1, 8)</f>
        <v/>
      </c>
      <c r="D218" s="573" t="s">
        <v>4049</v>
      </c>
      <c r="E218" s="573">
        <v>2.0</v>
      </c>
      <c r="F218" s="573">
        <v>3.0</v>
      </c>
      <c r="G218" s="573" t="s">
        <v>4048</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3257</v>
      </c>
      <c r="B219" s="573">
        <v>2.0</v>
      </c>
      <c r="C219" s="574" t="str">
        <f t="array" ref="C219">index(Images!$A$1:$K$1, 1, 8)</f>
        <v/>
      </c>
      <c r="D219" s="573" t="s">
        <v>4049</v>
      </c>
      <c r="E219" s="573">
        <v>2.0</v>
      </c>
      <c r="F219" s="573">
        <v>3.0</v>
      </c>
      <c r="G219" s="573" t="s">
        <v>4055</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2846</v>
      </c>
      <c r="B220" s="573">
        <v>2.0</v>
      </c>
      <c r="C220" s="574" t="str">
        <f t="array" ref="C220">index(Images!$A$1:$K$1, 1, 8)</f>
        <v/>
      </c>
      <c r="D220" s="573" t="s">
        <v>4049</v>
      </c>
      <c r="E220" s="573">
        <v>2.0</v>
      </c>
      <c r="F220" s="573">
        <v>3.0</v>
      </c>
      <c r="G220" s="573" t="s">
        <v>4055</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1680</v>
      </c>
      <c r="B221" s="573">
        <v>2.0</v>
      </c>
      <c r="C221" s="574" t="str">
        <f t="array" ref="C221">index(Images!$A$1:$K$1, 1, 8)</f>
        <v/>
      </c>
      <c r="D221" s="573" t="s">
        <v>4049</v>
      </c>
      <c r="E221" s="573">
        <v>1.0</v>
      </c>
      <c r="F221" s="573">
        <v>3.0</v>
      </c>
      <c r="G221" s="573" t="s">
        <v>4048</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739</v>
      </c>
      <c r="B222" s="573">
        <v>2.0</v>
      </c>
      <c r="C222" s="574"/>
      <c r="D222" s="573" t="s">
        <v>4047</v>
      </c>
      <c r="E222" s="573">
        <v>1.0</v>
      </c>
      <c r="F222" s="573">
        <v>3.0</v>
      </c>
      <c r="G222" s="573" t="s">
        <v>4048</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743</v>
      </c>
      <c r="B223" s="573">
        <v>2.0</v>
      </c>
      <c r="C223" s="574"/>
      <c r="D223" s="573" t="s">
        <v>4047</v>
      </c>
      <c r="E223" s="573">
        <v>1.0</v>
      </c>
      <c r="F223" s="573">
        <v>3.0</v>
      </c>
      <c r="G223" s="573" t="s">
        <v>4048</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1785</v>
      </c>
      <c r="B224" s="573">
        <v>2.0</v>
      </c>
      <c r="C224" s="574"/>
      <c r="D224" s="573" t="s">
        <v>4049</v>
      </c>
      <c r="E224" s="573">
        <v>2.0</v>
      </c>
      <c r="F224" s="573">
        <v>3.0</v>
      </c>
      <c r="G224" s="573" t="s">
        <v>4048</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1203</v>
      </c>
      <c r="B225" s="573">
        <v>3.0</v>
      </c>
      <c r="C225" s="574" t="str">
        <f t="array" ref="C225">index(Images!$A$1:$K$1, 1, 8)</f>
        <v/>
      </c>
      <c r="D225" s="573" t="s">
        <v>4047</v>
      </c>
      <c r="E225" s="573">
        <v>1.0</v>
      </c>
      <c r="F225" s="573">
        <v>3.0</v>
      </c>
      <c r="G225" s="573" t="s">
        <v>4048</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3517</v>
      </c>
      <c r="B226" s="573">
        <v>3.0</v>
      </c>
      <c r="C226" s="574" t="str">
        <f t="array" ref="C226">index(Images!$A$1:$K$1, 1, 8)</f>
        <v/>
      </c>
      <c r="D226" s="573" t="s">
        <v>4047</v>
      </c>
      <c r="E226" s="573">
        <v>1.0</v>
      </c>
      <c r="F226" s="573">
        <v>3.0</v>
      </c>
      <c r="G226" s="573" t="s">
        <v>4048</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644</v>
      </c>
      <c r="B227" s="573">
        <v>3.0</v>
      </c>
      <c r="C227" s="574" t="str">
        <f t="array" ref="C227">index(Images!$A$1:$K$1, 1, 8)</f>
        <v/>
      </c>
      <c r="D227" s="573" t="s">
        <v>4047</v>
      </c>
      <c r="E227" s="573">
        <v>1.0</v>
      </c>
      <c r="F227" s="573">
        <v>3.0</v>
      </c>
      <c r="G227" s="573" t="s">
        <v>4048</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3492</v>
      </c>
      <c r="B228" s="573">
        <v>3.0</v>
      </c>
      <c r="C228" s="574" t="str">
        <f t="array" ref="C228">index(Images!$A$1:$K$1, 1, 8)</f>
        <v/>
      </c>
      <c r="D228" s="573" t="s">
        <v>4049</v>
      </c>
      <c r="E228" s="573">
        <v>1.0</v>
      </c>
      <c r="F228" s="573">
        <v>3.0</v>
      </c>
      <c r="G228" s="573" t="s">
        <v>4048</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927</v>
      </c>
      <c r="B229" s="573">
        <v>3.0</v>
      </c>
      <c r="C229" s="574" t="str">
        <f t="array" ref="C229">index(Images!$A$1:$K$1, 1, 8)</f>
        <v/>
      </c>
      <c r="D229" s="573" t="s">
        <v>4049</v>
      </c>
      <c r="E229" s="573">
        <v>1.0</v>
      </c>
      <c r="F229" s="573">
        <v>3.0</v>
      </c>
      <c r="G229" s="573" t="s">
        <v>4048</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4049</v>
      </c>
      <c r="E230" s="573">
        <v>2.0</v>
      </c>
      <c r="F230" s="573">
        <v>3.0</v>
      </c>
      <c r="G230" s="573" t="s">
        <v>4048</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3003</v>
      </c>
      <c r="B231" s="573">
        <v>3.0</v>
      </c>
      <c r="C231" s="574" t="str">
        <f t="array" ref="C231">index(Images!$A$1:$K$1, 1, 8)</f>
        <v/>
      </c>
      <c r="D231" s="573" t="s">
        <v>4049</v>
      </c>
      <c r="E231" s="573">
        <v>2.0</v>
      </c>
      <c r="F231" s="573">
        <v>3.0</v>
      </c>
      <c r="G231" s="573" t="s">
        <v>4048</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1999</v>
      </c>
      <c r="B232" s="573">
        <v>3.0</v>
      </c>
      <c r="C232" s="574" t="str">
        <f t="array" ref="C232">index(Images!$A$1:$K$1, 1, 8)</f>
        <v/>
      </c>
      <c r="D232" s="573" t="s">
        <v>4049</v>
      </c>
      <c r="E232" s="573">
        <v>2.0</v>
      </c>
      <c r="F232" s="573">
        <v>3.0</v>
      </c>
      <c r="G232" s="573" t="s">
        <v>4048</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4049</v>
      </c>
      <c r="E233" s="573">
        <v>2.0</v>
      </c>
      <c r="F233" s="573">
        <v>3.0</v>
      </c>
      <c r="G233" s="573" t="s">
        <v>4048</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1662</v>
      </c>
      <c r="B234" s="573">
        <v>3.0</v>
      </c>
      <c r="C234" s="574" t="str">
        <f t="array" ref="C234">index(Images!$A$1:$K$1, 1, 8)</f>
        <v/>
      </c>
      <c r="D234" s="573" t="s">
        <v>4049</v>
      </c>
      <c r="E234" s="573">
        <v>2.0</v>
      </c>
      <c r="F234" s="573">
        <v>3.0</v>
      </c>
      <c r="G234" s="573" t="s">
        <v>4048</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930</v>
      </c>
      <c r="B235" s="573">
        <v>3.0</v>
      </c>
      <c r="C235" s="574" t="str">
        <f t="array" ref="C235">index(Images!$A$1:$K$1, 1, 8)</f>
        <v/>
      </c>
      <c r="D235" s="573" t="s">
        <v>4049</v>
      </c>
      <c r="E235" s="573">
        <v>2.0</v>
      </c>
      <c r="F235" s="573">
        <v>3.0</v>
      </c>
      <c r="G235" s="573" t="s">
        <v>4048</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1353</v>
      </c>
      <c r="B236" s="573">
        <v>3.0</v>
      </c>
      <c r="C236" s="574" t="str">
        <f t="array" ref="C236">index(Images!$A$1:$K$1, 1, 8)</f>
        <v/>
      </c>
      <c r="D236" s="573" t="s">
        <v>4049</v>
      </c>
      <c r="E236" s="573">
        <v>2.0</v>
      </c>
      <c r="F236" s="573">
        <v>3.0</v>
      </c>
      <c r="G236" s="573" t="s">
        <v>4048</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2206</v>
      </c>
      <c r="B237" s="573">
        <v>3.0</v>
      </c>
      <c r="C237" s="574" t="str">
        <f t="array" ref="C237">index(Images!$A$1:$K$1, 1, 8)</f>
        <v/>
      </c>
      <c r="D237" s="573" t="s">
        <v>4049</v>
      </c>
      <c r="E237" s="573">
        <v>2.0</v>
      </c>
      <c r="F237" s="573">
        <v>3.0</v>
      </c>
      <c r="G237" s="573" t="s">
        <v>4048</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1410</v>
      </c>
      <c r="B238" s="573">
        <v>3.0</v>
      </c>
      <c r="C238" s="574" t="str">
        <f t="array" ref="C238">index(Images!$A$1:$K$1, 1, 8)</f>
        <v/>
      </c>
      <c r="D238" s="573" t="s">
        <v>4049</v>
      </c>
      <c r="E238" s="573">
        <v>2.0</v>
      </c>
      <c r="F238" s="573">
        <v>3.0</v>
      </c>
      <c r="G238" s="573" t="s">
        <v>4048</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3185</v>
      </c>
      <c r="B239" s="573">
        <v>3.0</v>
      </c>
      <c r="C239" s="574" t="str">
        <f t="array" ref="C239">index(Images!$A$1:$K$1, 1, 8)</f>
        <v/>
      </c>
      <c r="D239" s="573" t="s">
        <v>4049</v>
      </c>
      <c r="E239" s="573">
        <v>2.0</v>
      </c>
      <c r="F239" s="573">
        <v>5.0</v>
      </c>
      <c r="G239" s="573" t="s">
        <v>4054</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2230</v>
      </c>
      <c r="B240" s="573">
        <v>3.0</v>
      </c>
      <c r="C240" s="574" t="str">
        <f t="array" ref="C240">index(Images!$A$1:$K$1, 1, 8)</f>
        <v/>
      </c>
      <c r="D240" s="573" t="s">
        <v>4049</v>
      </c>
      <c r="E240" s="573">
        <v>2.0</v>
      </c>
      <c r="F240" s="573">
        <v>3.0</v>
      </c>
      <c r="G240" s="573" t="s">
        <v>4055</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2826</v>
      </c>
      <c r="B241" s="573">
        <v>3.0</v>
      </c>
      <c r="C241" s="574" t="str">
        <f t="array" ref="C241">index(Images!$A$1:$K$1, 1, 8)</f>
        <v/>
      </c>
      <c r="D241" s="573" t="s">
        <v>4047</v>
      </c>
      <c r="E241" s="573">
        <v>1.0</v>
      </c>
      <c r="F241" s="573">
        <v>5.0</v>
      </c>
      <c r="G241" s="573" t="s">
        <v>4054</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1807</v>
      </c>
      <c r="B242" s="573">
        <v>3.0</v>
      </c>
      <c r="C242" s="574" t="str">
        <f t="array" ref="C242">index(Images!$A$1:$K$1, 1, 8)</f>
        <v/>
      </c>
      <c r="D242" s="573" t="s">
        <v>4049</v>
      </c>
      <c r="E242" s="573">
        <v>2.0</v>
      </c>
      <c r="F242" s="573">
        <v>3.0</v>
      </c>
      <c r="G242" s="573" t="s">
        <v>4048</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1876</v>
      </c>
      <c r="B243" s="573">
        <v>3.0</v>
      </c>
      <c r="C243" s="574" t="str">
        <f t="array" ref="C243">index(Images!$A$1:$K$1, 1, 8)</f>
        <v/>
      </c>
      <c r="D243" s="573" t="s">
        <v>4049</v>
      </c>
      <c r="E243" s="573">
        <v>1.0</v>
      </c>
      <c r="F243" s="573">
        <v>3.0</v>
      </c>
      <c r="G243" s="573" t="s">
        <v>4055</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2332</v>
      </c>
      <c r="B244" s="573">
        <v>3.0</v>
      </c>
      <c r="C244" s="574" t="str">
        <f t="array" ref="C244">index(Images!$A$1:$K$1, 1, 8)</f>
        <v/>
      </c>
      <c r="D244" s="573" t="s">
        <v>4049</v>
      </c>
      <c r="E244" s="573">
        <v>2.0</v>
      </c>
      <c r="F244" s="573">
        <v>3.0</v>
      </c>
      <c r="G244" s="573" t="s">
        <v>4048</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2412</v>
      </c>
      <c r="B245" s="573">
        <v>3.0</v>
      </c>
      <c r="C245" s="574" t="str">
        <f t="array" ref="C245">index(Images!$A$1:$K$1, 1, 8)</f>
        <v/>
      </c>
      <c r="D245" s="573" t="s">
        <v>4047</v>
      </c>
      <c r="E245" s="573">
        <v>1.0</v>
      </c>
      <c r="F245" s="573">
        <v>3.0</v>
      </c>
      <c r="G245" s="573" t="s">
        <v>4048</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2414</v>
      </c>
      <c r="B246" s="573">
        <v>3.0</v>
      </c>
      <c r="C246" s="574" t="str">
        <f t="array" ref="C246">index(Images!$A$1:$K$1, 1, 8)</f>
        <v/>
      </c>
      <c r="D246" s="573" t="s">
        <v>4047</v>
      </c>
      <c r="E246" s="573">
        <v>1.0</v>
      </c>
      <c r="F246" s="573">
        <v>3.0</v>
      </c>
      <c r="G246" s="573" t="s">
        <v>4048</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3215</v>
      </c>
      <c r="B247" s="573">
        <v>3.0</v>
      </c>
      <c r="C247" s="574" t="str">
        <f t="array" ref="C247">index(Images!$A$1:$K$1, 1, 8)</f>
        <v/>
      </c>
      <c r="D247" s="573" t="s">
        <v>4047</v>
      </c>
      <c r="E247" s="573">
        <v>2.0</v>
      </c>
      <c r="F247" s="573">
        <v>3.0</v>
      </c>
      <c r="G247" s="573" t="s">
        <v>4048</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2391</v>
      </c>
      <c r="B248" s="573">
        <v>3.0</v>
      </c>
      <c r="C248" s="574" t="str">
        <f t="array" ref="C248">index(Images!$A$1:$K$1, 1, 8)</f>
        <v/>
      </c>
      <c r="D248" s="573" t="s">
        <v>4049</v>
      </c>
      <c r="E248" s="573">
        <v>2.0</v>
      </c>
      <c r="F248" s="573">
        <v>3.0</v>
      </c>
      <c r="G248" s="573" t="s">
        <v>4048</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3258</v>
      </c>
      <c r="B249" s="573">
        <v>3.0</v>
      </c>
      <c r="C249" s="574" t="str">
        <f t="array" ref="C249">index(Images!$A$1:$K$1, 1, 8)</f>
        <v/>
      </c>
      <c r="D249" s="573" t="s">
        <v>4049</v>
      </c>
      <c r="E249" s="573">
        <v>2.0</v>
      </c>
      <c r="F249" s="573">
        <v>3.0</v>
      </c>
      <c r="G249" s="573" t="s">
        <v>4055</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2848</v>
      </c>
      <c r="B250" s="573">
        <v>3.0</v>
      </c>
      <c r="C250" s="574" t="str">
        <f t="array" ref="C250">index(Images!$A$1:$K$1, 1, 8)</f>
        <v/>
      </c>
      <c r="D250" s="573" t="s">
        <v>4049</v>
      </c>
      <c r="E250" s="573">
        <v>2.0</v>
      </c>
      <c r="F250" s="573">
        <v>3.0</v>
      </c>
      <c r="G250" s="573" t="s">
        <v>4055</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2882</v>
      </c>
      <c r="B251" s="573">
        <v>3.0</v>
      </c>
      <c r="C251" s="574" t="str">
        <f t="array" ref="C251">index(Images!$A$1:$K$1, 1, 8)</f>
        <v/>
      </c>
      <c r="D251" s="573" t="s">
        <v>4049</v>
      </c>
      <c r="E251" s="573">
        <v>2.0</v>
      </c>
      <c r="F251" s="573">
        <v>3.0</v>
      </c>
      <c r="G251" s="573" t="s">
        <v>4048</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1681</v>
      </c>
      <c r="B252" s="573">
        <v>3.0</v>
      </c>
      <c r="C252" s="574" t="str">
        <f t="array" ref="C252">index(Images!$A$1:$K$1, 1, 8)</f>
        <v/>
      </c>
      <c r="D252" s="573" t="s">
        <v>4049</v>
      </c>
      <c r="E252" s="573">
        <v>1.0</v>
      </c>
      <c r="F252" s="573">
        <v>3.0</v>
      </c>
      <c r="G252" s="573" t="s">
        <v>4048</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740</v>
      </c>
      <c r="B253" s="573">
        <v>3.0</v>
      </c>
      <c r="C253" s="574" t="str">
        <f t="array" ref="C253">index(Images!$A$1:$K$1, 1, 8)</f>
        <v/>
      </c>
      <c r="D253" s="573" t="s">
        <v>4047</v>
      </c>
      <c r="E253" s="573">
        <v>1.0</v>
      </c>
      <c r="F253" s="573">
        <v>3.0</v>
      </c>
      <c r="G253" s="573" t="s">
        <v>4048</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744</v>
      </c>
      <c r="B254" s="573">
        <v>3.0</v>
      </c>
      <c r="C254" s="574" t="str">
        <f t="array" ref="C254">index(Images!$A$1:$K$1, 1, 8)</f>
        <v/>
      </c>
      <c r="D254" s="573" t="s">
        <v>4047</v>
      </c>
      <c r="E254" s="573">
        <v>1.0</v>
      </c>
      <c r="F254" s="573">
        <v>3.0</v>
      </c>
      <c r="G254" s="573" t="s">
        <v>4048</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1786</v>
      </c>
      <c r="B255" s="573">
        <v>3.0</v>
      </c>
      <c r="C255" s="574" t="str">
        <f t="array" ref="C255">index(Images!$A$1:$K$1, 1, 8)</f>
        <v/>
      </c>
      <c r="D255" s="573" t="s">
        <v>4049</v>
      </c>
      <c r="E255" s="573">
        <v>2.0</v>
      </c>
      <c r="F255" s="573">
        <v>3.0</v>
      </c>
      <c r="G255" s="573" t="s">
        <v>4048</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4049</v>
      </c>
      <c r="E256" s="588">
        <v>2.0</v>
      </c>
      <c r="F256" s="588">
        <v>3.0</v>
      </c>
      <c r="G256" s="588" t="s">
        <v>4048</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4049</v>
      </c>
      <c r="E257" s="588">
        <v>2.0</v>
      </c>
      <c r="F257" s="588">
        <v>3.0</v>
      </c>
      <c r="G257" s="588" t="s">
        <v>4048</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4049</v>
      </c>
      <c r="E258" s="588">
        <v>2.0</v>
      </c>
      <c r="F258" s="588">
        <v>3.0</v>
      </c>
      <c r="G258" s="588" t="s">
        <v>4048</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994</v>
      </c>
      <c r="B259" s="588">
        <v>1.0</v>
      </c>
      <c r="C259" s="589" t="str">
        <f t="array" ref="C259">index(Images!$A$1:$K$1, 1, 9)</f>
        <v/>
      </c>
      <c r="D259" s="588" t="s">
        <v>4049</v>
      </c>
      <c r="E259" s="588">
        <v>1.0</v>
      </c>
      <c r="F259" s="588">
        <v>3.0</v>
      </c>
      <c r="G259" s="588" t="s">
        <v>4048</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2845</v>
      </c>
      <c r="B260" s="588">
        <v>1.0</v>
      </c>
      <c r="C260" s="589" t="str">
        <f t="array" ref="C260">index(Images!$A$1:$K$1, 1, 9)</f>
        <v/>
      </c>
      <c r="D260" s="588" t="s">
        <v>4049</v>
      </c>
      <c r="E260" s="588">
        <v>2.0</v>
      </c>
      <c r="F260" s="588">
        <v>3.0</v>
      </c>
      <c r="G260" s="588" t="s">
        <v>4055</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1779</v>
      </c>
      <c r="B261" s="588">
        <v>1.0</v>
      </c>
      <c r="C261" s="589" t="str">
        <f t="array" ref="C261">index(Images!$A$1:$K$1, 1, 9)</f>
        <v/>
      </c>
      <c r="D261" s="588" t="s">
        <v>4049</v>
      </c>
      <c r="E261" s="588">
        <v>2.0</v>
      </c>
      <c r="F261" s="588">
        <v>3.0</v>
      </c>
      <c r="G261" s="588" t="s">
        <v>4048</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1922</v>
      </c>
      <c r="B262" s="588">
        <v>2.0</v>
      </c>
      <c r="C262" s="589" t="str">
        <f t="array" ref="C262">index(Images!$A$1:$K$1, 1, 9)</f>
        <v/>
      </c>
      <c r="D262" s="588" t="s">
        <v>4049</v>
      </c>
      <c r="E262" s="588">
        <v>1.0</v>
      </c>
      <c r="F262" s="588">
        <v>3.0</v>
      </c>
      <c r="G262" s="588" t="s">
        <v>4048</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4049</v>
      </c>
      <c r="E263" s="588">
        <v>2.0</v>
      </c>
      <c r="F263" s="588">
        <v>3.0</v>
      </c>
      <c r="G263" s="588" t="s">
        <v>4048</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1046</v>
      </c>
      <c r="B264" s="588">
        <v>2.0</v>
      </c>
      <c r="C264" s="589" t="str">
        <f t="array" ref="C264">index(Images!$A$1:$K$1, 1, 9)</f>
        <v/>
      </c>
      <c r="D264" s="588" t="s">
        <v>4049</v>
      </c>
      <c r="E264" s="588">
        <v>2.0</v>
      </c>
      <c r="F264" s="588">
        <v>3.0</v>
      </c>
      <c r="G264" s="588" t="s">
        <v>4048</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2371</v>
      </c>
      <c r="B265" s="588">
        <v>2.0</v>
      </c>
      <c r="C265" s="589" t="str">
        <f t="array" ref="C265">index(Images!$A$1:$K$1, 1, 9)</f>
        <v/>
      </c>
      <c r="D265" s="588" t="s">
        <v>4049</v>
      </c>
      <c r="E265" s="588">
        <v>2.0</v>
      </c>
      <c r="F265" s="588">
        <v>3.0</v>
      </c>
      <c r="G265" s="588" t="s">
        <v>4048</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4049</v>
      </c>
      <c r="E266" s="588">
        <v>2.0</v>
      </c>
      <c r="F266" s="588">
        <v>3.0</v>
      </c>
      <c r="G266" s="588" t="s">
        <v>4048</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2694</v>
      </c>
      <c r="B267" s="588">
        <v>2.0</v>
      </c>
      <c r="C267" s="589" t="str">
        <f t="array" ref="C267">index(Images!$A$1:$K$1, 1, 9)</f>
        <v/>
      </c>
      <c r="D267" s="588" t="s">
        <v>4049</v>
      </c>
      <c r="E267" s="588">
        <v>2.0</v>
      </c>
      <c r="F267" s="588">
        <v>3.0</v>
      </c>
      <c r="G267" s="588" t="s">
        <v>4055</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821</v>
      </c>
      <c r="B268" s="588">
        <v>2.0</v>
      </c>
      <c r="C268" s="589" t="str">
        <f t="array" ref="C268">index(Images!$A$1:$K$1, 1, 9)</f>
        <v/>
      </c>
      <c r="D268" s="588" t="s">
        <v>4049</v>
      </c>
      <c r="E268" s="588">
        <v>2.0</v>
      </c>
      <c r="F268" s="588">
        <v>3.0</v>
      </c>
      <c r="G268" s="588" t="s">
        <v>4055</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1974</v>
      </c>
      <c r="B269" s="588">
        <v>2.0</v>
      </c>
      <c r="C269" s="589" t="str">
        <f t="array" ref="C269">index(Images!$A$1:$K$1, 1, 9)</f>
        <v/>
      </c>
      <c r="D269" s="588" t="s">
        <v>4049</v>
      </c>
      <c r="E269" s="588">
        <v>2.0</v>
      </c>
      <c r="F269" s="588">
        <v>3.0</v>
      </c>
      <c r="G269" s="588" t="s">
        <v>4055</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4049</v>
      </c>
      <c r="E270" s="588">
        <v>2.0</v>
      </c>
      <c r="F270" s="588">
        <v>3.0</v>
      </c>
      <c r="G270" s="588" t="s">
        <v>4048</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4049</v>
      </c>
      <c r="E271" s="588">
        <v>2.0</v>
      </c>
      <c r="F271" s="588">
        <v>3.0</v>
      </c>
      <c r="G271" s="588" t="s">
        <v>4048</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1434</v>
      </c>
      <c r="B272" s="588">
        <v>2.0</v>
      </c>
      <c r="C272" s="589" t="str">
        <f t="array" ref="C272">index(Images!$A$1:$K$1, 1, 9)</f>
        <v/>
      </c>
      <c r="D272" s="588" t="s">
        <v>4049</v>
      </c>
      <c r="E272" s="588">
        <v>2.0</v>
      </c>
      <c r="F272" s="588">
        <v>3.0</v>
      </c>
      <c r="G272" s="588" t="s">
        <v>4048</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1384</v>
      </c>
      <c r="B273" s="588">
        <v>2.0</v>
      </c>
      <c r="C273" s="589" t="str">
        <f t="array" ref="C273">index(Images!$A$1:$K$1, 1, 9)</f>
        <v/>
      </c>
      <c r="D273" s="588" t="s">
        <v>4049</v>
      </c>
      <c r="E273" s="588">
        <v>2.0</v>
      </c>
      <c r="F273" s="588">
        <v>5.0</v>
      </c>
      <c r="G273" s="588" t="s">
        <v>4054</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1663</v>
      </c>
      <c r="B274" s="588">
        <v>2.0</v>
      </c>
      <c r="C274" s="589" t="str">
        <f t="array" ref="C274">index(Images!$A$1:$K$1, 1, 9)</f>
        <v/>
      </c>
      <c r="D274" s="588" t="s">
        <v>4049</v>
      </c>
      <c r="E274" s="588">
        <v>2.0</v>
      </c>
      <c r="F274" s="588">
        <v>5.0</v>
      </c>
      <c r="G274" s="588" t="s">
        <v>4048</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4049</v>
      </c>
      <c r="E275" s="588">
        <v>2.0</v>
      </c>
      <c r="F275" s="588">
        <v>3.0</v>
      </c>
      <c r="G275" s="588" t="s">
        <v>4048</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1000</v>
      </c>
      <c r="B276" s="588">
        <v>2.0</v>
      </c>
      <c r="C276" s="589" t="str">
        <f t="array" ref="C276">index(Images!$A$1:$K$1, 1, 9)</f>
        <v/>
      </c>
      <c r="D276" s="588" t="s">
        <v>4049</v>
      </c>
      <c r="E276" s="588">
        <v>1.0</v>
      </c>
      <c r="F276" s="588">
        <v>3.0</v>
      </c>
      <c r="G276" s="588" t="s">
        <v>4048</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2231</v>
      </c>
      <c r="B277" s="588">
        <v>2.0</v>
      </c>
      <c r="C277" s="589" t="str">
        <f t="array" ref="C277">index(Images!$A$1:$K$1, 1, 9)</f>
        <v/>
      </c>
      <c r="D277" s="588" t="s">
        <v>4049</v>
      </c>
      <c r="E277" s="588">
        <v>2.0</v>
      </c>
      <c r="F277" s="588">
        <v>3.0</v>
      </c>
      <c r="G277" s="588" t="s">
        <v>4055</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2534</v>
      </c>
      <c r="B278" s="588">
        <v>2.0</v>
      </c>
      <c r="C278" s="589" t="str">
        <f t="array" ref="C278">index(Images!$A$1:$K$1, 1, 9)</f>
        <v/>
      </c>
      <c r="D278" s="588" t="s">
        <v>4049</v>
      </c>
      <c r="E278" s="588">
        <v>2.0</v>
      </c>
      <c r="F278" s="588">
        <v>3.0</v>
      </c>
      <c r="G278" s="588" t="s">
        <v>4048</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1294</v>
      </c>
      <c r="B279" s="588">
        <v>2.0</v>
      </c>
      <c r="C279" s="589" t="str">
        <f t="array" ref="C279">index(Images!$A$1:$K$1, 1, 9)</f>
        <v/>
      </c>
      <c r="D279" s="588" t="s">
        <v>4049</v>
      </c>
      <c r="E279" s="588">
        <v>2.0</v>
      </c>
      <c r="F279" s="588">
        <v>3.0</v>
      </c>
      <c r="G279" s="588" t="s">
        <v>4055</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2267</v>
      </c>
      <c r="B280" s="588">
        <v>2.0</v>
      </c>
      <c r="C280" s="589" t="str">
        <f t="array" ref="C280">index(Images!$A$1:$K$1, 1, 9)</f>
        <v/>
      </c>
      <c r="D280" s="588" t="s">
        <v>4049</v>
      </c>
      <c r="E280" s="588">
        <v>2.0</v>
      </c>
      <c r="F280" s="588">
        <v>3.0</v>
      </c>
      <c r="G280" s="588" t="s">
        <v>4048</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2386</v>
      </c>
      <c r="B281" s="588">
        <v>2.0</v>
      </c>
      <c r="C281" s="589" t="str">
        <f t="array" ref="C281">index(Images!$A$1:$K$1, 1, 9)</f>
        <v/>
      </c>
      <c r="D281" s="588" t="s">
        <v>4049</v>
      </c>
      <c r="E281" s="588">
        <v>2.0</v>
      </c>
      <c r="F281" s="588">
        <v>3.0</v>
      </c>
      <c r="G281" s="588" t="s">
        <v>4048</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2851</v>
      </c>
      <c r="B282" s="588">
        <v>2.0</v>
      </c>
      <c r="C282" s="589" t="str">
        <f t="array" ref="C282">index(Images!$A$1:$K$1, 1, 9)</f>
        <v/>
      </c>
      <c r="D282" s="588" t="s">
        <v>4049</v>
      </c>
      <c r="E282" s="588">
        <v>2.0</v>
      </c>
      <c r="F282" s="588">
        <v>3.0</v>
      </c>
      <c r="G282" s="588" t="s">
        <v>4055</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2649</v>
      </c>
      <c r="B283" s="588">
        <v>2.0</v>
      </c>
      <c r="C283" s="589" t="str">
        <f t="array" ref="C283">index(Images!$A$1:$K$1, 1, 9)</f>
        <v/>
      </c>
      <c r="D283" s="588" t="s">
        <v>4049</v>
      </c>
      <c r="E283" s="588">
        <v>2.0</v>
      </c>
      <c r="F283" s="588">
        <v>3.0</v>
      </c>
      <c r="G283" s="588" t="s">
        <v>4055</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1782</v>
      </c>
      <c r="B284" s="588">
        <v>2.0</v>
      </c>
      <c r="C284" s="589" t="str">
        <f t="array" ref="C284">index(Images!$A$1:$K$1, 1, 9)</f>
        <v/>
      </c>
      <c r="D284" s="588" t="s">
        <v>4049</v>
      </c>
      <c r="E284" s="588">
        <v>2.0</v>
      </c>
      <c r="F284" s="588">
        <v>3.0</v>
      </c>
      <c r="G284" s="588" t="s">
        <v>4048</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1923</v>
      </c>
      <c r="B285" s="588">
        <v>3.0</v>
      </c>
      <c r="C285" s="589" t="str">
        <f t="array" ref="C285">index(Images!$A$1:$K$1, 1, 9)</f>
        <v/>
      </c>
      <c r="D285" s="588" t="s">
        <v>4049</v>
      </c>
      <c r="E285" s="588">
        <v>1.0</v>
      </c>
      <c r="F285" s="588">
        <v>3.0</v>
      </c>
      <c r="G285" s="588" t="s">
        <v>4048</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2699</v>
      </c>
      <c r="B286" s="588">
        <v>3.0</v>
      </c>
      <c r="C286" s="589" t="str">
        <f t="array" ref="C286">index(Images!$A$1:$K$1, 1, 9)</f>
        <v/>
      </c>
      <c r="D286" s="588" t="s">
        <v>4049</v>
      </c>
      <c r="E286" s="588">
        <v>2.0</v>
      </c>
      <c r="F286" s="588">
        <v>3.0</v>
      </c>
      <c r="G286" s="588" t="s">
        <v>4055</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1110</v>
      </c>
      <c r="B287" s="588">
        <v>3.0</v>
      </c>
      <c r="C287" s="589" t="str">
        <f t="array" ref="C287">index(Images!$A$1:$K$1, 1, 9)</f>
        <v/>
      </c>
      <c r="D287" s="588" t="s">
        <v>4049</v>
      </c>
      <c r="E287" s="588">
        <v>2.0</v>
      </c>
      <c r="F287" s="588">
        <v>3.0</v>
      </c>
      <c r="G287" s="588" t="s">
        <v>4048</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822</v>
      </c>
      <c r="B288" s="588">
        <v>3.0</v>
      </c>
      <c r="C288" s="589" t="str">
        <f t="array" ref="C288">index(Images!$A$1:$K$1, 1, 9)</f>
        <v/>
      </c>
      <c r="D288" s="588" t="s">
        <v>4049</v>
      </c>
      <c r="E288" s="588">
        <v>2.0</v>
      </c>
      <c r="F288" s="588">
        <v>3.0</v>
      </c>
      <c r="G288" s="588" t="s">
        <v>4055</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2023</v>
      </c>
      <c r="B289" s="588">
        <v>3.0</v>
      </c>
      <c r="C289" s="589" t="str">
        <f t="array" ref="C289">index(Images!$A$1:$K$1, 1, 9)</f>
        <v/>
      </c>
      <c r="D289" s="588" t="s">
        <v>4049</v>
      </c>
      <c r="E289" s="588">
        <v>2.0</v>
      </c>
      <c r="F289" s="588">
        <v>3.0</v>
      </c>
      <c r="G289" s="588" t="s">
        <v>4048</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4049</v>
      </c>
      <c r="E290" s="588">
        <v>2.0</v>
      </c>
      <c r="F290" s="588">
        <v>3.0</v>
      </c>
      <c r="G290" s="588" t="s">
        <v>4048</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1107</v>
      </c>
      <c r="B291" s="588">
        <v>3.0</v>
      </c>
      <c r="C291" s="589" t="str">
        <f t="array" ref="C291">index(Images!$A$1:$K$1, 1, 9)</f>
        <v/>
      </c>
      <c r="D291" s="588" t="s">
        <v>4049</v>
      </c>
      <c r="E291" s="588">
        <v>2.0</v>
      </c>
      <c r="F291" s="588">
        <v>3.0</v>
      </c>
      <c r="G291" s="588" t="s">
        <v>4048</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4049</v>
      </c>
      <c r="E292" s="588">
        <v>2.0</v>
      </c>
      <c r="F292" s="588">
        <v>3.0</v>
      </c>
      <c r="G292" s="588" t="s">
        <v>4048</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1436</v>
      </c>
      <c r="B293" s="588">
        <v>3.0</v>
      </c>
      <c r="C293" s="589" t="str">
        <f t="array" ref="C293">index(Images!$A$1:$K$1, 1, 9)</f>
        <v/>
      </c>
      <c r="D293" s="588" t="s">
        <v>4049</v>
      </c>
      <c r="E293" s="588">
        <v>2.0</v>
      </c>
      <c r="F293" s="588">
        <v>3.0</v>
      </c>
      <c r="G293" s="588" t="s">
        <v>4048</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2372</v>
      </c>
      <c r="B294" s="588">
        <v>3.0</v>
      </c>
      <c r="C294" s="589" t="str">
        <f t="array" ref="C294">index(Images!$A$1:$K$1, 1, 9)</f>
        <v/>
      </c>
      <c r="D294" s="588" t="s">
        <v>4049</v>
      </c>
      <c r="E294" s="588">
        <v>2.0</v>
      </c>
      <c r="F294" s="588">
        <v>3.0</v>
      </c>
      <c r="G294" s="588" t="s">
        <v>4048</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1975</v>
      </c>
      <c r="B295" s="588">
        <v>3.0</v>
      </c>
      <c r="C295" s="589" t="str">
        <f t="array" ref="C295">index(Images!$A$1:$K$1, 1, 9)</f>
        <v/>
      </c>
      <c r="D295" s="588" t="s">
        <v>4049</v>
      </c>
      <c r="E295" s="588">
        <v>2.0</v>
      </c>
      <c r="F295" s="588">
        <v>3.0</v>
      </c>
      <c r="G295" s="588" t="s">
        <v>4055</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4049</v>
      </c>
      <c r="E296" s="588">
        <v>2.0</v>
      </c>
      <c r="F296" s="588">
        <v>3.0</v>
      </c>
      <c r="G296" s="588" t="s">
        <v>4048</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4049</v>
      </c>
      <c r="E297" s="588">
        <v>2.0</v>
      </c>
      <c r="F297" s="588">
        <v>3.0</v>
      </c>
      <c r="G297" s="588" t="s">
        <v>4048</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672</v>
      </c>
      <c r="B298" s="588">
        <v>3.0</v>
      </c>
      <c r="C298" s="589" t="str">
        <f t="array" ref="C298">index(Images!$A$1:$K$1, 1, 9)</f>
        <v/>
      </c>
      <c r="D298" s="588" t="s">
        <v>4049</v>
      </c>
      <c r="E298" s="588">
        <v>2.0</v>
      </c>
      <c r="F298" s="588">
        <v>3.0</v>
      </c>
      <c r="G298" s="588" t="s">
        <v>4048</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1944</v>
      </c>
      <c r="B299" s="588">
        <v>3.0</v>
      </c>
      <c r="C299" s="589" t="str">
        <f t="array" ref="C299">index(Images!$A$1:$K$1, 1, 9)</f>
        <v/>
      </c>
      <c r="D299" s="588" t="s">
        <v>4049</v>
      </c>
      <c r="E299" s="588">
        <v>2.0</v>
      </c>
      <c r="F299" s="588">
        <v>5.0</v>
      </c>
      <c r="G299" s="588" t="s">
        <v>4054</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1664</v>
      </c>
      <c r="B300" s="588">
        <v>3.0</v>
      </c>
      <c r="C300" s="589" t="str">
        <f t="array" ref="C300">index(Images!$A$1:$K$1, 1, 9)</f>
        <v/>
      </c>
      <c r="D300" s="588" t="s">
        <v>4049</v>
      </c>
      <c r="E300" s="588">
        <v>2.0</v>
      </c>
      <c r="F300" s="588">
        <v>5.0</v>
      </c>
      <c r="G300" s="588" t="s">
        <v>4048</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4049</v>
      </c>
      <c r="E301" s="588">
        <v>2.0</v>
      </c>
      <c r="F301" s="588">
        <v>3.0</v>
      </c>
      <c r="G301" s="588" t="s">
        <v>4048</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1356</v>
      </c>
      <c r="B302" s="588">
        <v>3.0</v>
      </c>
      <c r="C302" s="589" t="str">
        <f t="array" ref="C302">index(Images!$A$1:$K$1, 1, 9)</f>
        <v/>
      </c>
      <c r="D302" s="588" t="s">
        <v>4049</v>
      </c>
      <c r="E302" s="588">
        <v>2.0</v>
      </c>
      <c r="F302" s="588">
        <v>3.0</v>
      </c>
      <c r="G302" s="588" t="s">
        <v>4048</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1002</v>
      </c>
      <c r="B303" s="588">
        <v>3.0</v>
      </c>
      <c r="C303" s="589" t="str">
        <f t="array" ref="C303">index(Images!$A$1:$K$1, 1, 9)</f>
        <v/>
      </c>
      <c r="D303" s="588" t="s">
        <v>4049</v>
      </c>
      <c r="E303" s="588">
        <v>1.0</v>
      </c>
      <c r="F303" s="588">
        <v>3.0</v>
      </c>
      <c r="G303" s="588" t="s">
        <v>4048</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2541</v>
      </c>
      <c r="B304" s="588">
        <v>3.0</v>
      </c>
      <c r="C304" s="589" t="str">
        <f t="array" ref="C304">index(Images!$A$1:$K$1, 1, 9)</f>
        <v/>
      </c>
      <c r="D304" s="588" t="s">
        <v>4049</v>
      </c>
      <c r="E304" s="588">
        <v>2.0</v>
      </c>
      <c r="F304" s="588">
        <v>3.0</v>
      </c>
      <c r="G304" s="588" t="s">
        <v>4048</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1295</v>
      </c>
      <c r="B305" s="588">
        <v>3.0</v>
      </c>
      <c r="C305" s="589" t="str">
        <f t="array" ref="C305">index(Images!$A$1:$K$1, 1, 9)</f>
        <v/>
      </c>
      <c r="D305" s="588" t="s">
        <v>4049</v>
      </c>
      <c r="E305" s="588">
        <v>2.0</v>
      </c>
      <c r="F305" s="588">
        <v>3.0</v>
      </c>
      <c r="G305" s="588" t="s">
        <v>4055</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2264</v>
      </c>
      <c r="B306" s="588">
        <v>3.0</v>
      </c>
      <c r="C306" s="589" t="str">
        <f t="array" ref="C306">index(Images!$A$1:$K$1, 1, 9)</f>
        <v/>
      </c>
      <c r="D306" s="588" t="s">
        <v>4049</v>
      </c>
      <c r="E306" s="588">
        <v>2.0</v>
      </c>
      <c r="F306" s="588">
        <v>3.0</v>
      </c>
      <c r="G306" s="588" t="s">
        <v>4048</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2387</v>
      </c>
      <c r="B307" s="588">
        <v>3.0</v>
      </c>
      <c r="C307" s="589" t="str">
        <f t="array" ref="C307">index(Images!$A$1:$K$1, 1, 9)</f>
        <v/>
      </c>
      <c r="D307" s="588" t="s">
        <v>4049</v>
      </c>
      <c r="E307" s="588">
        <v>2.0</v>
      </c>
      <c r="F307" s="588">
        <v>3.0</v>
      </c>
      <c r="G307" s="588" t="s">
        <v>4048</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2852</v>
      </c>
      <c r="B308" s="588">
        <v>3.0</v>
      </c>
      <c r="C308" s="589" t="str">
        <f t="array" ref="C308">index(Images!$A$1:$K$1, 1, 9)</f>
        <v/>
      </c>
      <c r="D308" s="588" t="s">
        <v>4049</v>
      </c>
      <c r="E308" s="588">
        <v>2.0</v>
      </c>
      <c r="F308" s="588">
        <v>3.0</v>
      </c>
      <c r="G308" s="588" t="s">
        <v>4055</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1783</v>
      </c>
      <c r="B309" s="588">
        <v>3.0</v>
      </c>
      <c r="C309" s="589" t="str">
        <f t="array" ref="C309">index(Images!$A$1:$K$1, 1, 9)</f>
        <v/>
      </c>
      <c r="D309" s="588" t="s">
        <v>4049</v>
      </c>
      <c r="E309" s="588">
        <v>2.0</v>
      </c>
      <c r="F309" s="588">
        <v>3.0</v>
      </c>
      <c r="G309" s="588" t="s">
        <v>4048</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1315</v>
      </c>
      <c r="B310" s="604">
        <v>1.0</v>
      </c>
      <c r="C310" s="605" t="str">
        <f t="array" ref="C310">index(Images!$A$1:$K$1, 1, 10)</f>
        <v/>
      </c>
      <c r="D310" s="604" t="s">
        <v>4047</v>
      </c>
      <c r="E310" s="604">
        <v>2.0</v>
      </c>
      <c r="F310" s="604">
        <v>3.0</v>
      </c>
      <c r="G310" s="604" t="s">
        <v>4055</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1243</v>
      </c>
      <c r="B311" s="604">
        <v>1.0</v>
      </c>
      <c r="C311" s="605" t="str">
        <f t="array" ref="C311">index(Images!$A$1:$K$1, 1, 10)</f>
        <v/>
      </c>
      <c r="D311" s="604" t="s">
        <v>4047</v>
      </c>
      <c r="E311" s="604">
        <v>1.0</v>
      </c>
      <c r="F311" s="604">
        <v>3.0</v>
      </c>
      <c r="G311" s="604" t="s">
        <v>4055</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2289</v>
      </c>
      <c r="B312" s="604">
        <v>1.0</v>
      </c>
      <c r="C312" s="605" t="str">
        <f t="array" ref="C312">index(Images!$A$1:$K$1, 1, 10)</f>
        <v/>
      </c>
      <c r="D312" s="604" t="s">
        <v>4049</v>
      </c>
      <c r="E312" s="604">
        <v>1.0</v>
      </c>
      <c r="F312" s="604">
        <v>3.0</v>
      </c>
      <c r="G312" s="604" t="s">
        <v>4048</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1969</v>
      </c>
      <c r="B313" s="604">
        <v>1.0</v>
      </c>
      <c r="C313" s="605" t="str">
        <f t="array" ref="C313">index(Images!$A$1:$K$1, 1, 10)</f>
        <v/>
      </c>
      <c r="D313" s="604" t="s">
        <v>4049</v>
      </c>
      <c r="E313" s="604">
        <v>2.0</v>
      </c>
      <c r="F313" s="604">
        <v>3.0</v>
      </c>
      <c r="G313" s="604" t="s">
        <v>4048</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1293</v>
      </c>
      <c r="B314" s="604">
        <v>1.0</v>
      </c>
      <c r="C314" s="605" t="str">
        <f t="array" ref="C314">index(Images!$A$1:$K$1, 1, 10)</f>
        <v/>
      </c>
      <c r="D314" s="604" t="s">
        <v>4049</v>
      </c>
      <c r="E314" s="604">
        <v>2.0</v>
      </c>
      <c r="F314" s="604">
        <v>3.0</v>
      </c>
      <c r="G314" s="604" t="s">
        <v>4055</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1486</v>
      </c>
      <c r="B315" s="604">
        <v>1.0</v>
      </c>
      <c r="C315" s="605" t="str">
        <f t="array" ref="C315">index(Images!$A$1:$K$1, 1, 10)</f>
        <v/>
      </c>
      <c r="D315" s="604" t="s">
        <v>4049</v>
      </c>
      <c r="E315" s="604">
        <v>2.0</v>
      </c>
      <c r="F315" s="604">
        <v>3.0</v>
      </c>
      <c r="G315" s="604" t="s">
        <v>4048</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3390</v>
      </c>
      <c r="B316" s="604">
        <v>1.0</v>
      </c>
      <c r="C316" s="605" t="str">
        <f t="array" ref="C316">index(Images!$A$1:$K$1, 1, 10)</f>
        <v/>
      </c>
      <c r="D316" s="604" t="s">
        <v>4047</v>
      </c>
      <c r="E316" s="604">
        <v>1.0</v>
      </c>
      <c r="F316" s="604">
        <v>3.0</v>
      </c>
      <c r="G316" s="604" t="s">
        <v>4048</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2985</v>
      </c>
      <c r="B317" s="604">
        <v>1.0</v>
      </c>
      <c r="C317" s="605" t="str">
        <f t="array" ref="C317">index(Images!$A$1:$K$1, 1, 10)</f>
        <v/>
      </c>
      <c r="D317" s="604" t="s">
        <v>4047</v>
      </c>
      <c r="E317" s="604">
        <v>1.0</v>
      </c>
      <c r="F317" s="604">
        <v>3.0</v>
      </c>
      <c r="G317" s="604" t="s">
        <v>4048</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2648</v>
      </c>
      <c r="B318" s="604">
        <v>1.0</v>
      </c>
      <c r="C318" s="605" t="str">
        <f t="array" ref="C318">index(Images!$A$1:$K$1, 1, 10)</f>
        <v/>
      </c>
      <c r="D318" s="604" t="s">
        <v>4049</v>
      </c>
      <c r="E318" s="604">
        <v>2.0</v>
      </c>
      <c r="F318" s="604">
        <v>3.0</v>
      </c>
      <c r="G318" s="604" t="s">
        <v>4055</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3518</v>
      </c>
      <c r="B319" s="604">
        <v>2.0</v>
      </c>
      <c r="C319" s="605" t="str">
        <f t="array" ref="C319">index(Images!$A$1:$K$1, 1, 10)</f>
        <v/>
      </c>
      <c r="D319" s="604" t="s">
        <v>4047</v>
      </c>
      <c r="E319" s="604">
        <v>1.0</v>
      </c>
      <c r="F319" s="604">
        <v>3.0</v>
      </c>
      <c r="G319" s="604" t="s">
        <v>4048</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3204</v>
      </c>
      <c r="B320" s="604">
        <v>2.0</v>
      </c>
      <c r="C320" s="605" t="str">
        <f t="array" ref="C320">index(Images!$A$1:$K$1, 1, 10)</f>
        <v/>
      </c>
      <c r="D320" s="604" t="s">
        <v>4047</v>
      </c>
      <c r="E320" s="604">
        <v>1.0</v>
      </c>
      <c r="F320" s="604">
        <v>5.0</v>
      </c>
      <c r="G320" s="604" t="s">
        <v>4054</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1726</v>
      </c>
      <c r="B321" s="604">
        <v>2.0</v>
      </c>
      <c r="C321" s="605" t="str">
        <f t="array" ref="C321">index(Images!$A$1:$K$1, 1, 10)</f>
        <v/>
      </c>
      <c r="D321" s="604" t="s">
        <v>4047</v>
      </c>
      <c r="E321" s="604">
        <v>2.0</v>
      </c>
      <c r="F321" s="604">
        <v>3.0</v>
      </c>
      <c r="G321" s="604" t="s">
        <v>4048</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1326</v>
      </c>
      <c r="B322" s="604">
        <v>2.0</v>
      </c>
      <c r="C322" s="605" t="str">
        <f t="array" ref="C322">index(Images!$A$1:$K$1, 1, 10)</f>
        <v/>
      </c>
      <c r="D322" s="604" t="s">
        <v>4047</v>
      </c>
      <c r="E322" s="604">
        <v>2.0</v>
      </c>
      <c r="F322" s="604">
        <v>3.0</v>
      </c>
      <c r="G322" s="604" t="s">
        <v>4055</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3537</v>
      </c>
      <c r="B323" s="604">
        <v>2.0</v>
      </c>
      <c r="C323" s="605" t="str">
        <f t="array" ref="C323">index(Images!$A$1:$K$1, 1, 10)</f>
        <v/>
      </c>
      <c r="D323" s="604" t="s">
        <v>4047</v>
      </c>
      <c r="E323" s="604">
        <v>2.0</v>
      </c>
      <c r="F323" s="604">
        <v>3.0</v>
      </c>
      <c r="G323" s="604" t="s">
        <v>4048</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1553</v>
      </c>
      <c r="B324" s="604">
        <v>2.0</v>
      </c>
      <c r="C324" s="605" t="str">
        <f t="array" ref="C324">index(Images!$A$1:$K$1, 1, 10)</f>
        <v/>
      </c>
      <c r="D324" s="604" t="s">
        <v>4047</v>
      </c>
      <c r="E324" s="604">
        <v>2.0</v>
      </c>
      <c r="F324" s="604">
        <v>3.0</v>
      </c>
      <c r="G324" s="604" t="s">
        <v>4048</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1248</v>
      </c>
      <c r="B325" s="604">
        <v>2.0</v>
      </c>
      <c r="C325" s="605" t="str">
        <f t="array" ref="C325">index(Images!$A$1:$K$1, 1, 10)</f>
        <v/>
      </c>
      <c r="D325" s="604" t="s">
        <v>4047</v>
      </c>
      <c r="E325" s="604">
        <v>2.0</v>
      </c>
      <c r="F325" s="604">
        <v>3.0</v>
      </c>
      <c r="G325" s="604" t="s">
        <v>4055</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2296</v>
      </c>
      <c r="B326" s="604">
        <v>2.0</v>
      </c>
      <c r="C326" s="605" t="str">
        <f t="array" ref="C326">index(Images!$A$1:$K$1, 1, 10)</f>
        <v/>
      </c>
      <c r="D326" s="604" t="s">
        <v>4049</v>
      </c>
      <c r="E326" s="604">
        <v>1.0</v>
      </c>
      <c r="F326" s="604">
        <v>3.0</v>
      </c>
      <c r="G326" s="604" t="s">
        <v>4048</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2291</v>
      </c>
      <c r="B327" s="604">
        <v>2.0</v>
      </c>
      <c r="C327" s="605" t="str">
        <f t="array" ref="C327">index(Images!$A$1:$K$1, 1, 10)</f>
        <v/>
      </c>
      <c r="D327" s="604" t="s">
        <v>4049</v>
      </c>
      <c r="E327" s="604">
        <v>1.0</v>
      </c>
      <c r="F327" s="604">
        <v>4.0</v>
      </c>
      <c r="G327" s="604" t="s">
        <v>4055</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817</v>
      </c>
      <c r="B328" s="604">
        <v>2.0</v>
      </c>
      <c r="C328" s="605" t="str">
        <f t="array" ref="C328">index(Images!$A$1:$K$1, 1, 10)</f>
        <v/>
      </c>
      <c r="D328" s="604" t="s">
        <v>4049</v>
      </c>
      <c r="E328" s="604">
        <v>2.0</v>
      </c>
      <c r="F328" s="604">
        <v>3.0</v>
      </c>
      <c r="G328" s="604" t="s">
        <v>4055</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2224</v>
      </c>
      <c r="B329" s="604">
        <v>2.0</v>
      </c>
      <c r="C329" s="605" t="str">
        <f t="array" ref="C329">index(Images!$A$1:$K$1, 1, 10)</f>
        <v/>
      </c>
      <c r="D329" s="604" t="s">
        <v>4049</v>
      </c>
      <c r="E329" s="604">
        <v>2.0</v>
      </c>
      <c r="F329" s="604">
        <v>3.0</v>
      </c>
      <c r="G329" s="604" t="s">
        <v>4055</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2779</v>
      </c>
      <c r="B330" s="604">
        <v>2.0</v>
      </c>
      <c r="C330" s="605" t="str">
        <f t="array" ref="C330">index(Images!$A$1:$K$1, 1, 10)</f>
        <v/>
      </c>
      <c r="D330" s="604" t="s">
        <v>4049</v>
      </c>
      <c r="E330" s="604">
        <v>2.0</v>
      </c>
      <c r="F330" s="604">
        <v>3.0</v>
      </c>
      <c r="G330" s="604" t="s">
        <v>4048</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4049</v>
      </c>
      <c r="E331" s="619">
        <v>2.0</v>
      </c>
      <c r="F331" s="619">
        <v>3.0</v>
      </c>
      <c r="G331" s="619" t="s">
        <v>4048</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1430</v>
      </c>
      <c r="B332" s="604">
        <v>2.0</v>
      </c>
      <c r="C332" s="605" t="str">
        <f t="array" ref="C332">index(Images!$A$1:$K$1, 1, 10)</f>
        <v/>
      </c>
      <c r="D332" s="604" t="s">
        <v>4049</v>
      </c>
      <c r="E332" s="604">
        <v>2.0</v>
      </c>
      <c r="F332" s="604">
        <v>3.0</v>
      </c>
      <c r="G332" s="619" t="s">
        <v>4048</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1971</v>
      </c>
      <c r="B333" s="604">
        <v>2.0</v>
      </c>
      <c r="C333" s="605" t="str">
        <f t="array" ref="C333">index(Images!$A$1:$K$1, 1, 10)</f>
        <v/>
      </c>
      <c r="D333" s="604" t="s">
        <v>4049</v>
      </c>
      <c r="E333" s="604">
        <v>2.0</v>
      </c>
      <c r="F333" s="604">
        <v>3.0</v>
      </c>
      <c r="G333" s="619" t="s">
        <v>4048</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1297</v>
      </c>
      <c r="B334" s="604">
        <v>2.0</v>
      </c>
      <c r="C334" s="605" t="str">
        <f t="array" ref="C334">index(Images!$A$1:$K$1, 1, 10)</f>
        <v/>
      </c>
      <c r="D334" s="604" t="s">
        <v>4049</v>
      </c>
      <c r="E334" s="604">
        <v>2.0</v>
      </c>
      <c r="F334" s="604">
        <v>3.0</v>
      </c>
      <c r="G334" s="604" t="s">
        <v>4055</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4047</v>
      </c>
      <c r="E335" s="604">
        <v>1.0</v>
      </c>
      <c r="F335" s="604">
        <v>3.0</v>
      </c>
      <c r="G335" s="604" t="s">
        <v>4048</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1488</v>
      </c>
      <c r="B336" s="604">
        <v>2.0</v>
      </c>
      <c r="C336" s="605" t="str">
        <f t="array" ref="C336">index(Images!$A$1:$K$1, 1, 10)</f>
        <v/>
      </c>
      <c r="D336" s="604" t="s">
        <v>4049</v>
      </c>
      <c r="E336" s="604">
        <v>2.0</v>
      </c>
      <c r="F336" s="604">
        <v>3.0</v>
      </c>
      <c r="G336" s="604" t="s">
        <v>4048</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1849</v>
      </c>
      <c r="B337" s="604">
        <v>2.0</v>
      </c>
      <c r="C337" s="605" t="str">
        <f t="array" ref="C337">index(Images!$A$1:$K$1, 1, 10)</f>
        <v/>
      </c>
      <c r="D337" s="604" t="s">
        <v>4049</v>
      </c>
      <c r="E337" s="604">
        <v>2.0</v>
      </c>
      <c r="F337" s="604">
        <v>3.0</v>
      </c>
      <c r="G337" s="604" t="s">
        <v>4048</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2898</v>
      </c>
      <c r="B338" s="604">
        <v>2.0</v>
      </c>
      <c r="C338" s="605" t="str">
        <f t="array" ref="C338">index(Images!$A$1:$K$1, 1, 10)</f>
        <v/>
      </c>
      <c r="D338" s="604" t="s">
        <v>4049</v>
      </c>
      <c r="E338" s="604">
        <v>2.0</v>
      </c>
      <c r="F338" s="604">
        <v>3.0</v>
      </c>
      <c r="G338" s="604" t="s">
        <v>4048</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3394</v>
      </c>
      <c r="B339" s="604">
        <v>2.0</v>
      </c>
      <c r="C339" s="605" t="str">
        <f t="array" ref="C339">index(Images!$A$1:$K$1, 1, 10)</f>
        <v/>
      </c>
      <c r="D339" s="604" t="s">
        <v>4047</v>
      </c>
      <c r="E339" s="604">
        <v>1.0</v>
      </c>
      <c r="F339" s="604">
        <v>3.0</v>
      </c>
      <c r="G339" s="604" t="s">
        <v>4048</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3261</v>
      </c>
      <c r="B340" s="604">
        <v>2.0</v>
      </c>
      <c r="C340" s="605" t="str">
        <f t="array" ref="C340">index(Images!$A$1:$K$1, 1, 10)</f>
        <v/>
      </c>
      <c r="D340" s="604" t="s">
        <v>4049</v>
      </c>
      <c r="E340" s="604">
        <v>2.0</v>
      </c>
      <c r="F340" s="604">
        <v>3.0</v>
      </c>
      <c r="G340" s="604" t="s">
        <v>4055</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2987</v>
      </c>
      <c r="B341" s="604">
        <v>2.0</v>
      </c>
      <c r="C341" s="605" t="str">
        <f t="array" ref="C341">index(Images!$A$1:$K$1, 1, 10)</f>
        <v/>
      </c>
      <c r="D341" s="604" t="s">
        <v>4047</v>
      </c>
      <c r="E341" s="604">
        <v>1.0</v>
      </c>
      <c r="F341" s="604">
        <v>3.0</v>
      </c>
      <c r="G341" s="604" t="s">
        <v>4048</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2650</v>
      </c>
      <c r="B342" s="604">
        <v>2.0</v>
      </c>
      <c r="C342" s="605" t="str">
        <f t="array" ref="C342">index(Images!$A$1:$K$1, 1, 10)</f>
        <v/>
      </c>
      <c r="D342" s="604" t="s">
        <v>4049</v>
      </c>
      <c r="E342" s="604">
        <v>2.0</v>
      </c>
      <c r="F342" s="604">
        <v>3.0</v>
      </c>
      <c r="G342" s="604" t="s">
        <v>4055</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3339</v>
      </c>
      <c r="B343" s="604">
        <v>2.0</v>
      </c>
      <c r="C343" s="605" t="str">
        <f t="array" ref="C343">index(Images!$A$1:$K$1, 1, 10)</f>
        <v/>
      </c>
      <c r="D343" s="604" t="s">
        <v>4047</v>
      </c>
      <c r="E343" s="604">
        <v>1.0</v>
      </c>
      <c r="F343" s="604">
        <v>5.0</v>
      </c>
      <c r="G343" s="604" t="s">
        <v>4055</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3520</v>
      </c>
      <c r="B344" s="604">
        <v>3.0</v>
      </c>
      <c r="C344" s="605" t="str">
        <f t="array" ref="C344">index(Images!$A$1:$K$1, 1, 10)</f>
        <v/>
      </c>
      <c r="D344" s="604" t="s">
        <v>4047</v>
      </c>
      <c r="E344" s="604">
        <v>1.0</v>
      </c>
      <c r="F344" s="604">
        <v>3.0</v>
      </c>
      <c r="G344" s="619" t="s">
        <v>4048</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3205</v>
      </c>
      <c r="B345" s="604">
        <v>3.0</v>
      </c>
      <c r="C345" s="605" t="str">
        <f t="array" ref="C345">index(Images!$A$1:$K$1, 1, 10)</f>
        <v/>
      </c>
      <c r="D345" s="604" t="s">
        <v>4047</v>
      </c>
      <c r="E345" s="604">
        <v>1.0</v>
      </c>
      <c r="F345" s="604">
        <v>5.0</v>
      </c>
      <c r="G345" s="604" t="s">
        <v>4054</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1728</v>
      </c>
      <c r="B346" s="604">
        <v>3.0</v>
      </c>
      <c r="C346" s="605" t="str">
        <f t="array" ref="C346">index(Images!$A$1:$K$1, 1, 10)</f>
        <v/>
      </c>
      <c r="D346" s="604" t="s">
        <v>4047</v>
      </c>
      <c r="E346" s="604">
        <v>2.0</v>
      </c>
      <c r="F346" s="604">
        <v>3.0</v>
      </c>
      <c r="G346" s="619" t="s">
        <v>4048</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3538</v>
      </c>
      <c r="B347" s="604">
        <v>3.0</v>
      </c>
      <c r="C347" s="605" t="str">
        <f t="array" ref="C347">index(Images!$A$1:$K$1, 1, 10)</f>
        <v/>
      </c>
      <c r="D347" s="604" t="s">
        <v>4047</v>
      </c>
      <c r="E347" s="604">
        <v>2.0</v>
      </c>
      <c r="F347" s="604">
        <v>3.0</v>
      </c>
      <c r="G347" s="619" t="s">
        <v>4048</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1555</v>
      </c>
      <c r="B348" s="604">
        <v>3.0</v>
      </c>
      <c r="C348" s="605" t="str">
        <f t="array" ref="C348">index(Images!$A$1:$K$1, 1, 10)</f>
        <v/>
      </c>
      <c r="D348" s="604" t="s">
        <v>4047</v>
      </c>
      <c r="E348" s="604">
        <v>2.0</v>
      </c>
      <c r="F348" s="604">
        <v>3.0</v>
      </c>
      <c r="G348" s="619" t="s">
        <v>4048</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1328</v>
      </c>
      <c r="B349" s="604">
        <v>3.0</v>
      </c>
      <c r="C349" s="605" t="str">
        <f t="array" ref="C349">index(Images!$A$1:$K$1, 1, 10)</f>
        <v/>
      </c>
      <c r="D349" s="604" t="s">
        <v>4047</v>
      </c>
      <c r="E349" s="604">
        <v>2.0</v>
      </c>
      <c r="F349" s="604">
        <v>3.0</v>
      </c>
      <c r="G349" s="604" t="s">
        <v>4055</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1249</v>
      </c>
      <c r="B350" s="604">
        <v>3.0</v>
      </c>
      <c r="C350" s="605" t="str">
        <f t="array" ref="C350">index(Images!$A$1:$K$1, 1, 10)</f>
        <v/>
      </c>
      <c r="D350" s="604" t="s">
        <v>4047</v>
      </c>
      <c r="E350" s="604">
        <v>1.0</v>
      </c>
      <c r="F350" s="604">
        <v>3.0</v>
      </c>
      <c r="G350" s="604" t="s">
        <v>4055</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2297</v>
      </c>
      <c r="B351" s="604">
        <v>3.0</v>
      </c>
      <c r="C351" s="605" t="str">
        <f t="array" ref="C351">index(Images!$A$1:$K$1, 1, 10)</f>
        <v/>
      </c>
      <c r="D351" s="604" t="s">
        <v>4049</v>
      </c>
      <c r="E351" s="604">
        <v>1.0</v>
      </c>
      <c r="F351" s="604">
        <v>3.0</v>
      </c>
      <c r="G351" s="619" t="s">
        <v>4048</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2293</v>
      </c>
      <c r="B352" s="604">
        <v>3.0</v>
      </c>
      <c r="C352" s="605" t="str">
        <f t="array" ref="C352">index(Images!$A$1:$K$1, 1, 10)</f>
        <v/>
      </c>
      <c r="D352" s="604" t="s">
        <v>4049</v>
      </c>
      <c r="E352" s="604">
        <v>1.0</v>
      </c>
      <c r="F352" s="604">
        <v>4.0</v>
      </c>
      <c r="G352" s="604" t="s">
        <v>4055</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2772</v>
      </c>
      <c r="B353" s="604">
        <v>3.0</v>
      </c>
      <c r="C353" s="605" t="str">
        <f t="array" ref="C353">index(Images!$A$1:$K$1, 1, 10)</f>
        <v/>
      </c>
      <c r="D353" s="604" t="s">
        <v>4049</v>
      </c>
      <c r="E353" s="604">
        <v>2.0</v>
      </c>
      <c r="F353" s="604">
        <v>3.0</v>
      </c>
      <c r="G353" s="619" t="s">
        <v>4048</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1973</v>
      </c>
      <c r="B354" s="604">
        <v>3.0</v>
      </c>
      <c r="C354" s="605" t="str">
        <f t="array" ref="C354">index(Images!$A$1:$K$1, 1, 10)</f>
        <v/>
      </c>
      <c r="D354" s="604" t="s">
        <v>4049</v>
      </c>
      <c r="E354" s="604">
        <v>2.0</v>
      </c>
      <c r="F354" s="604">
        <v>3.0</v>
      </c>
      <c r="G354" s="619" t="s">
        <v>4048</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4049</v>
      </c>
      <c r="E355" s="604">
        <v>2.0</v>
      </c>
      <c r="F355" s="604">
        <v>3.0</v>
      </c>
      <c r="G355" s="604" t="s">
        <v>4048</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2226</v>
      </c>
      <c r="B356" s="604">
        <v>3.0</v>
      </c>
      <c r="C356" s="605" t="str">
        <f t="array" ref="C356">index(Images!$A$1:$K$1, 1, 10)</f>
        <v/>
      </c>
      <c r="D356" s="604" t="s">
        <v>4049</v>
      </c>
      <c r="E356" s="604">
        <v>2.0</v>
      </c>
      <c r="F356" s="604">
        <v>3.0</v>
      </c>
      <c r="G356" s="604" t="s">
        <v>4055</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819</v>
      </c>
      <c r="B357" s="604">
        <v>3.0</v>
      </c>
      <c r="C357" s="605" t="str">
        <f t="array" ref="C357">index(Images!$A$1:$K$1, 1, 10)</f>
        <v/>
      </c>
      <c r="D357" s="604" t="s">
        <v>4049</v>
      </c>
      <c r="E357" s="604">
        <v>2.0</v>
      </c>
      <c r="F357" s="604">
        <v>3.0</v>
      </c>
      <c r="G357" s="604" t="s">
        <v>4055</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1431</v>
      </c>
      <c r="B358" s="604">
        <v>3.0</v>
      </c>
      <c r="C358" s="605" t="str">
        <f t="array" ref="C358">index(Images!$A$1:$K$1, 1, 10)</f>
        <v/>
      </c>
      <c r="D358" s="604" t="s">
        <v>4049</v>
      </c>
      <c r="E358" s="604">
        <v>2.0</v>
      </c>
      <c r="F358" s="604">
        <v>3.0</v>
      </c>
      <c r="G358" s="619" t="s">
        <v>4048</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1298</v>
      </c>
      <c r="B359" s="604">
        <v>3.0</v>
      </c>
      <c r="C359" s="605" t="str">
        <f t="array" ref="C359">index(Images!$A$1:$K$1, 1, 10)</f>
        <v/>
      </c>
      <c r="D359" s="604" t="s">
        <v>4049</v>
      </c>
      <c r="E359" s="604">
        <v>2.0</v>
      </c>
      <c r="F359" s="604">
        <v>3.0</v>
      </c>
      <c r="G359" s="604" t="s">
        <v>4055</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4047</v>
      </c>
      <c r="E360" s="604">
        <v>1.0</v>
      </c>
      <c r="F360" s="604">
        <v>3.0</v>
      </c>
      <c r="G360" s="604" t="s">
        <v>4048</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1489</v>
      </c>
      <c r="B361" s="604">
        <v>3.0</v>
      </c>
      <c r="C361" s="605" t="str">
        <f t="array" ref="C361">index(Images!$A$1:$K$1, 1, 10)</f>
        <v/>
      </c>
      <c r="D361" s="604" t="s">
        <v>4049</v>
      </c>
      <c r="E361" s="604">
        <v>2.0</v>
      </c>
      <c r="F361" s="604">
        <v>3.0</v>
      </c>
      <c r="G361" s="604" t="s">
        <v>4048</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1850</v>
      </c>
      <c r="B362" s="604">
        <v>3.0</v>
      </c>
      <c r="C362" s="605" t="str">
        <f t="array" ref="C362">index(Images!$A$1:$K$1, 1, 10)</f>
        <v/>
      </c>
      <c r="D362" s="604" t="s">
        <v>4049</v>
      </c>
      <c r="E362" s="604">
        <v>2.0</v>
      </c>
      <c r="F362" s="604">
        <v>3.0</v>
      </c>
      <c r="G362" s="604" t="s">
        <v>4048</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2899</v>
      </c>
      <c r="B363" s="604">
        <v>3.0</v>
      </c>
      <c r="C363" s="605" t="str">
        <f t="array" ref="C363">index(Images!$A$1:$K$1, 1, 10)</f>
        <v/>
      </c>
      <c r="D363" s="604" t="s">
        <v>4049</v>
      </c>
      <c r="E363" s="604">
        <v>2.0</v>
      </c>
      <c r="F363" s="604">
        <v>3.0</v>
      </c>
      <c r="G363" s="604" t="s">
        <v>4048</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3395</v>
      </c>
      <c r="B364" s="604">
        <v>3.0</v>
      </c>
      <c r="C364" s="605" t="str">
        <f t="array" ref="C364">index(Images!$A$1:$K$1, 1, 10)</f>
        <v/>
      </c>
      <c r="D364" s="604" t="s">
        <v>4047</v>
      </c>
      <c r="E364" s="604">
        <v>1.0</v>
      </c>
      <c r="F364" s="604">
        <v>3.0</v>
      </c>
      <c r="G364" s="604" t="s">
        <v>4048</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3262</v>
      </c>
      <c r="B365" s="604">
        <v>3.0</v>
      </c>
      <c r="C365" s="605" t="str">
        <f t="array" ref="C365">index(Images!$A$1:$K$1, 1, 10)</f>
        <v/>
      </c>
      <c r="D365" s="604" t="s">
        <v>4049</v>
      </c>
      <c r="E365" s="604">
        <v>2.0</v>
      </c>
      <c r="F365" s="604">
        <v>3.0</v>
      </c>
      <c r="G365" s="604" t="s">
        <v>4055</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2988</v>
      </c>
      <c r="B366" s="604">
        <v>3.0</v>
      </c>
      <c r="C366" s="605" t="str">
        <f t="array" ref="C366">index(Images!$A$1:$K$1, 1, 10)</f>
        <v/>
      </c>
      <c r="D366" s="604" t="s">
        <v>4047</v>
      </c>
      <c r="E366" s="604">
        <v>1.0</v>
      </c>
      <c r="F366" s="604">
        <v>3.0</v>
      </c>
      <c r="G366" s="604" t="s">
        <v>4048</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2651</v>
      </c>
      <c r="B367" s="604">
        <v>3.0</v>
      </c>
      <c r="C367" s="605" t="str">
        <f t="array" ref="C367">index(Images!$A$1:$K$1, 1, 10)</f>
        <v/>
      </c>
      <c r="D367" s="604" t="s">
        <v>4049</v>
      </c>
      <c r="E367" s="604">
        <v>2.0</v>
      </c>
      <c r="F367" s="604">
        <v>3.0</v>
      </c>
      <c r="G367" s="604" t="s">
        <v>4055</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3340</v>
      </c>
      <c r="B368" s="604">
        <v>3.0</v>
      </c>
      <c r="C368" s="605" t="str">
        <f t="array" ref="C368">index(Images!$A$1:$K$1, 1, 10)</f>
        <v/>
      </c>
      <c r="D368" s="604" t="s">
        <v>4047</v>
      </c>
      <c r="E368" s="604">
        <v>1.0</v>
      </c>
      <c r="F368" s="604">
        <v>3.0</v>
      </c>
      <c r="G368" s="604" t="s">
        <v>4055</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1756</v>
      </c>
      <c r="B369" s="421">
        <v>2.0</v>
      </c>
      <c r="C369" s="39" t="str">
        <f t="array" ref="C369">index(Images!$A$1:$K$1, 1, 11)</f>
        <v/>
      </c>
      <c r="D369" s="421" t="s">
        <v>4047</v>
      </c>
      <c r="E369" s="421">
        <v>1.0</v>
      </c>
      <c r="F369" s="421">
        <v>3.0</v>
      </c>
      <c r="G369" s="421" t="s">
        <v>4050</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1757</v>
      </c>
      <c r="B370" s="421">
        <v>3.0</v>
      </c>
      <c r="C370" s="39" t="str">
        <f t="array" ref="C370">index(Images!$A$1:$K$1, 1, 11)</f>
        <v/>
      </c>
      <c r="D370" s="421" t="s">
        <v>4047</v>
      </c>
      <c r="E370" s="421">
        <v>1.0</v>
      </c>
      <c r="F370" s="421">
        <v>3.0</v>
      </c>
      <c r="G370" s="421" t="s">
        <v>4050</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2754</v>
      </c>
      <c r="B371" s="421">
        <v>1.0</v>
      </c>
      <c r="C371" s="39" t="str">
        <f t="array" ref="C371">index(Images!$A$1:$K$1, 1, 11)</f>
        <v/>
      </c>
      <c r="D371" s="421" t="s">
        <v>4047</v>
      </c>
      <c r="E371" s="421">
        <v>1.0</v>
      </c>
      <c r="F371" s="421">
        <v>5.0</v>
      </c>
      <c r="G371" s="421" t="s">
        <v>4055</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2755</v>
      </c>
      <c r="B372" s="421">
        <v>2.0</v>
      </c>
      <c r="C372" s="39" t="str">
        <f t="array" ref="C372">index(Images!$A$1:$K$1, 1, 11)</f>
        <v/>
      </c>
      <c r="D372" s="421" t="s">
        <v>4047</v>
      </c>
      <c r="E372" s="421">
        <v>1.0</v>
      </c>
      <c r="F372" s="421">
        <v>5.0</v>
      </c>
      <c r="G372" s="421" t="s">
        <v>4055</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2757</v>
      </c>
      <c r="B373" s="421">
        <v>3.0</v>
      </c>
      <c r="C373" s="39" t="str">
        <f t="array" ref="C373">index(Images!$A$1:$K$1, 1, 11)</f>
        <v/>
      </c>
      <c r="D373" s="421" t="s">
        <v>4047</v>
      </c>
      <c r="E373" s="421">
        <v>1.0</v>
      </c>
      <c r="F373" s="421">
        <v>5.0</v>
      </c>
      <c r="G373" s="421" t="s">
        <v>4055</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2559</v>
      </c>
      <c r="B374" s="421">
        <v>1.0</v>
      </c>
      <c r="C374" s="39" t="str">
        <f t="array" ref="C374">index(Images!$A$1:$K$1, 1, 11)</f>
        <v/>
      </c>
      <c r="D374" s="421" t="s">
        <v>4047</v>
      </c>
      <c r="E374" s="421">
        <v>1.0</v>
      </c>
      <c r="F374" s="421">
        <v>3.0</v>
      </c>
      <c r="G374" s="421" t="s">
        <v>4048</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2561</v>
      </c>
      <c r="B375" s="421">
        <v>2.0</v>
      </c>
      <c r="C375" s="39" t="str">
        <f t="array" ref="C375">index(Images!$A$1:$K$1, 1, 11)</f>
        <v/>
      </c>
      <c r="D375" s="421" t="s">
        <v>4047</v>
      </c>
      <c r="E375" s="421">
        <v>1.0</v>
      </c>
      <c r="F375" s="421">
        <v>3.0</v>
      </c>
      <c r="G375" s="421" t="s">
        <v>4048</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2563</v>
      </c>
      <c r="B376" s="421">
        <v>3.0</v>
      </c>
      <c r="C376" s="39" t="str">
        <f t="array" ref="C376">index(Images!$A$1:$K$1, 1, 11)</f>
        <v/>
      </c>
      <c r="D376" s="421" t="s">
        <v>4047</v>
      </c>
      <c r="E376" s="421">
        <v>1.0</v>
      </c>
      <c r="F376" s="421">
        <v>3.0</v>
      </c>
      <c r="G376" s="421" t="s">
        <v>4048</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3678</v>
      </c>
      <c r="B377" s="643" t="s">
        <v>3577</v>
      </c>
      <c r="C377" s="644" t="str">
        <f t="array" ref="C377">index(Images!$A$1:$K$1, 1, 3)</f>
        <v/>
      </c>
      <c r="D377" s="643" t="s">
        <v>4047</v>
      </c>
      <c r="E377" s="643">
        <v>1.0</v>
      </c>
      <c r="F377" s="643">
        <v>5.0</v>
      </c>
      <c r="G377" s="643" t="s">
        <v>4054</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3706</v>
      </c>
      <c r="B378" s="643" t="s">
        <v>3577</v>
      </c>
      <c r="C378" s="644" t="str">
        <f t="array" ref="C378">index(Images!$A$1:$K$1, 1, 8)</f>
        <v/>
      </c>
      <c r="D378" s="643" t="s">
        <v>4047</v>
      </c>
      <c r="E378" s="643">
        <v>1.0</v>
      </c>
      <c r="F378" s="643">
        <v>3.0</v>
      </c>
      <c r="G378" s="643" t="s">
        <v>4048</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3886</v>
      </c>
      <c r="B379" s="643" t="s">
        <v>3577</v>
      </c>
      <c r="C379" s="644" t="str">
        <f t="array" ref="C379">index(Images!$A$1:$K$1, 1, 7)</f>
        <v/>
      </c>
      <c r="D379" s="643" t="s">
        <v>4047</v>
      </c>
      <c r="E379" s="643">
        <v>2.0</v>
      </c>
      <c r="F379" s="643">
        <v>3.0</v>
      </c>
      <c r="G379" s="643" t="s">
        <v>4048</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3769</v>
      </c>
      <c r="B380" s="643" t="s">
        <v>3577</v>
      </c>
      <c r="C380" s="644" t="str">
        <f t="array" ref="C380">index(Images!$A$1:$K$1, 1, 9)</f>
        <v/>
      </c>
      <c r="D380" s="643" t="s">
        <v>4049</v>
      </c>
      <c r="E380" s="643">
        <v>2.0</v>
      </c>
      <c r="F380" s="643">
        <v>3.0</v>
      </c>
      <c r="G380" s="643" t="s">
        <v>4048</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3580</v>
      </c>
      <c r="B381" s="643" t="s">
        <v>3577</v>
      </c>
      <c r="C381" s="644" t="str">
        <f t="array" ref="C381">index(Images!$A$1:$K$1, 1, 4)</f>
        <v/>
      </c>
      <c r="D381" s="643" t="s">
        <v>4047</v>
      </c>
      <c r="E381" s="643">
        <v>1.0</v>
      </c>
      <c r="F381" s="643">
        <v>5.0</v>
      </c>
      <c r="G381" s="643" t="s">
        <v>4055</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4060</v>
      </c>
      <c r="B382" s="643" t="s">
        <v>3577</v>
      </c>
      <c r="C382" s="644" t="str">
        <f t="array" ref="C382">index(Images!$A$1:$K$1, 1, 8)</f>
        <v/>
      </c>
      <c r="D382" s="643" t="s">
        <v>4047</v>
      </c>
      <c r="E382" s="643">
        <v>1.0</v>
      </c>
      <c r="F382" s="643">
        <v>4.0</v>
      </c>
      <c r="G382" s="643" t="s">
        <v>4048</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3856</v>
      </c>
      <c r="B383" s="643" t="s">
        <v>3577</v>
      </c>
      <c r="C383" s="644" t="str">
        <f t="array" ref="C383">index(Images!$A$1:$K$1, 1, 6)</f>
        <v/>
      </c>
      <c r="D383" s="643" t="s">
        <v>4047</v>
      </c>
      <c r="E383" s="643">
        <v>2.0</v>
      </c>
      <c r="F383" s="643">
        <v>5.0</v>
      </c>
      <c r="G383" s="643" t="s">
        <v>4050</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3800</v>
      </c>
      <c r="B384" s="643" t="s">
        <v>3577</v>
      </c>
      <c r="C384" s="644" t="str">
        <f t="array" ref="C384">index(Images!$A$1:$K$1, 1, 8)</f>
        <v/>
      </c>
      <c r="D384" s="643" t="s">
        <v>4049</v>
      </c>
      <c r="E384" s="643">
        <v>2.0</v>
      </c>
      <c r="F384" s="643">
        <v>3.0</v>
      </c>
      <c r="G384" s="643" t="s">
        <v>4048</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3827</v>
      </c>
      <c r="B385" s="643" t="s">
        <v>3577</v>
      </c>
      <c r="C385" s="644" t="str">
        <f t="array" ref="C385">index(Images!$A$1:$K$1, 1, 2)</f>
        <v/>
      </c>
      <c r="D385" s="643" t="s">
        <v>4047</v>
      </c>
      <c r="E385" s="643">
        <v>1.0</v>
      </c>
      <c r="F385" s="643">
        <v>3.0</v>
      </c>
      <c r="G385" s="643" t="s">
        <v>4048</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3648</v>
      </c>
      <c r="B386" s="643" t="s">
        <v>3577</v>
      </c>
      <c r="C386" s="644" t="str">
        <f t="array" ref="C386">index(Images!$A$1:$K$1, 1, 3)</f>
        <v/>
      </c>
      <c r="D386" s="643" t="s">
        <v>4047</v>
      </c>
      <c r="E386" s="643">
        <v>1.0</v>
      </c>
      <c r="F386" s="643">
        <v>5.0</v>
      </c>
      <c r="G386" s="643" t="s">
        <v>4050</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3738</v>
      </c>
      <c r="B387" s="643" t="s">
        <v>3577</v>
      </c>
      <c r="C387" s="644" t="str">
        <f t="array" ref="C387">index(Images!$A$1:$K$1, 1, 6)</f>
        <v/>
      </c>
      <c r="D387" s="643" t="s">
        <v>4047</v>
      </c>
      <c r="E387" s="643">
        <v>2.0</v>
      </c>
      <c r="F387" s="643">
        <v>5.0</v>
      </c>
      <c r="G387" s="643" t="s">
        <v>4054</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4061</v>
      </c>
      <c r="B1" s="9"/>
      <c r="C1" s="654" t="s">
        <v>4062</v>
      </c>
      <c r="D1" s="24"/>
      <c r="E1" s="24"/>
      <c r="F1" s="9"/>
      <c r="G1" s="655" t="s">
        <v>4063</v>
      </c>
      <c r="H1" s="656" t="s">
        <v>2</v>
      </c>
      <c r="I1" s="657" t="s">
        <v>148</v>
      </c>
      <c r="J1" s="658" t="s">
        <v>4064</v>
      </c>
      <c r="K1" s="658" t="s">
        <v>215</v>
      </c>
      <c r="L1" s="658" t="s">
        <v>257</v>
      </c>
      <c r="M1" s="658" t="s">
        <v>287</v>
      </c>
      <c r="N1" s="658" t="s">
        <v>352</v>
      </c>
      <c r="O1" s="659" t="s">
        <v>429</v>
      </c>
      <c r="P1" s="658" t="s">
        <v>495</v>
      </c>
      <c r="Q1" s="658" t="s">
        <v>529</v>
      </c>
      <c r="R1" s="658" t="s">
        <v>563</v>
      </c>
      <c r="S1" s="658" t="s">
        <v>452</v>
      </c>
      <c r="T1" s="659" t="s">
        <v>612</v>
      </c>
      <c r="U1" s="658" t="s">
        <v>643</v>
      </c>
      <c r="V1" s="658" t="s">
        <v>690</v>
      </c>
      <c r="W1" s="658" t="s">
        <v>756</v>
      </c>
      <c r="X1" s="658" t="s">
        <v>784</v>
      </c>
      <c r="Y1" s="658" t="s">
        <v>631</v>
      </c>
      <c r="Z1" s="658" t="s">
        <v>682</v>
      </c>
      <c r="AA1" s="658" t="s">
        <v>176</v>
      </c>
      <c r="AB1" s="658" t="s">
        <v>378</v>
      </c>
      <c r="AC1" s="658" t="s">
        <v>315</v>
      </c>
      <c r="AD1" s="658" t="s">
        <v>1035</v>
      </c>
      <c r="AE1" s="658" t="s">
        <v>1057</v>
      </c>
      <c r="AF1" s="658" t="s">
        <v>1083</v>
      </c>
      <c r="AG1" s="658" t="s">
        <v>553</v>
      </c>
      <c r="AH1" s="658" t="s">
        <v>1143</v>
      </c>
      <c r="AI1" s="658" t="s">
        <v>454</v>
      </c>
      <c r="AJ1" s="658" t="s">
        <v>1192</v>
      </c>
      <c r="AK1" s="658" t="s">
        <v>413</v>
      </c>
      <c r="AL1" s="658" t="s">
        <v>1267</v>
      </c>
      <c r="AM1" s="658" t="s">
        <v>830</v>
      </c>
      <c r="AN1" s="658" t="s">
        <v>1372</v>
      </c>
      <c r="AO1" s="658" t="s">
        <v>1400</v>
      </c>
      <c r="AP1" s="658" t="s">
        <v>1254</v>
      </c>
      <c r="AQ1" s="658" t="s">
        <v>1456</v>
      </c>
      <c r="AR1" s="658" t="s">
        <v>551</v>
      </c>
      <c r="AS1" s="658" t="s">
        <v>1542</v>
      </c>
      <c r="AT1" s="658" t="s">
        <v>1604</v>
      </c>
      <c r="AU1" s="658" t="s">
        <v>1631</v>
      </c>
      <c r="AV1" s="658" t="s">
        <v>1653</v>
      </c>
      <c r="AW1" s="658" t="s">
        <v>1115</v>
      </c>
      <c r="AX1" s="658" t="s">
        <v>1718</v>
      </c>
      <c r="AY1" s="658" t="s">
        <v>1741</v>
      </c>
      <c r="AZ1" s="660" t="s">
        <v>1815</v>
      </c>
      <c r="BA1" s="658" t="s">
        <v>906</v>
      </c>
      <c r="BB1" s="658" t="s">
        <v>1069</v>
      </c>
      <c r="BC1" s="658" t="s">
        <v>1914</v>
      </c>
      <c r="BD1" s="658" t="s">
        <v>1619</v>
      </c>
      <c r="BE1" s="658" t="s">
        <v>1963</v>
      </c>
      <c r="BF1" s="658" t="s">
        <v>1982</v>
      </c>
      <c r="BG1" s="658" t="s">
        <v>1442</v>
      </c>
      <c r="BH1" s="658" t="s">
        <v>2017</v>
      </c>
      <c r="BI1" s="658" t="s">
        <v>800</v>
      </c>
      <c r="BJ1" s="658" t="s">
        <v>1951</v>
      </c>
      <c r="BK1" s="658" t="s">
        <v>1949</v>
      </c>
      <c r="BL1" s="658" t="s">
        <v>935</v>
      </c>
      <c r="BM1" s="658" t="s">
        <v>769</v>
      </c>
      <c r="BN1" s="658" t="s">
        <v>2136</v>
      </c>
      <c r="BO1" s="658" t="s">
        <v>1714</v>
      </c>
      <c r="BP1" s="658" t="s">
        <v>2171</v>
      </c>
      <c r="BQ1" s="658" t="s">
        <v>1903</v>
      </c>
      <c r="BR1" s="658" t="s">
        <v>1156</v>
      </c>
      <c r="BS1" s="658" t="s">
        <v>1362</v>
      </c>
      <c r="BT1" s="658" t="s">
        <v>1763</v>
      </c>
      <c r="BU1" s="658" t="s">
        <v>2283</v>
      </c>
      <c r="BV1" s="658" t="s">
        <v>975</v>
      </c>
      <c r="BW1" s="658" t="s">
        <v>629</v>
      </c>
      <c r="BX1" s="658" t="s">
        <v>240</v>
      </c>
      <c r="BY1" s="658" t="s">
        <v>2043</v>
      </c>
      <c r="BZ1" s="658" t="s">
        <v>2487</v>
      </c>
      <c r="CA1" s="658" t="s">
        <v>1621</v>
      </c>
      <c r="CB1" s="658" t="s">
        <v>2593</v>
      </c>
      <c r="CC1" s="658" t="s">
        <v>1256</v>
      </c>
      <c r="CD1" s="657" t="s">
        <v>2634</v>
      </c>
      <c r="CE1" s="658" t="s">
        <v>2253</v>
      </c>
      <c r="CF1" s="658" t="s">
        <v>2005</v>
      </c>
      <c r="CG1" s="658" t="s">
        <v>858</v>
      </c>
      <c r="CH1" s="658" t="s">
        <v>2733</v>
      </c>
      <c r="CI1" s="658" t="s">
        <v>2748</v>
      </c>
      <c r="CJ1" s="658" t="s">
        <v>2771</v>
      </c>
      <c r="CK1" s="658" t="s">
        <v>2789</v>
      </c>
      <c r="CL1" s="658" t="s">
        <v>4065</v>
      </c>
      <c r="CM1" s="658" t="s">
        <v>2909</v>
      </c>
      <c r="CN1" s="658" t="s">
        <v>2928</v>
      </c>
      <c r="CO1" s="658" t="s">
        <v>2955</v>
      </c>
      <c r="CP1" s="658" t="s">
        <v>580</v>
      </c>
      <c r="CQ1" s="658" t="s">
        <v>1303</v>
      </c>
      <c r="CR1" s="658" t="s">
        <v>313</v>
      </c>
      <c r="CS1" s="658" t="s">
        <v>1097</v>
      </c>
      <c r="CT1" s="658" t="s">
        <v>2799</v>
      </c>
      <c r="CU1" s="658" t="s">
        <v>238</v>
      </c>
      <c r="CV1" s="658" t="s">
        <v>3146</v>
      </c>
      <c r="CW1" s="658" t="s">
        <v>1071</v>
      </c>
      <c r="CX1" s="658" t="s">
        <v>4066</v>
      </c>
      <c r="CY1" s="658" t="s">
        <v>1208</v>
      </c>
      <c r="CZ1" s="658" t="s">
        <v>610</v>
      </c>
      <c r="DA1" s="658" t="s">
        <v>856</v>
      </c>
      <c r="DB1" s="658" t="s">
        <v>2966</v>
      </c>
      <c r="DC1" s="658" t="s">
        <v>1210</v>
      </c>
      <c r="DD1" s="658" t="s">
        <v>3481</v>
      </c>
      <c r="DE1" s="660" t="s">
        <v>3508</v>
      </c>
      <c r="DF1" s="658" t="s">
        <v>1334</v>
      </c>
    </row>
    <row r="2" ht="18.75" customHeight="1">
      <c r="A2" s="661" t="s">
        <v>4067</v>
      </c>
      <c r="B2" s="9"/>
      <c r="C2" s="662" t="s">
        <v>4068</v>
      </c>
      <c r="D2" s="24"/>
      <c r="E2" s="24"/>
      <c r="F2" s="9"/>
      <c r="G2" s="663" t="s">
        <v>4069</v>
      </c>
    </row>
    <row r="3" ht="18.75" customHeight="1">
      <c r="A3" s="664" t="s">
        <v>4070</v>
      </c>
      <c r="B3" s="9"/>
      <c r="C3" s="665" t="s">
        <v>4071</v>
      </c>
      <c r="D3" s="24"/>
      <c r="E3" s="24"/>
      <c r="F3" s="9"/>
      <c r="G3" s="666" t="s">
        <v>4072</v>
      </c>
    </row>
    <row r="4" ht="15.75" customHeight="1">
      <c r="A4" s="667" t="s">
        <v>28</v>
      </c>
      <c r="B4" s="668" t="s">
        <v>4073</v>
      </c>
      <c r="C4" s="668" t="s">
        <v>4074</v>
      </c>
      <c r="D4" s="668" t="s">
        <v>144</v>
      </c>
      <c r="E4" s="668" t="s">
        <v>145</v>
      </c>
      <c r="F4" s="669" t="s">
        <v>146</v>
      </c>
      <c r="G4" s="670" t="s">
        <v>86</v>
      </c>
    </row>
    <row r="5">
      <c r="A5" s="671" t="s">
        <v>4061</v>
      </c>
      <c r="B5" s="672" t="s">
        <v>4075</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2080</v>
      </c>
      <c r="B6" s="677">
        <f t="shared" ref="B6:B22" si="1">counta($I6:$DF6)</f>
        <v>1</v>
      </c>
      <c r="C6" s="677" t="s">
        <v>4076</v>
      </c>
      <c r="D6" s="481">
        <v>3.0</v>
      </c>
      <c r="E6" s="481" t="s">
        <v>285</v>
      </c>
      <c r="F6" s="481" t="s">
        <v>318</v>
      </c>
      <c r="G6" s="678" t="s">
        <v>4077</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823</v>
      </c>
      <c r="B7" s="677">
        <f t="shared" si="1"/>
        <v>1</v>
      </c>
      <c r="C7" s="677" t="s">
        <v>4076</v>
      </c>
      <c r="D7" s="481">
        <v>3.0</v>
      </c>
      <c r="E7" s="481" t="s">
        <v>285</v>
      </c>
      <c r="F7" s="481" t="s">
        <v>318</v>
      </c>
      <c r="G7" s="678" t="s">
        <v>4078</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3521</v>
      </c>
      <c r="B8" s="677">
        <f t="shared" si="1"/>
        <v>1</v>
      </c>
      <c r="C8" s="677" t="s">
        <v>4076</v>
      </c>
      <c r="D8" s="481">
        <v>3.0</v>
      </c>
      <c r="E8" s="481" t="s">
        <v>285</v>
      </c>
      <c r="F8" s="481" t="s">
        <v>318</v>
      </c>
      <c r="G8" s="678" t="s">
        <v>4079</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2881</v>
      </c>
      <c r="B9" s="677">
        <f t="shared" si="1"/>
        <v>0</v>
      </c>
      <c r="C9" s="677" t="s">
        <v>4076</v>
      </c>
      <c r="D9" s="481">
        <v>3.0</v>
      </c>
      <c r="E9" s="481" t="s">
        <v>285</v>
      </c>
      <c r="F9" s="481" t="s">
        <v>318</v>
      </c>
      <c r="G9" s="678" t="s">
        <v>4080</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1465</v>
      </c>
      <c r="B10" s="677">
        <f t="shared" si="1"/>
        <v>1</v>
      </c>
      <c r="C10" s="677" t="s">
        <v>4076</v>
      </c>
      <c r="D10" s="481">
        <v>3.0</v>
      </c>
      <c r="E10" s="481" t="s">
        <v>285</v>
      </c>
      <c r="F10" s="481" t="s">
        <v>318</v>
      </c>
      <c r="G10" s="678" t="s">
        <v>4081</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1150</v>
      </c>
      <c r="B11" s="677">
        <f t="shared" si="1"/>
        <v>1</v>
      </c>
      <c r="C11" s="677" t="s">
        <v>4076</v>
      </c>
      <c r="D11" s="481">
        <v>3.0</v>
      </c>
      <c r="E11" s="481" t="s">
        <v>285</v>
      </c>
      <c r="F11" s="481" t="s">
        <v>318</v>
      </c>
      <c r="G11" s="678" t="s">
        <v>4082</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2227</v>
      </c>
      <c r="B12" s="677">
        <f t="shared" si="1"/>
        <v>1</v>
      </c>
      <c r="C12" s="677" t="s">
        <v>4076</v>
      </c>
      <c r="D12" s="481">
        <v>3.0</v>
      </c>
      <c r="E12" s="481" t="s">
        <v>285</v>
      </c>
      <c r="F12" s="481" t="s">
        <v>318</v>
      </c>
      <c r="G12" s="678" t="s">
        <v>4083</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3004</v>
      </c>
      <c r="B13" s="677">
        <f t="shared" si="1"/>
        <v>1</v>
      </c>
      <c r="C13" s="677" t="s">
        <v>4076</v>
      </c>
      <c r="D13" s="481">
        <v>3.0</v>
      </c>
      <c r="E13" s="481" t="s">
        <v>285</v>
      </c>
      <c r="F13" s="481" t="s">
        <v>318</v>
      </c>
      <c r="G13" s="678" t="s">
        <v>4084</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2040</v>
      </c>
      <c r="B14" s="677">
        <f t="shared" si="1"/>
        <v>1</v>
      </c>
      <c r="C14" s="677" t="s">
        <v>4076</v>
      </c>
      <c r="D14" s="481">
        <v>3.0</v>
      </c>
      <c r="E14" s="481" t="s">
        <v>285</v>
      </c>
      <c r="F14" s="481" t="s">
        <v>318</v>
      </c>
      <c r="G14" s="678" t="s">
        <v>4085</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2122</v>
      </c>
      <c r="B15" s="677">
        <f t="shared" si="1"/>
        <v>1</v>
      </c>
      <c r="C15" s="677" t="s">
        <v>4076</v>
      </c>
      <c r="D15" s="481">
        <v>3.0</v>
      </c>
      <c r="E15" s="481" t="s">
        <v>285</v>
      </c>
      <c r="F15" s="481" t="s">
        <v>318</v>
      </c>
      <c r="G15" s="678" t="s">
        <v>4086</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764</v>
      </c>
      <c r="B16" s="677">
        <f t="shared" si="1"/>
        <v>1</v>
      </c>
      <c r="C16" s="677" t="s">
        <v>4076</v>
      </c>
      <c r="D16" s="481">
        <v>3.0</v>
      </c>
      <c r="E16" s="481" t="s">
        <v>285</v>
      </c>
      <c r="F16" s="481" t="s">
        <v>318</v>
      </c>
      <c r="G16" s="678" t="s">
        <v>4087</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2853</v>
      </c>
      <c r="B17" s="677">
        <f t="shared" si="1"/>
        <v>0</v>
      </c>
      <c r="C17" s="677" t="s">
        <v>4076</v>
      </c>
      <c r="D17" s="481">
        <v>3.0</v>
      </c>
      <c r="E17" s="481" t="s">
        <v>285</v>
      </c>
      <c r="F17" s="481" t="s">
        <v>318</v>
      </c>
      <c r="G17" s="678" t="s">
        <v>4088</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3057</v>
      </c>
      <c r="B18" s="677">
        <f t="shared" si="1"/>
        <v>1</v>
      </c>
      <c r="C18" s="677" t="s">
        <v>4076</v>
      </c>
      <c r="D18" s="481">
        <v>3.0</v>
      </c>
      <c r="E18" s="481" t="s">
        <v>285</v>
      </c>
      <c r="F18" s="481" t="s">
        <v>318</v>
      </c>
      <c r="G18" s="678" t="s">
        <v>4089</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4076</v>
      </c>
      <c r="D19" s="481">
        <v>3.0</v>
      </c>
      <c r="E19" s="481" t="s">
        <v>285</v>
      </c>
      <c r="F19" s="481" t="s">
        <v>318</v>
      </c>
      <c r="G19" s="678" t="s">
        <v>4090</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1064</v>
      </c>
      <c r="B20" s="677">
        <f t="shared" si="1"/>
        <v>1</v>
      </c>
      <c r="C20" s="677" t="s">
        <v>4076</v>
      </c>
      <c r="D20" s="481">
        <v>3.0</v>
      </c>
      <c r="E20" s="481" t="s">
        <v>285</v>
      </c>
      <c r="F20" s="481" t="s">
        <v>318</v>
      </c>
      <c r="G20" s="678" t="s">
        <v>4091</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1570</v>
      </c>
      <c r="B21" s="677">
        <f t="shared" si="1"/>
        <v>0</v>
      </c>
      <c r="C21" s="677" t="s">
        <v>4076</v>
      </c>
      <c r="D21" s="481">
        <v>3.0</v>
      </c>
      <c r="E21" s="481" t="s">
        <v>285</v>
      </c>
      <c r="F21" s="481" t="s">
        <v>318</v>
      </c>
      <c r="G21" s="678" t="s">
        <v>4092</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1751</v>
      </c>
      <c r="B22" s="677">
        <f t="shared" si="1"/>
        <v>1</v>
      </c>
      <c r="C22" s="677" t="s">
        <v>4076</v>
      </c>
      <c r="D22" s="481">
        <v>3.0</v>
      </c>
      <c r="E22" s="481" t="s">
        <v>285</v>
      </c>
      <c r="F22" s="481" t="s">
        <v>318</v>
      </c>
      <c r="G22" s="678" t="s">
        <v>4093</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1230</v>
      </c>
      <c r="B23" s="677">
        <v>1.0</v>
      </c>
      <c r="C23" s="677" t="s">
        <v>4076</v>
      </c>
      <c r="D23" s="481">
        <v>3.0</v>
      </c>
      <c r="E23" s="481" t="s">
        <v>285</v>
      </c>
      <c r="F23" s="481" t="s">
        <v>318</v>
      </c>
      <c r="G23" s="678" t="s">
        <v>4094</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3539</v>
      </c>
      <c r="B24" s="677">
        <f t="shared" ref="B24:B34" si="2">counta($I24:$DF24)</f>
        <v>1</v>
      </c>
      <c r="C24" s="677" t="s">
        <v>4076</v>
      </c>
      <c r="D24" s="481">
        <v>3.0</v>
      </c>
      <c r="E24" s="481" t="s">
        <v>285</v>
      </c>
      <c r="F24" s="481" t="s">
        <v>318</v>
      </c>
      <c r="G24" s="678" t="s">
        <v>4095</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1383</v>
      </c>
      <c r="B25" s="677">
        <f t="shared" si="2"/>
        <v>1</v>
      </c>
      <c r="C25" s="677" t="s">
        <v>4076</v>
      </c>
      <c r="D25" s="481">
        <v>3.0</v>
      </c>
      <c r="E25" s="481" t="s">
        <v>285</v>
      </c>
      <c r="F25" s="481" t="s">
        <v>318</v>
      </c>
      <c r="G25" s="678" t="s">
        <v>4096</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2352</v>
      </c>
      <c r="B26" s="677">
        <f t="shared" si="2"/>
        <v>1</v>
      </c>
      <c r="C26" s="677" t="s">
        <v>4076</v>
      </c>
      <c r="D26" s="481">
        <v>3.0</v>
      </c>
      <c r="E26" s="481" t="s">
        <v>285</v>
      </c>
      <c r="F26" s="481" t="s">
        <v>318</v>
      </c>
      <c r="G26" s="678" t="s">
        <v>4097</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2060</v>
      </c>
      <c r="B27" s="677">
        <f t="shared" si="2"/>
        <v>1</v>
      </c>
      <c r="C27" s="677" t="s">
        <v>4076</v>
      </c>
      <c r="D27" s="481">
        <v>3.0</v>
      </c>
      <c r="E27" s="481" t="s">
        <v>285</v>
      </c>
      <c r="F27" s="481" t="s">
        <v>318</v>
      </c>
      <c r="G27" s="678" t="s">
        <v>4098</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2439</v>
      </c>
      <c r="B28" s="677">
        <f t="shared" si="2"/>
        <v>1</v>
      </c>
      <c r="C28" s="677" t="s">
        <v>4076</v>
      </c>
      <c r="D28" s="481">
        <v>3.0</v>
      </c>
      <c r="E28" s="481" t="s">
        <v>285</v>
      </c>
      <c r="F28" s="481" t="s">
        <v>318</v>
      </c>
      <c r="G28" s="678" t="s">
        <v>4099</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1729</v>
      </c>
      <c r="B29" s="677">
        <f t="shared" si="2"/>
        <v>1</v>
      </c>
      <c r="C29" s="677" t="s">
        <v>4076</v>
      </c>
      <c r="D29" s="481">
        <v>3.0</v>
      </c>
      <c r="E29" s="481" t="s">
        <v>285</v>
      </c>
      <c r="F29" s="481" t="s">
        <v>318</v>
      </c>
      <c r="G29" s="678" t="s">
        <v>4100</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1250</v>
      </c>
      <c r="B30" s="677">
        <f t="shared" si="2"/>
        <v>1</v>
      </c>
      <c r="C30" s="677" t="s">
        <v>4076</v>
      </c>
      <c r="D30" s="481">
        <v>3.0</v>
      </c>
      <c r="E30" s="481" t="s">
        <v>285</v>
      </c>
      <c r="F30" s="481" t="s">
        <v>318</v>
      </c>
      <c r="G30" s="678" t="s">
        <v>4101</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1432</v>
      </c>
      <c r="B31" s="677">
        <f t="shared" si="2"/>
        <v>1</v>
      </c>
      <c r="C31" s="677" t="s">
        <v>4076</v>
      </c>
      <c r="D31" s="481">
        <v>3.0</v>
      </c>
      <c r="E31" s="481" t="s">
        <v>285</v>
      </c>
      <c r="F31" s="481" t="s">
        <v>318</v>
      </c>
      <c r="G31" s="678" t="s">
        <v>4102</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4076</v>
      </c>
      <c r="D32" s="481">
        <v>3.0</v>
      </c>
      <c r="E32" s="481" t="s">
        <v>285</v>
      </c>
      <c r="F32" s="481" t="s">
        <v>318</v>
      </c>
      <c r="G32" s="678" t="s">
        <v>4103</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623</v>
      </c>
      <c r="B33" s="677">
        <f t="shared" si="2"/>
        <v>1</v>
      </c>
      <c r="C33" s="677" t="s">
        <v>4076</v>
      </c>
      <c r="D33" s="481">
        <v>3.0</v>
      </c>
      <c r="E33" s="481" t="s">
        <v>285</v>
      </c>
      <c r="F33" s="481" t="s">
        <v>318</v>
      </c>
      <c r="G33" s="678" t="s">
        <v>4104</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2102</v>
      </c>
      <c r="B34" s="677">
        <f t="shared" si="2"/>
        <v>1</v>
      </c>
      <c r="C34" s="677" t="s">
        <v>4076</v>
      </c>
      <c r="D34" s="481">
        <v>3.0</v>
      </c>
      <c r="E34" s="481" t="s">
        <v>285</v>
      </c>
      <c r="F34" s="481" t="s">
        <v>318</v>
      </c>
      <c r="G34" s="678" t="s">
        <v>4105</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4062</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1231</v>
      </c>
      <c r="B36" s="687">
        <f t="shared" ref="B36:B44" si="3">counta($I36:$DF36)</f>
        <v>5</v>
      </c>
      <c r="C36" s="687" t="s">
        <v>4076</v>
      </c>
      <c r="D36" s="463">
        <v>2.0</v>
      </c>
      <c r="E36" s="463">
        <v>2.0</v>
      </c>
      <c r="F36" s="463" t="s">
        <v>255</v>
      </c>
      <c r="G36" s="688" t="s">
        <v>4106</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656</v>
      </c>
      <c r="B37" s="687">
        <f t="shared" si="3"/>
        <v>1</v>
      </c>
      <c r="C37" s="691" t="s">
        <v>4076</v>
      </c>
      <c r="D37" s="463">
        <v>3.0</v>
      </c>
      <c r="E37" s="463" t="s">
        <v>285</v>
      </c>
      <c r="F37" s="463">
        <v>2.0</v>
      </c>
      <c r="G37" s="688" t="s">
        <v>4107</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1023</v>
      </c>
      <c r="B38" s="687">
        <f t="shared" si="3"/>
        <v>5</v>
      </c>
      <c r="C38" s="687" t="s">
        <v>4076</v>
      </c>
      <c r="D38" s="463">
        <v>2.0</v>
      </c>
      <c r="E38" s="463">
        <v>1.0</v>
      </c>
      <c r="F38" s="463" t="s">
        <v>255</v>
      </c>
      <c r="G38" s="688" t="s">
        <v>4108</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2737</v>
      </c>
      <c r="B39" s="687">
        <f t="shared" si="3"/>
        <v>0</v>
      </c>
      <c r="C39" s="687" t="s">
        <v>4076</v>
      </c>
      <c r="D39" s="463">
        <v>3.0</v>
      </c>
      <c r="E39" s="463">
        <v>5.0</v>
      </c>
      <c r="F39" s="463" t="s">
        <v>115</v>
      </c>
      <c r="G39" s="688" t="s">
        <v>4109</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4076</v>
      </c>
      <c r="D40" s="463">
        <v>2.0</v>
      </c>
      <c r="E40" s="463">
        <v>1.0</v>
      </c>
      <c r="F40" s="463" t="s">
        <v>255</v>
      </c>
      <c r="G40" s="688" t="s">
        <v>4110</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852</v>
      </c>
      <c r="B41" s="687">
        <f t="shared" si="3"/>
        <v>1</v>
      </c>
      <c r="C41" s="687" t="s">
        <v>4076</v>
      </c>
      <c r="D41" s="463">
        <v>5.0</v>
      </c>
      <c r="E41" s="463">
        <v>1.0</v>
      </c>
      <c r="F41" s="463" t="s">
        <v>255</v>
      </c>
      <c r="G41" s="688" t="s">
        <v>4111</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878</v>
      </c>
      <c r="B42" s="687">
        <f t="shared" si="3"/>
        <v>7</v>
      </c>
      <c r="C42" s="687" t="s">
        <v>4076</v>
      </c>
      <c r="D42" s="463">
        <v>2.0</v>
      </c>
      <c r="E42" s="463">
        <v>1.0</v>
      </c>
      <c r="F42" s="463" t="s">
        <v>255</v>
      </c>
      <c r="G42" s="688" t="s">
        <v>4112</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2736</v>
      </c>
      <c r="B43" s="687">
        <f t="shared" si="3"/>
        <v>0</v>
      </c>
      <c r="C43" s="687" t="s">
        <v>4113</v>
      </c>
      <c r="D43" s="463">
        <v>3.0</v>
      </c>
      <c r="E43" s="463">
        <v>3.0</v>
      </c>
      <c r="F43" s="463">
        <v>2.0</v>
      </c>
      <c r="G43" s="688" t="s">
        <v>4114</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1018</v>
      </c>
      <c r="B44" s="687">
        <f t="shared" si="3"/>
        <v>1</v>
      </c>
      <c r="C44" s="687" t="s">
        <v>4113</v>
      </c>
      <c r="D44" s="463">
        <v>1.0</v>
      </c>
      <c r="E44" s="463">
        <v>1.0</v>
      </c>
      <c r="F44" s="463" t="s">
        <v>255</v>
      </c>
      <c r="G44" s="688" t="s">
        <v>4115</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4076</v>
      </c>
      <c r="D45" s="463" t="s">
        <v>152</v>
      </c>
      <c r="E45" s="463">
        <v>2.0</v>
      </c>
      <c r="F45" s="463" t="s">
        <v>255</v>
      </c>
      <c r="G45" s="688" t="s">
        <v>4116</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1752</v>
      </c>
      <c r="B46" s="687">
        <f>counta($I46:$DF46)</f>
        <v>1</v>
      </c>
      <c r="C46" s="687" t="s">
        <v>4076</v>
      </c>
      <c r="D46" s="463">
        <v>5.0</v>
      </c>
      <c r="E46" s="463">
        <v>1.0</v>
      </c>
      <c r="F46" s="463" t="s">
        <v>255</v>
      </c>
      <c r="G46" s="688" t="s">
        <v>4117</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3028</v>
      </c>
      <c r="B47" s="687"/>
      <c r="C47" s="687" t="s">
        <v>4076</v>
      </c>
      <c r="D47" s="463">
        <v>2.0</v>
      </c>
      <c r="E47" s="463">
        <v>1.0</v>
      </c>
      <c r="F47" s="463" t="s">
        <v>255</v>
      </c>
      <c r="G47" s="688" t="s">
        <v>4118</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4076</v>
      </c>
      <c r="D48" s="463">
        <v>2.0</v>
      </c>
      <c r="E48" s="463">
        <v>1.0</v>
      </c>
      <c r="F48" s="463" t="s">
        <v>255</v>
      </c>
      <c r="G48" s="688" t="s">
        <v>4119</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1201</v>
      </c>
      <c r="B49" s="687">
        <f t="shared" si="4"/>
        <v>1</v>
      </c>
      <c r="C49" s="687" t="s">
        <v>4076</v>
      </c>
      <c r="D49" s="463">
        <v>3.0</v>
      </c>
      <c r="E49" s="463">
        <v>1.0</v>
      </c>
      <c r="F49" s="463" t="s">
        <v>255</v>
      </c>
      <c r="G49" s="688" t="s">
        <v>4120</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3039</v>
      </c>
      <c r="B50" s="687">
        <f t="shared" si="4"/>
        <v>1</v>
      </c>
      <c r="C50" s="687" t="s">
        <v>4076</v>
      </c>
      <c r="D50" s="463">
        <v>3.0</v>
      </c>
      <c r="E50" s="463">
        <v>2.0</v>
      </c>
      <c r="F50" s="463" t="s">
        <v>255</v>
      </c>
      <c r="G50" s="688" t="s">
        <v>4121</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2103</v>
      </c>
      <c r="B51" s="687">
        <f t="shared" si="4"/>
        <v>1</v>
      </c>
      <c r="C51" s="687" t="s">
        <v>4076</v>
      </c>
      <c r="D51" s="463">
        <v>4.0</v>
      </c>
      <c r="E51" s="463">
        <v>1.0</v>
      </c>
      <c r="F51" s="463" t="s">
        <v>255</v>
      </c>
      <c r="G51" s="688" t="s">
        <v>4122</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3153</v>
      </c>
      <c r="B52" s="687">
        <f t="shared" si="4"/>
        <v>1</v>
      </c>
      <c r="C52" s="687" t="s">
        <v>4076</v>
      </c>
      <c r="D52" s="463">
        <v>3.0</v>
      </c>
      <c r="E52" s="463" t="s">
        <v>285</v>
      </c>
      <c r="F52" s="463" t="s">
        <v>3180</v>
      </c>
      <c r="G52" s="688" t="s">
        <v>4123</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1065</v>
      </c>
      <c r="B53" s="687">
        <f t="shared" si="4"/>
        <v>1</v>
      </c>
      <c r="C53" s="687" t="s">
        <v>4076</v>
      </c>
      <c r="D53" s="463">
        <v>3.0</v>
      </c>
      <c r="E53" s="463">
        <v>2.0</v>
      </c>
      <c r="F53" s="463" t="s">
        <v>255</v>
      </c>
      <c r="G53" s="688" t="s">
        <v>4124</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1613</v>
      </c>
      <c r="B54" s="687">
        <f t="shared" si="4"/>
        <v>3</v>
      </c>
      <c r="C54" s="687" t="s">
        <v>4076</v>
      </c>
      <c r="D54" s="463">
        <v>3.0</v>
      </c>
      <c r="E54" s="693" t="s">
        <v>4125</v>
      </c>
      <c r="F54" s="463" t="s">
        <v>255</v>
      </c>
      <c r="G54" s="688" t="s">
        <v>4126</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2079</v>
      </c>
      <c r="B55" s="687">
        <f t="shared" si="4"/>
        <v>1</v>
      </c>
      <c r="C55" s="687" t="s">
        <v>4076</v>
      </c>
      <c r="D55" s="463">
        <v>5.0</v>
      </c>
      <c r="E55" s="463">
        <v>1.0</v>
      </c>
      <c r="F55" s="463" t="s">
        <v>255</v>
      </c>
      <c r="G55" s="688" t="s">
        <v>4127</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3740</v>
      </c>
      <c r="B56" s="687"/>
      <c r="C56" s="687" t="s">
        <v>4076</v>
      </c>
      <c r="D56" s="463">
        <v>3.0</v>
      </c>
      <c r="E56" s="463">
        <v>3.0</v>
      </c>
      <c r="F56" s="463">
        <v>3.0</v>
      </c>
      <c r="G56" s="688" t="s">
        <v>4128</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699</v>
      </c>
      <c r="B57" s="687">
        <f>counta($I57:$DF57)</f>
        <v>1</v>
      </c>
      <c r="C57" s="687" t="s">
        <v>4076</v>
      </c>
      <c r="D57" s="463">
        <v>5.0</v>
      </c>
      <c r="E57" s="463">
        <v>1.0</v>
      </c>
      <c r="F57" s="463" t="s">
        <v>255</v>
      </c>
      <c r="G57" s="688" t="s">
        <v>4129</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2686</v>
      </c>
      <c r="B58" s="687"/>
      <c r="C58" s="687" t="s">
        <v>4076</v>
      </c>
      <c r="D58" s="463">
        <v>3.0</v>
      </c>
      <c r="E58" s="463">
        <v>2.0</v>
      </c>
      <c r="F58" s="463" t="s">
        <v>255</v>
      </c>
      <c r="G58" s="688" t="s">
        <v>4130</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1731</v>
      </c>
      <c r="B59" s="687">
        <f t="shared" ref="B59:B60" si="5">counta($I59:$DF59)</f>
        <v>1</v>
      </c>
      <c r="C59" s="687" t="s">
        <v>4076</v>
      </c>
      <c r="D59" s="463">
        <v>2.0</v>
      </c>
      <c r="E59" s="463">
        <v>6.0</v>
      </c>
      <c r="F59" s="463" t="s">
        <v>4131</v>
      </c>
      <c r="G59" s="688" t="s">
        <v>4132</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2519</v>
      </c>
      <c r="B60" s="687">
        <f t="shared" si="5"/>
        <v>1</v>
      </c>
      <c r="C60" s="687" t="s">
        <v>4076</v>
      </c>
      <c r="D60" s="463">
        <v>5.0</v>
      </c>
      <c r="E60" s="463">
        <v>2.0</v>
      </c>
      <c r="F60" s="463" t="s">
        <v>255</v>
      </c>
      <c r="G60" s="688" t="s">
        <v>4133</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3393</v>
      </c>
      <c r="B61" s="687"/>
      <c r="C61" s="687" t="s">
        <v>4076</v>
      </c>
      <c r="D61" s="463">
        <v>5.0</v>
      </c>
      <c r="E61" s="463" t="s">
        <v>285</v>
      </c>
      <c r="F61" s="463">
        <v>2.0</v>
      </c>
      <c r="G61" s="688" t="s">
        <v>4134</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702</v>
      </c>
      <c r="B62" s="687">
        <f>counta($I62:$DF62)</f>
        <v>1</v>
      </c>
      <c r="C62" s="687" t="s">
        <v>4076</v>
      </c>
      <c r="D62" s="463">
        <v>0.0</v>
      </c>
      <c r="E62" s="463">
        <v>1.0</v>
      </c>
      <c r="F62" s="463" t="s">
        <v>255</v>
      </c>
      <c r="G62" s="688" t="s">
        <v>4135</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2809</v>
      </c>
      <c r="B63" s="687"/>
      <c r="C63" s="687" t="s">
        <v>4076</v>
      </c>
      <c r="D63" s="463">
        <v>3.0</v>
      </c>
      <c r="E63" s="463">
        <v>2.0</v>
      </c>
      <c r="F63" s="463" t="s">
        <v>255</v>
      </c>
      <c r="G63" s="688" t="s">
        <v>4136</v>
      </c>
      <c r="H63" s="679"/>
      <c r="I63" s="689"/>
      <c r="J63" s="689"/>
      <c r="K63" s="689"/>
      <c r="L63" s="689"/>
      <c r="M63" s="689"/>
      <c r="N63" s="689"/>
      <c r="O63" s="689"/>
      <c r="P63" s="689"/>
      <c r="Q63" s="689"/>
      <c r="R63" s="689"/>
      <c r="S63" s="689"/>
      <c r="T63" s="689"/>
      <c r="U63" s="689"/>
      <c r="V63" s="690"/>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90"/>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3397</v>
      </c>
      <c r="B64" s="687">
        <f>counta($I64:$DF64)</f>
        <v>0</v>
      </c>
      <c r="C64" s="687" t="s">
        <v>4076</v>
      </c>
      <c r="D64" s="463">
        <v>5.0</v>
      </c>
      <c r="E64" s="463">
        <v>1.0</v>
      </c>
      <c r="F64" s="463" t="s">
        <v>255</v>
      </c>
      <c r="G64" s="688" t="s">
        <v>4137</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2940</v>
      </c>
      <c r="B65" s="687"/>
      <c r="C65" s="687" t="s">
        <v>4076</v>
      </c>
      <c r="D65" s="463">
        <v>3.0</v>
      </c>
      <c r="E65" s="463">
        <v>2.0</v>
      </c>
      <c r="F65" s="463" t="s">
        <v>255</v>
      </c>
      <c r="G65" s="688" t="s">
        <v>4138</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1826</v>
      </c>
      <c r="B66" s="687">
        <f t="shared" ref="B66:B90" si="6">counta($I66:$DF66)</f>
        <v>1</v>
      </c>
      <c r="C66" s="687" t="s">
        <v>4076</v>
      </c>
      <c r="D66" s="463">
        <v>5.0</v>
      </c>
      <c r="E66" s="463">
        <v>2.0</v>
      </c>
      <c r="F66" s="463" t="s">
        <v>255</v>
      </c>
      <c r="G66" s="688" t="s">
        <v>4139</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90" t="s">
        <v>157</v>
      </c>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3338</v>
      </c>
      <c r="B67" s="687">
        <f t="shared" si="6"/>
        <v>0</v>
      </c>
      <c r="C67" s="687" t="s">
        <v>4076</v>
      </c>
      <c r="D67" s="463">
        <v>3.0</v>
      </c>
      <c r="E67" s="463">
        <v>1.0</v>
      </c>
      <c r="F67" s="463" t="s">
        <v>255</v>
      </c>
      <c r="G67" s="688" t="s">
        <v>4140</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1724</v>
      </c>
      <c r="B68" s="687">
        <f t="shared" si="6"/>
        <v>1</v>
      </c>
      <c r="C68" s="687" t="s">
        <v>4113</v>
      </c>
      <c r="D68" s="463">
        <v>2.0</v>
      </c>
      <c r="E68" s="463">
        <v>2.0</v>
      </c>
      <c r="F68" s="463" t="s">
        <v>255</v>
      </c>
      <c r="G68" s="688" t="s">
        <v>4141</v>
      </c>
      <c r="H68" s="679"/>
      <c r="I68" s="689"/>
      <c r="J68" s="689"/>
      <c r="K68" s="689"/>
      <c r="L68" s="689"/>
      <c r="M68" s="689"/>
      <c r="N68" s="689"/>
      <c r="O68" s="690"/>
      <c r="P68" s="690"/>
      <c r="Q68" s="690"/>
      <c r="R68" s="690"/>
      <c r="S68" s="689"/>
      <c r="T68" s="690"/>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90" t="s">
        <v>157</v>
      </c>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446</v>
      </c>
      <c r="B69" s="687">
        <f t="shared" si="6"/>
        <v>3</v>
      </c>
      <c r="C69" s="687" t="s">
        <v>4076</v>
      </c>
      <c r="D69" s="463">
        <v>5.0</v>
      </c>
      <c r="E69" s="463" t="s">
        <v>285</v>
      </c>
      <c r="F69" s="463">
        <v>2.0</v>
      </c>
      <c r="G69" s="688" t="s">
        <v>4142</v>
      </c>
      <c r="H69" s="679"/>
      <c r="I69" s="689"/>
      <c r="J69" s="689"/>
      <c r="K69" s="689"/>
      <c r="L69" s="689"/>
      <c r="M69" s="689"/>
      <c r="N69" s="689"/>
      <c r="O69" s="690" t="s">
        <v>157</v>
      </c>
      <c r="P69" s="690"/>
      <c r="Q69" s="690"/>
      <c r="R69" s="690" t="s">
        <v>157</v>
      </c>
      <c r="S69" s="689"/>
      <c r="T69" s="690"/>
      <c r="U69" s="689"/>
      <c r="V69" s="690" t="s">
        <v>157</v>
      </c>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3582</v>
      </c>
      <c r="B70" s="687">
        <f t="shared" si="6"/>
        <v>0</v>
      </c>
      <c r="C70" s="687" t="s">
        <v>4076</v>
      </c>
      <c r="D70" s="463">
        <v>5.0</v>
      </c>
      <c r="E70" s="463" t="s">
        <v>285</v>
      </c>
      <c r="F70" s="463" t="s">
        <v>4143</v>
      </c>
      <c r="G70" s="688" t="s">
        <v>4144</v>
      </c>
      <c r="H70" s="679"/>
      <c r="I70" s="689"/>
      <c r="J70" s="689"/>
      <c r="K70" s="689"/>
      <c r="L70" s="689"/>
      <c r="M70" s="689"/>
      <c r="N70" s="689"/>
      <c r="O70" s="690"/>
      <c r="P70" s="690"/>
      <c r="Q70" s="690"/>
      <c r="R70" s="690"/>
      <c r="S70" s="689"/>
      <c r="T70" s="690"/>
      <c r="U70" s="689"/>
      <c r="V70" s="690"/>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c r="CB70" s="689"/>
      <c r="CC70" s="689"/>
      <c r="CD70" s="689"/>
      <c r="CE70" s="689"/>
      <c r="CF70" s="689"/>
      <c r="CG70" s="689"/>
      <c r="CH70" s="689"/>
      <c r="CI70" s="689"/>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1552</v>
      </c>
      <c r="B71" s="687">
        <f t="shared" si="6"/>
        <v>1</v>
      </c>
      <c r="C71" s="687" t="s">
        <v>4076</v>
      </c>
      <c r="D71" s="463">
        <v>6.0</v>
      </c>
      <c r="E71" s="463" t="s">
        <v>285</v>
      </c>
      <c r="F71" s="463" t="s">
        <v>255</v>
      </c>
      <c r="G71" s="688" t="s">
        <v>4145</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90" t="s">
        <v>157</v>
      </c>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3410</v>
      </c>
      <c r="B72" s="687">
        <f t="shared" si="6"/>
        <v>0</v>
      </c>
      <c r="C72" s="687" t="s">
        <v>4076</v>
      </c>
      <c r="D72" s="463">
        <v>3.0</v>
      </c>
      <c r="E72" s="463">
        <v>1.0</v>
      </c>
      <c r="F72" s="463" t="s">
        <v>255</v>
      </c>
      <c r="G72" s="688" t="s">
        <v>4146</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191</v>
      </c>
      <c r="B73" s="687">
        <f t="shared" si="6"/>
        <v>1</v>
      </c>
      <c r="C73" s="687" t="s">
        <v>4076</v>
      </c>
      <c r="D73" s="463">
        <v>5.0</v>
      </c>
      <c r="E73" s="463">
        <v>4.0</v>
      </c>
      <c r="F73" s="463">
        <v>2.0</v>
      </c>
      <c r="G73" s="688" t="s">
        <v>4147</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90" t="s">
        <v>157</v>
      </c>
      <c r="CH73" s="690"/>
      <c r="CI73" s="690"/>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3341</v>
      </c>
      <c r="B74" s="687">
        <f t="shared" si="6"/>
        <v>0</v>
      </c>
      <c r="C74" s="687" t="s">
        <v>4076</v>
      </c>
      <c r="D74" s="463">
        <v>4.0</v>
      </c>
      <c r="E74" s="463" t="s">
        <v>285</v>
      </c>
      <c r="F74" s="463" t="s">
        <v>4143</v>
      </c>
      <c r="G74" s="688" t="s">
        <v>4148</v>
      </c>
      <c r="H74" s="679"/>
      <c r="I74" s="689"/>
      <c r="J74" s="689"/>
      <c r="K74" s="689"/>
      <c r="L74" s="689"/>
      <c r="M74" s="689"/>
      <c r="N74" s="689"/>
      <c r="O74" s="689"/>
      <c r="P74" s="692"/>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513</v>
      </c>
      <c r="B75" s="687">
        <f t="shared" si="6"/>
        <v>1</v>
      </c>
      <c r="C75" s="687" t="s">
        <v>4076</v>
      </c>
      <c r="D75" s="463">
        <v>3.0</v>
      </c>
      <c r="E75" s="463">
        <v>2.0</v>
      </c>
      <c r="F75" s="463" t="s">
        <v>255</v>
      </c>
      <c r="G75" s="688" t="s">
        <v>4149</v>
      </c>
      <c r="H75" s="679"/>
      <c r="I75" s="689"/>
      <c r="J75" s="689"/>
      <c r="K75" s="689"/>
      <c r="L75" s="689"/>
      <c r="M75" s="689"/>
      <c r="N75" s="689"/>
      <c r="O75" s="689"/>
      <c r="P75" s="692" t="s">
        <v>157</v>
      </c>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2759</v>
      </c>
      <c r="B76" s="687">
        <f t="shared" si="6"/>
        <v>0</v>
      </c>
      <c r="C76" s="687" t="s">
        <v>4076</v>
      </c>
      <c r="D76" s="463">
        <v>3.0</v>
      </c>
      <c r="E76" s="463">
        <v>4.0</v>
      </c>
      <c r="F76" s="463" t="s">
        <v>255</v>
      </c>
      <c r="G76" s="688" t="s">
        <v>4150</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1614</v>
      </c>
      <c r="B77" s="687">
        <f t="shared" si="6"/>
        <v>1</v>
      </c>
      <c r="C77" s="687" t="s">
        <v>4076</v>
      </c>
      <c r="D77" s="463">
        <v>5.0</v>
      </c>
      <c r="E77" s="463" t="s">
        <v>285</v>
      </c>
      <c r="F77" s="463">
        <v>3.0</v>
      </c>
      <c r="G77" s="688" t="s">
        <v>4151</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90" t="s">
        <v>157</v>
      </c>
      <c r="AU77" s="689"/>
      <c r="AV77" s="689"/>
      <c r="AW77" s="689"/>
      <c r="AX77" s="689"/>
      <c r="AY77" s="689"/>
      <c r="AZ77" s="689"/>
      <c r="BA77" s="689"/>
      <c r="BB77" s="690"/>
      <c r="BC77" s="690"/>
      <c r="BD77" s="689"/>
      <c r="BE77" s="689"/>
      <c r="BF77" s="689"/>
      <c r="BG77" s="689"/>
      <c r="BH77" s="689"/>
      <c r="BI77" s="689"/>
      <c r="BJ77" s="689"/>
      <c r="BK77" s="689"/>
      <c r="BL77" s="689"/>
      <c r="BM77" s="689"/>
      <c r="BN77" s="690"/>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2145</v>
      </c>
      <c r="B78" s="687">
        <f t="shared" si="6"/>
        <v>1</v>
      </c>
      <c r="C78" s="687" t="s">
        <v>4076</v>
      </c>
      <c r="D78" s="463">
        <v>3.0</v>
      </c>
      <c r="E78" s="463">
        <v>5.0</v>
      </c>
      <c r="F78" s="463" t="s">
        <v>4131</v>
      </c>
      <c r="G78" s="688" t="s">
        <v>4152</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90" t="s">
        <v>157</v>
      </c>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row>
    <row r="79">
      <c r="A79" s="686" t="s">
        <v>715</v>
      </c>
      <c r="B79" s="687">
        <f t="shared" si="6"/>
        <v>0</v>
      </c>
      <c r="C79" s="687" t="s">
        <v>4076</v>
      </c>
      <c r="D79" s="463">
        <v>2.0</v>
      </c>
      <c r="E79" s="463">
        <v>1.0</v>
      </c>
      <c r="F79" s="463" t="s">
        <v>255</v>
      </c>
      <c r="G79" s="688" t="s">
        <v>4153</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c r="CY79" s="689"/>
      <c r="CZ79" s="689"/>
      <c r="DA79" s="689"/>
      <c r="DB79" s="689"/>
      <c r="DC79" s="689"/>
      <c r="DD79" s="689"/>
      <c r="DE79" s="689"/>
      <c r="DF79" s="689"/>
    </row>
    <row r="80">
      <c r="A80" s="686" t="s">
        <v>3203</v>
      </c>
      <c r="B80" s="687">
        <f t="shared" si="6"/>
        <v>1</v>
      </c>
      <c r="C80" s="687" t="s">
        <v>4076</v>
      </c>
      <c r="D80" s="463">
        <v>2.0</v>
      </c>
      <c r="E80" s="463">
        <v>2.0</v>
      </c>
      <c r="F80" s="463" t="s">
        <v>255</v>
      </c>
      <c r="G80" s="688" t="s">
        <v>4154</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90"/>
      <c r="CX80" s="690" t="s">
        <v>157</v>
      </c>
      <c r="CY80" s="689"/>
      <c r="CZ80" s="689"/>
      <c r="DA80" s="689"/>
      <c r="DB80" s="689"/>
      <c r="DC80" s="689"/>
      <c r="DD80" s="689"/>
      <c r="DE80" s="689"/>
      <c r="DF80" s="689"/>
    </row>
    <row r="81">
      <c r="A81" s="686" t="s">
        <v>2864</v>
      </c>
      <c r="B81" s="687">
        <f t="shared" si="6"/>
        <v>0</v>
      </c>
      <c r="C81" s="687" t="s">
        <v>4076</v>
      </c>
      <c r="D81" s="463">
        <v>2.0</v>
      </c>
      <c r="E81" s="463">
        <v>1.0</v>
      </c>
      <c r="F81" s="463" t="s">
        <v>255</v>
      </c>
      <c r="G81" s="688" t="s">
        <v>4155</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2756</v>
      </c>
      <c r="B82" s="687">
        <f t="shared" si="6"/>
        <v>0</v>
      </c>
      <c r="C82" s="687" t="s">
        <v>4076</v>
      </c>
      <c r="D82" s="463">
        <v>2.0</v>
      </c>
      <c r="E82" s="463">
        <v>1.0</v>
      </c>
      <c r="F82" s="463" t="s">
        <v>255</v>
      </c>
      <c r="G82" s="688" t="s">
        <v>4156</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1554</v>
      </c>
      <c r="B83" s="687">
        <f t="shared" si="6"/>
        <v>1</v>
      </c>
      <c r="C83" s="687" t="s">
        <v>4076</v>
      </c>
      <c r="D83" s="463">
        <v>3.0</v>
      </c>
      <c r="E83" s="463">
        <v>2.0</v>
      </c>
      <c r="F83" s="463" t="s">
        <v>255</v>
      </c>
      <c r="G83" s="688" t="s">
        <v>4157</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90" t="s">
        <v>157</v>
      </c>
      <c r="AT83" s="689"/>
      <c r="AU83" s="689"/>
      <c r="AV83" s="689"/>
      <c r="AW83" s="689"/>
      <c r="AX83" s="689"/>
      <c r="AY83" s="689"/>
      <c r="AZ83" s="689"/>
      <c r="BA83" s="689"/>
      <c r="BB83" s="690"/>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1899</v>
      </c>
      <c r="B84" s="687">
        <f t="shared" si="6"/>
        <v>1</v>
      </c>
      <c r="C84" s="687" t="s">
        <v>4076</v>
      </c>
      <c r="D84" s="463">
        <v>1.0</v>
      </c>
      <c r="E84" s="463">
        <v>1.0</v>
      </c>
      <c r="F84" s="463" t="s">
        <v>255</v>
      </c>
      <c r="G84" s="688" t="s">
        <v>4158</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90" t="s">
        <v>157</v>
      </c>
      <c r="BC84" s="690"/>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89"/>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3379</v>
      </c>
      <c r="B85" s="687">
        <f t="shared" si="6"/>
        <v>0</v>
      </c>
      <c r="C85" s="687" t="s">
        <v>4076</v>
      </c>
      <c r="D85" s="463">
        <v>3.0</v>
      </c>
      <c r="E85" s="463">
        <v>3.0</v>
      </c>
      <c r="F85" s="463" t="s">
        <v>255</v>
      </c>
      <c r="G85" s="688" t="s">
        <v>4159</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1226</v>
      </c>
      <c r="B86" s="687">
        <f t="shared" si="6"/>
        <v>0</v>
      </c>
      <c r="C86" s="687" t="s">
        <v>4076</v>
      </c>
      <c r="D86" s="463">
        <v>2.0</v>
      </c>
      <c r="E86" s="463">
        <v>2.0</v>
      </c>
      <c r="F86" s="463">
        <v>2.0</v>
      </c>
      <c r="G86" s="688" t="s">
        <v>4160</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2620</v>
      </c>
      <c r="B87" s="687">
        <f t="shared" si="6"/>
        <v>1</v>
      </c>
      <c r="C87" s="687" t="s">
        <v>4076</v>
      </c>
      <c r="D87" s="463">
        <v>3.0</v>
      </c>
      <c r="E87" s="463">
        <v>2.0</v>
      </c>
      <c r="F87" s="463" t="s">
        <v>255</v>
      </c>
      <c r="G87" s="688" t="s">
        <v>4161</v>
      </c>
      <c r="H87" s="679"/>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90"/>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90" t="s">
        <v>157</v>
      </c>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406</v>
      </c>
      <c r="B88" s="687">
        <f t="shared" si="6"/>
        <v>2</v>
      </c>
      <c r="C88" s="687" t="s">
        <v>4076</v>
      </c>
      <c r="D88" s="463">
        <v>5.0</v>
      </c>
      <c r="E88" s="463">
        <v>1.0</v>
      </c>
      <c r="F88" s="463" t="s">
        <v>255</v>
      </c>
      <c r="G88" s="688" t="s">
        <v>4162</v>
      </c>
      <c r="H88" s="679"/>
      <c r="I88" s="689"/>
      <c r="J88" s="689"/>
      <c r="K88" s="689"/>
      <c r="L88" s="689"/>
      <c r="M88" s="689"/>
      <c r="N88" s="689"/>
      <c r="O88" s="689"/>
      <c r="P88" s="689"/>
      <c r="Q88" s="689"/>
      <c r="R88" s="689"/>
      <c r="S88" s="689"/>
      <c r="T88" s="689"/>
      <c r="U88" s="689"/>
      <c r="V88" s="689"/>
      <c r="W88" s="689"/>
      <c r="X88" s="689"/>
      <c r="Y88" s="689"/>
      <c r="Z88" s="690" t="s">
        <v>157</v>
      </c>
      <c r="AA88" s="689"/>
      <c r="AB88" s="689"/>
      <c r="AC88" s="689"/>
      <c r="AD88" s="689"/>
      <c r="AE88" s="689"/>
      <c r="AF88" s="689"/>
      <c r="AG88" s="689"/>
      <c r="AH88" s="690" t="s">
        <v>157</v>
      </c>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c r="BW88" s="689"/>
      <c r="BX88" s="689"/>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2148</v>
      </c>
      <c r="B89" s="687">
        <f t="shared" si="6"/>
        <v>1</v>
      </c>
      <c r="C89" s="687" t="s">
        <v>4076</v>
      </c>
      <c r="D89" s="463">
        <v>6.0</v>
      </c>
      <c r="E89" s="463" t="s">
        <v>285</v>
      </c>
      <c r="F89" s="463" t="s">
        <v>4143</v>
      </c>
      <c r="G89" s="688" t="s">
        <v>4163</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90" t="s">
        <v>157</v>
      </c>
      <c r="BO89" s="689"/>
      <c r="BP89" s="689"/>
      <c r="BQ89" s="689"/>
      <c r="BR89" s="689"/>
      <c r="BS89" s="689"/>
      <c r="BT89" s="689"/>
      <c r="BU89" s="689"/>
      <c r="BV89" s="689"/>
      <c r="BW89" s="689"/>
      <c r="BX89" s="690"/>
      <c r="BY89" s="689"/>
      <c r="BZ89" s="689"/>
      <c r="CA89" s="689"/>
      <c r="CB89" s="689"/>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2741</v>
      </c>
      <c r="B90" s="687">
        <f t="shared" si="6"/>
        <v>0</v>
      </c>
      <c r="C90" s="687" t="s">
        <v>4076</v>
      </c>
      <c r="D90" s="463">
        <v>5.0</v>
      </c>
      <c r="E90" s="463">
        <v>3.0</v>
      </c>
      <c r="F90" s="463">
        <v>3.0</v>
      </c>
      <c r="G90" s="688" t="s">
        <v>4164</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875</v>
      </c>
      <c r="B91" s="687"/>
      <c r="C91" s="687" t="s">
        <v>4076</v>
      </c>
      <c r="D91" s="463">
        <v>3.0</v>
      </c>
      <c r="E91" s="463" t="s">
        <v>285</v>
      </c>
      <c r="F91" s="463">
        <v>2.0</v>
      </c>
      <c r="G91" s="688" t="s">
        <v>4165</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335</v>
      </c>
      <c r="B92" s="687"/>
      <c r="C92" s="687" t="s">
        <v>4076</v>
      </c>
      <c r="D92" s="463">
        <v>1.0</v>
      </c>
      <c r="E92" s="463">
        <v>3.0</v>
      </c>
      <c r="F92" s="463">
        <v>2.0</v>
      </c>
      <c r="G92" s="688" t="s">
        <v>4166</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2606</v>
      </c>
      <c r="B93" s="687">
        <f t="shared" ref="B93:B94" si="7">counta($I93:$DF93)</f>
        <v>1</v>
      </c>
      <c r="C93" s="687" t="s">
        <v>4076</v>
      </c>
      <c r="D93" s="463">
        <v>5.0</v>
      </c>
      <c r="E93" s="463" t="s">
        <v>285</v>
      </c>
      <c r="F93" s="463">
        <v>5.0</v>
      </c>
      <c r="G93" s="688" t="s">
        <v>4167</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t="s">
        <v>157</v>
      </c>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3221</v>
      </c>
      <c r="B94" s="687">
        <f t="shared" si="7"/>
        <v>0</v>
      </c>
      <c r="C94" s="687" t="s">
        <v>4076</v>
      </c>
      <c r="D94" s="463">
        <v>2.0</v>
      </c>
      <c r="E94" s="463">
        <v>2.0</v>
      </c>
      <c r="F94" s="463" t="s">
        <v>255</v>
      </c>
      <c r="G94" s="688" t="s">
        <v>4168</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1696</v>
      </c>
      <c r="B95" s="687"/>
      <c r="C95" s="687" t="s">
        <v>4076</v>
      </c>
      <c r="D95" s="463">
        <v>3.0</v>
      </c>
      <c r="E95" s="463">
        <v>3.0</v>
      </c>
      <c r="F95" s="463">
        <v>3.0</v>
      </c>
      <c r="G95" s="688" t="s">
        <v>4169</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90"/>
      <c r="CA95" s="690"/>
      <c r="CB95" s="690"/>
      <c r="CC95" s="689"/>
      <c r="CD95" s="689"/>
      <c r="CE95" s="689"/>
      <c r="CF95" s="689"/>
      <c r="CG95" s="689"/>
      <c r="CH95" s="689"/>
      <c r="CI95" s="689"/>
      <c r="CJ95" s="689"/>
      <c r="CK95" s="689"/>
      <c r="CL95" s="689"/>
      <c r="CM95" s="689"/>
      <c r="CN95" s="689"/>
      <c r="CO95" s="689"/>
      <c r="CP95" s="689"/>
      <c r="CQ95" s="689"/>
      <c r="CR95" s="689"/>
      <c r="CS95" s="689"/>
      <c r="CT95" s="689"/>
      <c r="CU95" s="689"/>
      <c r="CV95" s="689"/>
      <c r="CW95" s="689"/>
      <c r="CX95" s="689"/>
      <c r="CY95" s="689"/>
      <c r="CZ95" s="689"/>
      <c r="DA95" s="689"/>
      <c r="DB95" s="689"/>
      <c r="DC95" s="689"/>
      <c r="DD95" s="689"/>
      <c r="DE95" s="689"/>
      <c r="DF95" s="689"/>
    </row>
    <row r="96">
      <c r="A96" s="686" t="s">
        <v>3519</v>
      </c>
      <c r="B96" s="687">
        <f t="shared" ref="B96:B119" si="8">counta($I96:$DF96)</f>
        <v>1</v>
      </c>
      <c r="C96" s="687" t="s">
        <v>4076</v>
      </c>
      <c r="D96" s="463">
        <v>3.0</v>
      </c>
      <c r="E96" s="463">
        <v>1.0</v>
      </c>
      <c r="F96" s="463" t="s">
        <v>255</v>
      </c>
      <c r="G96" s="688" t="s">
        <v>4170</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c r="CN96" s="689"/>
      <c r="CO96" s="689"/>
      <c r="CP96" s="689"/>
      <c r="CQ96" s="689"/>
      <c r="CR96" s="689"/>
      <c r="CS96" s="689"/>
      <c r="CT96" s="689"/>
      <c r="CU96" s="689"/>
      <c r="CV96" s="689"/>
      <c r="CW96" s="689"/>
      <c r="CX96" s="689"/>
      <c r="CY96" s="689"/>
      <c r="CZ96" s="689"/>
      <c r="DA96" s="689"/>
      <c r="DB96" s="689"/>
      <c r="DC96" s="689"/>
      <c r="DD96" s="689"/>
      <c r="DE96" s="690" t="s">
        <v>157</v>
      </c>
      <c r="DF96" s="689"/>
    </row>
    <row r="97">
      <c r="A97" s="686" t="s">
        <v>2916</v>
      </c>
      <c r="B97" s="687">
        <f t="shared" si="8"/>
        <v>1</v>
      </c>
      <c r="C97" s="687" t="s">
        <v>4076</v>
      </c>
      <c r="D97" s="463">
        <v>5.0</v>
      </c>
      <c r="E97" s="463">
        <v>4.0</v>
      </c>
      <c r="F97" s="463" t="s">
        <v>731</v>
      </c>
      <c r="G97" s="688" t="s">
        <v>4171</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t="s">
        <v>157</v>
      </c>
      <c r="CN97" s="689"/>
      <c r="CO97" s="689"/>
      <c r="CP97" s="689"/>
      <c r="CQ97" s="689"/>
      <c r="CR97" s="689"/>
      <c r="CS97" s="689"/>
      <c r="CT97" s="689"/>
      <c r="CU97" s="689"/>
      <c r="CV97" s="689"/>
      <c r="CW97" s="689"/>
      <c r="CX97" s="689"/>
      <c r="CY97" s="689"/>
      <c r="CZ97" s="689"/>
      <c r="DA97" s="689"/>
      <c r="DB97" s="689"/>
      <c r="DC97" s="689"/>
      <c r="DD97" s="689"/>
      <c r="DE97" s="689"/>
      <c r="DF97" s="689"/>
    </row>
    <row r="98">
      <c r="A98" s="686" t="s">
        <v>3618</v>
      </c>
      <c r="B98" s="687">
        <f t="shared" si="8"/>
        <v>0</v>
      </c>
      <c r="C98" s="687" t="s">
        <v>4076</v>
      </c>
      <c r="D98" s="463">
        <v>2.0</v>
      </c>
      <c r="E98" s="463">
        <v>1.0</v>
      </c>
      <c r="F98" s="463" t="s">
        <v>255</v>
      </c>
      <c r="G98" s="688" t="s">
        <v>4172</v>
      </c>
      <c r="H98" s="679"/>
      <c r="I98" s="689"/>
      <c r="J98" s="689"/>
      <c r="K98" s="689"/>
      <c r="L98" s="689"/>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268</v>
      </c>
      <c r="B99" s="687">
        <f t="shared" si="8"/>
        <v>1</v>
      </c>
      <c r="C99" s="687" t="s">
        <v>4076</v>
      </c>
      <c r="D99" s="463">
        <v>4.0</v>
      </c>
      <c r="E99" s="463">
        <v>1.0</v>
      </c>
      <c r="F99" s="463" t="s">
        <v>255</v>
      </c>
      <c r="G99" s="688" t="s">
        <v>4173</v>
      </c>
      <c r="H99" s="679"/>
      <c r="I99" s="689"/>
      <c r="J99" s="689"/>
      <c r="K99" s="689"/>
      <c r="L99" s="690" t="s">
        <v>157</v>
      </c>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92"/>
      <c r="CN99" s="689"/>
      <c r="CO99" s="689"/>
      <c r="CP99" s="689"/>
      <c r="CQ99" s="689"/>
      <c r="CR99" s="689"/>
      <c r="CS99" s="689"/>
      <c r="CT99" s="689"/>
      <c r="CU99" s="689"/>
      <c r="CV99" s="689"/>
      <c r="CW99" s="689"/>
      <c r="CX99" s="689"/>
      <c r="CY99" s="689"/>
      <c r="CZ99" s="689"/>
      <c r="DA99" s="689"/>
      <c r="DB99" s="689"/>
      <c r="DC99" s="689"/>
      <c r="DD99" s="689"/>
      <c r="DE99" s="689"/>
      <c r="DF99" s="689"/>
    </row>
    <row r="100">
      <c r="A100" s="686" t="s">
        <v>2992</v>
      </c>
      <c r="B100" s="687">
        <f t="shared" si="8"/>
        <v>0</v>
      </c>
      <c r="C100" s="687" t="s">
        <v>4076</v>
      </c>
      <c r="D100" s="463">
        <v>5.0</v>
      </c>
      <c r="E100" s="463">
        <v>1.0</v>
      </c>
      <c r="F100" s="463" t="s">
        <v>255</v>
      </c>
      <c r="G100" s="688" t="s">
        <v>4174</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999</v>
      </c>
      <c r="B101" s="687">
        <f t="shared" si="8"/>
        <v>0</v>
      </c>
      <c r="C101" s="687" t="s">
        <v>4076</v>
      </c>
      <c r="D101" s="463">
        <v>3.0</v>
      </c>
      <c r="E101" s="463">
        <v>5.0</v>
      </c>
      <c r="F101" s="463" t="s">
        <v>115</v>
      </c>
      <c r="G101" s="688" t="s">
        <v>4175</v>
      </c>
      <c r="H101" s="679"/>
      <c r="I101" s="689"/>
      <c r="J101" s="690"/>
      <c r="K101" s="690"/>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234</v>
      </c>
      <c r="B102" s="687">
        <f t="shared" si="8"/>
        <v>2</v>
      </c>
      <c r="C102" s="687" t="s">
        <v>4076</v>
      </c>
      <c r="D102" s="463">
        <v>2.0</v>
      </c>
      <c r="E102" s="463">
        <v>2.0</v>
      </c>
      <c r="F102" s="463" t="s">
        <v>255</v>
      </c>
      <c r="G102" s="688" t="s">
        <v>4176</v>
      </c>
      <c r="H102" s="679"/>
      <c r="I102" s="689"/>
      <c r="J102" s="690"/>
      <c r="K102" s="690" t="s">
        <v>157</v>
      </c>
      <c r="L102" s="690"/>
      <c r="M102" s="689"/>
      <c r="N102" s="689"/>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90"/>
      <c r="BK102" s="690" t="s">
        <v>157</v>
      </c>
      <c r="BL102" s="690"/>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89"/>
      <c r="DF102" s="689"/>
    </row>
    <row r="103">
      <c r="A103" s="686" t="s">
        <v>657</v>
      </c>
      <c r="B103" s="687">
        <f t="shared" si="8"/>
        <v>3</v>
      </c>
      <c r="C103" s="687" t="s">
        <v>4076</v>
      </c>
      <c r="D103" s="463">
        <v>2.0</v>
      </c>
      <c r="E103" s="463">
        <v>1.0</v>
      </c>
      <c r="F103" s="463" t="s">
        <v>255</v>
      </c>
      <c r="G103" s="688" t="s">
        <v>4177</v>
      </c>
      <c r="H103" s="679"/>
      <c r="I103" s="689"/>
      <c r="J103" s="689"/>
      <c r="K103" s="689"/>
      <c r="L103" s="689"/>
      <c r="M103" s="689"/>
      <c r="N103" s="689"/>
      <c r="O103" s="689"/>
      <c r="P103" s="689"/>
      <c r="Q103" s="689"/>
      <c r="R103" s="689"/>
      <c r="S103" s="689"/>
      <c r="T103" s="689"/>
      <c r="U103" s="690" t="s">
        <v>157</v>
      </c>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t="s">
        <v>157</v>
      </c>
      <c r="BM103" s="689"/>
      <c r="BN103" s="689"/>
      <c r="BO103" s="689"/>
      <c r="BP103" s="689"/>
      <c r="BQ103" s="689"/>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t="s">
        <v>157</v>
      </c>
      <c r="DF103" s="689"/>
    </row>
    <row r="104">
      <c r="A104" s="686" t="s">
        <v>3829</v>
      </c>
      <c r="B104" s="687">
        <f t="shared" si="8"/>
        <v>1</v>
      </c>
      <c r="C104" s="687" t="s">
        <v>4076</v>
      </c>
      <c r="D104" s="463">
        <v>5.0</v>
      </c>
      <c r="E104" s="463">
        <v>1.0</v>
      </c>
      <c r="F104" s="463" t="s">
        <v>255</v>
      </c>
      <c r="G104" s="688" t="s">
        <v>4178</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90" t="s">
        <v>157</v>
      </c>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950</v>
      </c>
      <c r="B105" s="687">
        <f t="shared" si="8"/>
        <v>1</v>
      </c>
      <c r="C105" s="687" t="s">
        <v>4076</v>
      </c>
      <c r="D105" s="463">
        <v>2.0</v>
      </c>
      <c r="E105" s="463">
        <v>1.0</v>
      </c>
      <c r="F105" s="463" t="s">
        <v>255</v>
      </c>
      <c r="G105" s="688" t="s">
        <v>4179</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90" t="s">
        <v>157</v>
      </c>
      <c r="AK105" s="690"/>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89"/>
      <c r="DB105" s="689"/>
      <c r="DC105" s="689"/>
      <c r="DD105" s="689"/>
      <c r="DE105" s="690"/>
      <c r="DF105" s="689"/>
    </row>
    <row r="106">
      <c r="A106" s="686" t="s">
        <v>3536</v>
      </c>
      <c r="B106" s="687">
        <f t="shared" si="8"/>
        <v>1</v>
      </c>
      <c r="C106" s="687" t="s">
        <v>4076</v>
      </c>
      <c r="D106" s="463">
        <v>1.0</v>
      </c>
      <c r="E106" s="463">
        <v>2.0</v>
      </c>
      <c r="F106" s="463" t="s">
        <v>255</v>
      </c>
      <c r="G106" s="688" t="s">
        <v>4180</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89"/>
      <c r="CA106" s="689"/>
      <c r="CB106" s="689"/>
      <c r="CC106" s="689"/>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t="s">
        <v>157</v>
      </c>
    </row>
    <row r="107">
      <c r="A107" s="686" t="s">
        <v>2579</v>
      </c>
      <c r="B107" s="687">
        <f t="shared" si="8"/>
        <v>2</v>
      </c>
      <c r="C107" s="687" t="s">
        <v>4076</v>
      </c>
      <c r="D107" s="463">
        <v>3.0</v>
      </c>
      <c r="E107" s="463">
        <v>2.0</v>
      </c>
      <c r="F107" s="463" t="s">
        <v>255</v>
      </c>
      <c r="G107" s="688" t="s">
        <v>4181</v>
      </c>
      <c r="H107" s="679"/>
      <c r="I107" s="689"/>
      <c r="J107" s="689"/>
      <c r="K107" s="689"/>
      <c r="L107" s="689"/>
      <c r="M107" s="689"/>
      <c r="N107" s="689"/>
      <c r="O107" s="689"/>
      <c r="P107" s="689"/>
      <c r="Q107" s="689"/>
      <c r="R107" s="689"/>
      <c r="S107" s="689"/>
      <c r="T107" s="689"/>
      <c r="U107" s="689"/>
      <c r="V107" s="689"/>
      <c r="W107" s="689"/>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90"/>
      <c r="BM107" s="689"/>
      <c r="BN107" s="689"/>
      <c r="BO107" s="689"/>
      <c r="BP107" s="689"/>
      <c r="BQ107" s="689"/>
      <c r="BR107" s="689"/>
      <c r="BS107" s="689"/>
      <c r="BT107" s="689"/>
      <c r="BU107" s="689"/>
      <c r="BV107" s="689"/>
      <c r="BW107" s="689"/>
      <c r="BX107" s="690"/>
      <c r="BY107" s="689"/>
      <c r="BZ107" s="690"/>
      <c r="CA107" s="690" t="s">
        <v>157</v>
      </c>
      <c r="CB107" s="689"/>
      <c r="CC107" s="690" t="s">
        <v>157</v>
      </c>
      <c r="CD107" s="689"/>
      <c r="CE107" s="689"/>
      <c r="CF107" s="689"/>
      <c r="CG107" s="689"/>
      <c r="CH107" s="689"/>
      <c r="CI107" s="689"/>
      <c r="CJ107" s="689"/>
      <c r="CK107" s="689"/>
      <c r="CL107" s="689"/>
      <c r="CM107" s="689"/>
      <c r="CN107" s="689"/>
      <c r="CO107" s="689"/>
      <c r="CP107" s="689"/>
      <c r="CQ107" s="689"/>
      <c r="CR107" s="689"/>
      <c r="CS107" s="689"/>
      <c r="CT107" s="689"/>
      <c r="CU107" s="689"/>
      <c r="CV107" s="689"/>
      <c r="CW107" s="689"/>
      <c r="CX107" s="689"/>
      <c r="CY107" s="689"/>
      <c r="CZ107" s="689"/>
      <c r="DA107" s="690"/>
      <c r="DB107" s="690"/>
      <c r="DC107" s="690"/>
      <c r="DD107" s="690"/>
      <c r="DE107" s="690"/>
      <c r="DF107" s="690"/>
    </row>
    <row r="108">
      <c r="A108" s="686" t="s">
        <v>570</v>
      </c>
      <c r="B108" s="687">
        <f t="shared" si="8"/>
        <v>5</v>
      </c>
      <c r="C108" s="687" t="s">
        <v>4076</v>
      </c>
      <c r="D108" s="463">
        <v>3.0</v>
      </c>
      <c r="E108" s="463">
        <v>1.0</v>
      </c>
      <c r="F108" s="463" t="s">
        <v>255</v>
      </c>
      <c r="G108" s="688" t="s">
        <v>4182</v>
      </c>
      <c r="H108" s="679"/>
      <c r="I108" s="689"/>
      <c r="J108" s="689"/>
      <c r="K108" s="689"/>
      <c r="L108" s="689"/>
      <c r="M108" s="689"/>
      <c r="N108" s="689"/>
      <c r="O108" s="690"/>
      <c r="P108" s="690"/>
      <c r="Q108" s="690"/>
      <c r="R108" s="690" t="s">
        <v>157</v>
      </c>
      <c r="S108" s="689"/>
      <c r="T108" s="690" t="s">
        <v>157</v>
      </c>
      <c r="U108" s="689"/>
      <c r="V108" s="689"/>
      <c r="W108" s="689"/>
      <c r="X108" s="689"/>
      <c r="Y108" s="689"/>
      <c r="Z108" s="689"/>
      <c r="AA108" s="690" t="s">
        <v>157</v>
      </c>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90"/>
      <c r="AY108" s="690"/>
      <c r="AZ108" s="690"/>
      <c r="BA108" s="690" t="s">
        <v>157</v>
      </c>
      <c r="BB108" s="689"/>
      <c r="BC108" s="689"/>
      <c r="BD108" s="689"/>
      <c r="BE108" s="689"/>
      <c r="BF108" s="689"/>
      <c r="BG108" s="689"/>
      <c r="BH108" s="689"/>
      <c r="BI108" s="690" t="s">
        <v>157</v>
      </c>
      <c r="BJ108" s="690"/>
      <c r="BK108" s="690"/>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90"/>
      <c r="CW108" s="689"/>
      <c r="CX108" s="689"/>
      <c r="CY108" s="689"/>
      <c r="CZ108" s="689"/>
      <c r="DA108" s="689"/>
      <c r="DB108" s="689"/>
      <c r="DC108" s="689"/>
      <c r="DD108" s="689"/>
      <c r="DE108" s="689"/>
      <c r="DF108" s="689"/>
    </row>
    <row r="109">
      <c r="A109" s="686" t="s">
        <v>971</v>
      </c>
      <c r="B109" s="687">
        <f t="shared" si="8"/>
        <v>1</v>
      </c>
      <c r="C109" s="687" t="s">
        <v>4076</v>
      </c>
      <c r="D109" s="463">
        <v>4.0</v>
      </c>
      <c r="E109" s="463">
        <v>1.0</v>
      </c>
      <c r="F109" s="463" t="s">
        <v>255</v>
      </c>
      <c r="G109" s="688" t="s">
        <v>4183</v>
      </c>
      <c r="H109" s="679"/>
      <c r="I109" s="689"/>
      <c r="J109" s="689"/>
      <c r="K109" s="689"/>
      <c r="L109" s="689"/>
      <c r="M109" s="689"/>
      <c r="N109" s="689"/>
      <c r="O109" s="689"/>
      <c r="P109" s="689"/>
      <c r="Q109" s="689"/>
      <c r="R109" s="689"/>
      <c r="S109" s="689"/>
      <c r="T109" s="689"/>
      <c r="U109" s="689"/>
      <c r="V109" s="689"/>
      <c r="W109" s="689"/>
      <c r="X109" s="689"/>
      <c r="Y109" s="689"/>
      <c r="Z109" s="689"/>
      <c r="AA109" s="690"/>
      <c r="AB109" s="689"/>
      <c r="AC109" s="690" t="s">
        <v>157</v>
      </c>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900</v>
      </c>
      <c r="B110" s="687">
        <f t="shared" si="8"/>
        <v>1</v>
      </c>
      <c r="C110" s="687" t="s">
        <v>4076</v>
      </c>
      <c r="D110" s="463">
        <v>5.0</v>
      </c>
      <c r="E110" s="463">
        <v>1.0</v>
      </c>
      <c r="F110" s="463" t="s">
        <v>255</v>
      </c>
      <c r="G110" s="688" t="s">
        <v>4184</v>
      </c>
      <c r="H110" s="679"/>
      <c r="I110" s="689"/>
      <c r="J110" s="689"/>
      <c r="K110" s="689"/>
      <c r="L110" s="689"/>
      <c r="M110" s="689"/>
      <c r="N110" s="689"/>
      <c r="O110" s="689"/>
      <c r="P110" s="689"/>
      <c r="Q110" s="689"/>
      <c r="R110" s="689"/>
      <c r="S110" s="689"/>
      <c r="T110" s="689"/>
      <c r="U110" s="689"/>
      <c r="V110" s="689"/>
      <c r="W110" s="689"/>
      <c r="X110" s="689"/>
      <c r="Y110" s="689"/>
      <c r="Z110" s="689"/>
      <c r="AA110" s="690" t="s">
        <v>157</v>
      </c>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89"/>
      <c r="CN110" s="689"/>
      <c r="CO110" s="689"/>
      <c r="CP110" s="689"/>
      <c r="CQ110" s="689"/>
      <c r="CR110" s="689"/>
      <c r="CS110" s="689"/>
      <c r="CT110" s="689"/>
      <c r="CU110" s="689"/>
      <c r="CV110" s="689"/>
      <c r="CW110" s="689"/>
      <c r="CX110" s="689"/>
      <c r="CY110" s="689"/>
      <c r="CZ110" s="689"/>
      <c r="DA110" s="689"/>
      <c r="DB110" s="689"/>
      <c r="DC110" s="689"/>
      <c r="DD110" s="689"/>
      <c r="DE110" s="689"/>
      <c r="DF110" s="689"/>
    </row>
    <row r="111">
      <c r="A111" s="686" t="s">
        <v>3167</v>
      </c>
      <c r="B111" s="687">
        <f t="shared" si="8"/>
        <v>0</v>
      </c>
      <c r="C111" s="687" t="s">
        <v>4076</v>
      </c>
      <c r="D111" s="463">
        <v>4.0</v>
      </c>
      <c r="E111" s="463">
        <v>7.0</v>
      </c>
      <c r="F111" s="463" t="s">
        <v>115</v>
      </c>
      <c r="G111" s="688" t="s">
        <v>4185</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1730</v>
      </c>
      <c r="B112" s="687">
        <f t="shared" si="8"/>
        <v>1</v>
      </c>
      <c r="C112" s="687" t="s">
        <v>4076</v>
      </c>
      <c r="D112" s="463">
        <v>3.0</v>
      </c>
      <c r="E112" s="463">
        <v>3.0</v>
      </c>
      <c r="F112" s="463">
        <v>3.0</v>
      </c>
      <c r="G112" s="688" t="s">
        <v>4186</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c r="AN112" s="689"/>
      <c r="AO112" s="689"/>
      <c r="AP112" s="689"/>
      <c r="AQ112" s="689"/>
      <c r="AR112" s="689"/>
      <c r="AS112" s="690"/>
      <c r="AT112" s="690"/>
      <c r="AU112" s="690"/>
      <c r="AV112" s="689"/>
      <c r="AW112" s="689"/>
      <c r="AX112" s="690" t="s">
        <v>157</v>
      </c>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1327</v>
      </c>
      <c r="B113" s="687">
        <f t="shared" si="8"/>
        <v>1</v>
      </c>
      <c r="C113" s="687" t="s">
        <v>4076</v>
      </c>
      <c r="D113" s="463">
        <v>3.0</v>
      </c>
      <c r="E113" s="463">
        <v>3.0</v>
      </c>
      <c r="F113" s="463" t="s">
        <v>255</v>
      </c>
      <c r="G113" s="688" t="s">
        <v>4187</v>
      </c>
      <c r="H113" s="679"/>
      <c r="I113" s="689"/>
      <c r="J113" s="689"/>
      <c r="K113" s="689"/>
      <c r="L113" s="689"/>
      <c r="M113" s="689"/>
      <c r="N113" s="689"/>
      <c r="O113" s="689"/>
      <c r="P113" s="689"/>
      <c r="Q113" s="689"/>
      <c r="R113" s="689"/>
      <c r="S113" s="689"/>
      <c r="T113" s="689"/>
      <c r="U113" s="689"/>
      <c r="V113" s="689"/>
      <c r="W113" s="689"/>
      <c r="X113" s="689"/>
      <c r="Y113" s="689"/>
      <c r="Z113" s="689"/>
      <c r="AA113" s="689"/>
      <c r="AB113" s="690"/>
      <c r="AC113" s="690"/>
      <c r="AD113" s="689"/>
      <c r="AE113" s="689"/>
      <c r="AF113" s="689"/>
      <c r="AG113" s="689"/>
      <c r="AH113" s="689"/>
      <c r="AI113" s="689"/>
      <c r="AJ113" s="689"/>
      <c r="AK113" s="689"/>
      <c r="AL113" s="689"/>
      <c r="AM113" s="690" t="s">
        <v>157</v>
      </c>
      <c r="AN113" s="689"/>
      <c r="AO113" s="689"/>
      <c r="AP113" s="689"/>
      <c r="AQ113" s="689"/>
      <c r="AR113" s="689"/>
      <c r="AS113" s="690"/>
      <c r="AT113" s="690"/>
      <c r="AU113" s="690"/>
      <c r="AV113" s="689"/>
      <c r="AW113" s="689"/>
      <c r="AX113" s="690"/>
      <c r="AY113" s="690"/>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90"/>
      <c r="CN113" s="690"/>
      <c r="CO113" s="690"/>
      <c r="CP113" s="690"/>
      <c r="CQ113" s="690"/>
      <c r="CR113" s="689"/>
      <c r="CS113" s="689"/>
      <c r="CT113" s="689"/>
      <c r="CU113" s="689"/>
      <c r="CV113" s="689"/>
      <c r="CW113" s="689"/>
      <c r="CX113" s="689"/>
      <c r="CY113" s="689"/>
      <c r="CZ113" s="690"/>
      <c r="DA113" s="690"/>
      <c r="DB113" s="690"/>
      <c r="DC113" s="690"/>
      <c r="DD113" s="690"/>
      <c r="DE113" s="690"/>
      <c r="DF113" s="690"/>
    </row>
    <row r="114">
      <c r="A114" s="686" t="s">
        <v>1755</v>
      </c>
      <c r="B114" s="687">
        <f t="shared" si="8"/>
        <v>1</v>
      </c>
      <c r="C114" s="687" t="s">
        <v>4076</v>
      </c>
      <c r="D114" s="463">
        <v>5.0</v>
      </c>
      <c r="E114" s="463" t="s">
        <v>285</v>
      </c>
      <c r="F114" s="463">
        <v>4.0</v>
      </c>
      <c r="G114" s="688" t="s">
        <v>4188</v>
      </c>
      <c r="H114" s="679"/>
      <c r="I114" s="689"/>
      <c r="J114" s="689"/>
      <c r="K114" s="689"/>
      <c r="L114" s="689"/>
      <c r="M114" s="689"/>
      <c r="N114" s="689"/>
      <c r="O114" s="689"/>
      <c r="P114" s="689"/>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t="s">
        <v>157</v>
      </c>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89"/>
      <c r="CS114" s="689"/>
      <c r="CT114" s="689"/>
      <c r="CU114" s="689"/>
      <c r="CV114" s="689"/>
      <c r="CW114" s="689"/>
      <c r="CX114" s="689"/>
      <c r="CY114" s="689"/>
      <c r="CZ114" s="689"/>
      <c r="DA114" s="689"/>
      <c r="DB114" s="689"/>
      <c r="DC114" s="689"/>
      <c r="DD114" s="689"/>
      <c r="DE114" s="689"/>
      <c r="DF114" s="689"/>
    </row>
    <row r="115">
      <c r="A115" s="686" t="s">
        <v>502</v>
      </c>
      <c r="B115" s="687">
        <f t="shared" si="8"/>
        <v>2</v>
      </c>
      <c r="C115" s="687" t="s">
        <v>4076</v>
      </c>
      <c r="D115" s="463">
        <v>2.0</v>
      </c>
      <c r="E115" s="463">
        <v>2.0</v>
      </c>
      <c r="F115" s="463" t="s">
        <v>255</v>
      </c>
      <c r="G115" s="688" t="s">
        <v>4189</v>
      </c>
      <c r="H115" s="679"/>
      <c r="I115" s="689"/>
      <c r="J115" s="689"/>
      <c r="K115" s="689"/>
      <c r="L115" s="689"/>
      <c r="M115" s="689"/>
      <c r="N115" s="689"/>
      <c r="O115" s="689"/>
      <c r="P115" s="692" t="s">
        <v>157</v>
      </c>
      <c r="Q115" s="689"/>
      <c r="R115" s="689"/>
      <c r="S115" s="689"/>
      <c r="T115" s="689"/>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t="s">
        <v>157</v>
      </c>
      <c r="CS115" s="689"/>
      <c r="CT115" s="689"/>
      <c r="CU115" s="689"/>
      <c r="CV115" s="689"/>
      <c r="CW115" s="689"/>
      <c r="CX115" s="689"/>
      <c r="CY115" s="689"/>
      <c r="CZ115" s="689"/>
      <c r="DA115" s="689"/>
      <c r="DB115" s="689"/>
      <c r="DC115" s="689"/>
      <c r="DD115" s="689"/>
      <c r="DE115" s="689"/>
      <c r="DF115" s="689"/>
    </row>
    <row r="116">
      <c r="A116" s="686" t="s">
        <v>1598</v>
      </c>
      <c r="B116" s="687">
        <f t="shared" si="8"/>
        <v>0</v>
      </c>
      <c r="C116" s="687" t="s">
        <v>4076</v>
      </c>
      <c r="D116" s="463">
        <v>2.0</v>
      </c>
      <c r="E116" s="463">
        <v>5.0</v>
      </c>
      <c r="F116" s="463" t="s">
        <v>115</v>
      </c>
      <c r="G116" s="688" t="s">
        <v>4190</v>
      </c>
      <c r="H116" s="679"/>
      <c r="I116" s="689"/>
      <c r="J116" s="689"/>
      <c r="K116" s="689"/>
      <c r="L116" s="689"/>
      <c r="M116" s="689"/>
      <c r="N116" s="689"/>
      <c r="O116" s="689"/>
      <c r="P116" s="692"/>
      <c r="Q116" s="689"/>
      <c r="R116" s="689"/>
      <c r="S116" s="689"/>
      <c r="T116" s="692"/>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625</v>
      </c>
      <c r="B117" s="687">
        <f t="shared" si="8"/>
        <v>1</v>
      </c>
      <c r="C117" s="687" t="s">
        <v>4076</v>
      </c>
      <c r="D117" s="463">
        <v>5.0</v>
      </c>
      <c r="E117" s="463">
        <v>1.0</v>
      </c>
      <c r="F117" s="463" t="s">
        <v>255</v>
      </c>
      <c r="G117" s="688" t="s">
        <v>4191</v>
      </c>
      <c r="H117" s="679"/>
      <c r="I117" s="689"/>
      <c r="J117" s="689"/>
      <c r="K117" s="689"/>
      <c r="L117" s="689"/>
      <c r="M117" s="689"/>
      <c r="N117" s="689"/>
      <c r="O117" s="689"/>
      <c r="P117" s="692"/>
      <c r="Q117" s="689"/>
      <c r="R117" s="689"/>
      <c r="S117" s="689"/>
      <c r="T117" s="692" t="s">
        <v>157</v>
      </c>
      <c r="U117" s="689"/>
      <c r="V117" s="689"/>
      <c r="W117" s="689"/>
      <c r="X117" s="689"/>
      <c r="Y117" s="689"/>
      <c r="Z117" s="689"/>
      <c r="AA117" s="689"/>
      <c r="AB117" s="689"/>
      <c r="AC117" s="689"/>
      <c r="AD117" s="689"/>
      <c r="AE117" s="689"/>
      <c r="AF117" s="690"/>
      <c r="AG117" s="689"/>
      <c r="AH117" s="689"/>
      <c r="AI117" s="689"/>
      <c r="AJ117" s="689"/>
      <c r="AK117" s="689"/>
      <c r="AL117" s="689"/>
      <c r="AM117" s="689"/>
      <c r="AN117" s="689"/>
      <c r="AO117" s="689"/>
      <c r="AP117" s="689"/>
      <c r="AQ117" s="689"/>
      <c r="AR117" s="689"/>
      <c r="AS117" s="689"/>
      <c r="AT117" s="689"/>
      <c r="AU117" s="689"/>
      <c r="AV117" s="689"/>
      <c r="AW117" s="689"/>
      <c r="AX117" s="690"/>
      <c r="AY117" s="690"/>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90"/>
      <c r="CP117" s="690"/>
      <c r="CQ117" s="690"/>
      <c r="CR117" s="690"/>
      <c r="CS117" s="689"/>
      <c r="CT117" s="689"/>
      <c r="CU117" s="689"/>
      <c r="CV117" s="689"/>
      <c r="CW117" s="689"/>
      <c r="CX117" s="689"/>
      <c r="CY117" s="689"/>
      <c r="CZ117" s="689"/>
      <c r="DA117" s="689"/>
      <c r="DB117" s="689"/>
      <c r="DC117" s="689"/>
      <c r="DD117" s="689"/>
      <c r="DE117" s="689"/>
      <c r="DF117" s="689"/>
    </row>
    <row r="118">
      <c r="A118" s="686" t="s">
        <v>506</v>
      </c>
      <c r="B118" s="687">
        <f t="shared" si="8"/>
        <v>6</v>
      </c>
      <c r="C118" s="687" t="s">
        <v>4076</v>
      </c>
      <c r="D118" s="463">
        <v>2.0</v>
      </c>
      <c r="E118" s="463">
        <v>1.0</v>
      </c>
      <c r="F118" s="463" t="s">
        <v>255</v>
      </c>
      <c r="G118" s="688" t="s">
        <v>4192</v>
      </c>
      <c r="H118" s="679"/>
      <c r="I118" s="689"/>
      <c r="J118" s="689"/>
      <c r="K118" s="689"/>
      <c r="L118" s="689"/>
      <c r="M118" s="689"/>
      <c r="N118" s="689"/>
      <c r="O118" s="689"/>
      <c r="P118" s="690" t="s">
        <v>157</v>
      </c>
      <c r="Q118" s="689"/>
      <c r="R118" s="689"/>
      <c r="S118" s="689"/>
      <c r="T118" s="689"/>
      <c r="U118" s="689"/>
      <c r="V118" s="689"/>
      <c r="W118" s="689"/>
      <c r="X118" s="689"/>
      <c r="Y118" s="689"/>
      <c r="Z118" s="689"/>
      <c r="AA118" s="689"/>
      <c r="AB118" s="689"/>
      <c r="AC118" s="689"/>
      <c r="AD118" s="690"/>
      <c r="AE118" s="690" t="s">
        <v>157</v>
      </c>
      <c r="AF118" s="689"/>
      <c r="AG118" s="689"/>
      <c r="AH118" s="689"/>
      <c r="AI118" s="690" t="s">
        <v>157</v>
      </c>
      <c r="AJ118" s="690"/>
      <c r="AK118" s="690"/>
      <c r="AL118" s="690"/>
      <c r="AM118" s="689"/>
      <c r="AN118" s="689"/>
      <c r="AO118" s="690" t="s">
        <v>157</v>
      </c>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c r="BK118" s="689"/>
      <c r="BL118" s="689"/>
      <c r="BM118" s="689"/>
      <c r="BN118" s="689"/>
      <c r="BO118" s="689"/>
      <c r="BP118" s="690" t="s">
        <v>157</v>
      </c>
      <c r="BQ118" s="689"/>
      <c r="BR118" s="689"/>
      <c r="BS118" s="689"/>
      <c r="BT118" s="689"/>
      <c r="BU118" s="689"/>
      <c r="BV118" s="689"/>
      <c r="BW118" s="689"/>
      <c r="BX118" s="689"/>
      <c r="BY118" s="689"/>
      <c r="BZ118" s="689"/>
      <c r="CA118" s="689"/>
      <c r="CB118" s="689"/>
      <c r="CC118" s="689"/>
      <c r="CD118" s="689"/>
      <c r="CE118" s="689"/>
      <c r="CF118" s="689"/>
      <c r="CG118" s="689"/>
      <c r="CH118" s="689"/>
      <c r="CI118" s="689"/>
      <c r="CJ118" s="689"/>
      <c r="CK118" s="689"/>
      <c r="CL118" s="689"/>
      <c r="CM118" s="689"/>
      <c r="CN118" s="689"/>
      <c r="CO118" s="689"/>
      <c r="CP118" s="689"/>
      <c r="CQ118" s="689"/>
      <c r="CR118" s="689"/>
      <c r="CS118" s="689"/>
      <c r="CT118" s="689"/>
      <c r="CU118" s="689"/>
      <c r="CV118" s="689"/>
      <c r="CW118" s="689"/>
      <c r="CX118" s="690" t="s">
        <v>157</v>
      </c>
      <c r="CY118" s="689"/>
      <c r="CZ118" s="689"/>
      <c r="DA118" s="689"/>
      <c r="DB118" s="689"/>
      <c r="DC118" s="689"/>
      <c r="DD118" s="689"/>
      <c r="DE118" s="689"/>
      <c r="DF118" s="689"/>
    </row>
    <row r="119">
      <c r="A119" s="686" t="s">
        <v>2918</v>
      </c>
      <c r="B119" s="687">
        <f t="shared" si="8"/>
        <v>1</v>
      </c>
      <c r="C119" s="687" t="s">
        <v>4076</v>
      </c>
      <c r="D119" s="463">
        <v>3.0</v>
      </c>
      <c r="E119" s="463">
        <v>5.0</v>
      </c>
      <c r="F119" s="463" t="s">
        <v>4131</v>
      </c>
      <c r="G119" s="688" t="s">
        <v>4193</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92" t="s">
        <v>157</v>
      </c>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2483</v>
      </c>
      <c r="B120" s="687"/>
      <c r="C120" s="687" t="s">
        <v>4076</v>
      </c>
      <c r="D120" s="463">
        <v>3.0</v>
      </c>
      <c r="E120" s="463">
        <v>5.0</v>
      </c>
      <c r="F120" s="463" t="s">
        <v>115</v>
      </c>
      <c r="G120" s="688" t="s">
        <v>4194</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1733</v>
      </c>
      <c r="B121" s="687">
        <f t="shared" ref="B121:B138" si="9">counta($I121:$DF121)</f>
        <v>1</v>
      </c>
      <c r="C121" s="687" t="s">
        <v>4076</v>
      </c>
      <c r="D121" s="463">
        <v>5.0</v>
      </c>
      <c r="E121" s="463" t="s">
        <v>285</v>
      </c>
      <c r="F121" s="463">
        <v>4.0</v>
      </c>
      <c r="G121" s="688" t="s">
        <v>4195</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90" t="s">
        <v>157</v>
      </c>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89"/>
      <c r="CW121" s="689"/>
      <c r="CX121" s="689"/>
      <c r="CY121" s="689"/>
      <c r="CZ121" s="689"/>
      <c r="DA121" s="689"/>
      <c r="DB121" s="689"/>
      <c r="DC121" s="689"/>
      <c r="DD121" s="689"/>
      <c r="DE121" s="689"/>
      <c r="DF121" s="689"/>
    </row>
    <row r="122">
      <c r="A122" s="686" t="s">
        <v>3152</v>
      </c>
      <c r="B122" s="687">
        <f t="shared" si="9"/>
        <v>1</v>
      </c>
      <c r="C122" s="687" t="s">
        <v>4076</v>
      </c>
      <c r="D122" s="463">
        <v>5.0</v>
      </c>
      <c r="E122" s="463" t="s">
        <v>285</v>
      </c>
      <c r="F122" s="463" t="s">
        <v>4143</v>
      </c>
      <c r="G122" s="688" t="s">
        <v>4196</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92" t="s">
        <v>157</v>
      </c>
      <c r="CW122" s="689"/>
      <c r="CX122" s="689"/>
      <c r="CY122" s="689"/>
      <c r="CZ122" s="689"/>
      <c r="DA122" s="689"/>
      <c r="DB122" s="689"/>
      <c r="DC122" s="689"/>
      <c r="DD122" s="689"/>
      <c r="DE122" s="689"/>
      <c r="DF122" s="689"/>
    </row>
    <row r="123">
      <c r="A123" s="686" t="s">
        <v>1281</v>
      </c>
      <c r="B123" s="687">
        <f t="shared" si="9"/>
        <v>1</v>
      </c>
      <c r="C123" s="687" t="s">
        <v>4076</v>
      </c>
      <c r="D123" s="463">
        <v>5.0</v>
      </c>
      <c r="E123" s="463" t="s">
        <v>285</v>
      </c>
      <c r="F123" s="463">
        <v>3.0</v>
      </c>
      <c r="G123" s="688" t="s">
        <v>4197</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90" t="s">
        <v>157</v>
      </c>
      <c r="AM123" s="690"/>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90"/>
      <c r="CA123" s="690"/>
      <c r="CB123" s="690"/>
      <c r="CC123" s="690"/>
      <c r="CD123" s="690"/>
      <c r="CE123" s="690"/>
      <c r="CF123" s="690"/>
      <c r="CG123" s="690"/>
      <c r="CH123" s="690"/>
      <c r="CI123" s="690"/>
      <c r="CJ123" s="690"/>
      <c r="CK123" s="690"/>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1321</v>
      </c>
      <c r="B124" s="687">
        <f t="shared" si="9"/>
        <v>3</v>
      </c>
      <c r="C124" s="687" t="s">
        <v>4076</v>
      </c>
      <c r="D124" s="463">
        <v>2.0</v>
      </c>
      <c r="E124" s="463">
        <v>2.0</v>
      </c>
      <c r="F124" s="463" t="s">
        <v>255</v>
      </c>
      <c r="G124" s="688" t="s">
        <v>4198</v>
      </c>
      <c r="H124" s="679"/>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90" t="s">
        <v>157</v>
      </c>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90"/>
      <c r="BZ124" s="690"/>
      <c r="CA124" s="690"/>
      <c r="CB124" s="690"/>
      <c r="CC124" s="690"/>
      <c r="CD124" s="690"/>
      <c r="CE124" s="690" t="s">
        <v>157</v>
      </c>
      <c r="CF124" s="690"/>
      <c r="CG124" s="690"/>
      <c r="CH124" s="690"/>
      <c r="CI124" s="690"/>
      <c r="CJ124" s="690"/>
      <c r="CK124" s="690" t="s">
        <v>157</v>
      </c>
      <c r="CL124" s="690"/>
      <c r="CM124" s="689"/>
      <c r="CN124" s="689"/>
      <c r="CO124" s="689"/>
      <c r="CP124" s="689"/>
      <c r="CQ124" s="689"/>
      <c r="CR124" s="689"/>
      <c r="CS124" s="689"/>
      <c r="CT124" s="689"/>
      <c r="CU124" s="689"/>
      <c r="CV124" s="689"/>
      <c r="CW124" s="689"/>
      <c r="CX124" s="689"/>
      <c r="CY124" s="689"/>
      <c r="CZ124" s="689"/>
      <c r="DA124" s="689"/>
      <c r="DB124" s="689"/>
      <c r="DC124" s="689"/>
      <c r="DD124" s="689"/>
      <c r="DE124" s="689"/>
      <c r="DF124" s="689"/>
    </row>
    <row r="125">
      <c r="A125" s="686" t="s">
        <v>164</v>
      </c>
      <c r="B125" s="687">
        <f t="shared" si="9"/>
        <v>3</v>
      </c>
      <c r="C125" s="687" t="s">
        <v>4076</v>
      </c>
      <c r="D125" s="463">
        <v>2.0</v>
      </c>
      <c r="E125" s="463">
        <v>1.0</v>
      </c>
      <c r="F125" s="463" t="s">
        <v>255</v>
      </c>
      <c r="G125" s="688" t="s">
        <v>4199</v>
      </c>
      <c r="H125" s="679"/>
      <c r="I125" s="690" t="s">
        <v>157</v>
      </c>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90"/>
      <c r="AP125" s="690"/>
      <c r="AQ125" s="690" t="s">
        <v>157</v>
      </c>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89"/>
      <c r="CW125" s="689"/>
      <c r="CX125" s="690"/>
      <c r="CY125" s="690" t="s">
        <v>157</v>
      </c>
      <c r="CZ125" s="689"/>
      <c r="DA125" s="689"/>
      <c r="DB125" s="689"/>
      <c r="DC125" s="689"/>
      <c r="DD125" s="689"/>
      <c r="DE125" s="689"/>
      <c r="DF125" s="689"/>
    </row>
    <row r="126">
      <c r="A126" s="686" t="s">
        <v>2986</v>
      </c>
      <c r="B126" s="687">
        <f t="shared" si="9"/>
        <v>0</v>
      </c>
      <c r="C126" s="687" t="s">
        <v>4076</v>
      </c>
      <c r="D126" s="463">
        <v>3.0</v>
      </c>
      <c r="E126" s="463">
        <v>2.0</v>
      </c>
      <c r="F126" s="463" t="s">
        <v>255</v>
      </c>
      <c r="G126" s="688" t="s">
        <v>4200</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3425</v>
      </c>
      <c r="B127" s="687">
        <f t="shared" si="9"/>
        <v>0</v>
      </c>
      <c r="C127" s="687" t="s">
        <v>4076</v>
      </c>
      <c r="D127" s="463">
        <v>2.0</v>
      </c>
      <c r="E127" s="463">
        <v>1.0</v>
      </c>
      <c r="F127" s="463" t="s">
        <v>255</v>
      </c>
      <c r="G127" s="688" t="s">
        <v>4201</v>
      </c>
      <c r="H127" s="679"/>
      <c r="I127" s="689"/>
      <c r="J127" s="689"/>
      <c r="K127" s="689"/>
      <c r="L127" s="689"/>
      <c r="M127" s="689"/>
      <c r="N127" s="689"/>
      <c r="O127" s="690"/>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437</v>
      </c>
      <c r="B128" s="687">
        <f t="shared" si="9"/>
        <v>2</v>
      </c>
      <c r="C128" s="687" t="s">
        <v>4076</v>
      </c>
      <c r="D128" s="463">
        <v>2.0</v>
      </c>
      <c r="E128" s="463">
        <v>1.0</v>
      </c>
      <c r="F128" s="463" t="s">
        <v>255</v>
      </c>
      <c r="G128" s="688" t="s">
        <v>4202</v>
      </c>
      <c r="H128" s="679"/>
      <c r="I128" s="689"/>
      <c r="J128" s="689"/>
      <c r="K128" s="689"/>
      <c r="L128" s="689"/>
      <c r="M128" s="689"/>
      <c r="N128" s="689"/>
      <c r="O128" s="690" t="s">
        <v>157</v>
      </c>
      <c r="P128" s="690"/>
      <c r="Q128" s="690"/>
      <c r="R128" s="690"/>
      <c r="S128" s="689"/>
      <c r="T128" s="690"/>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90"/>
      <c r="AY128" s="690"/>
      <c r="AZ128" s="690"/>
      <c r="BA128" s="690"/>
      <c r="BB128" s="689"/>
      <c r="BC128" s="689"/>
      <c r="BD128" s="689"/>
      <c r="BE128" s="689"/>
      <c r="BF128" s="689"/>
      <c r="BG128" s="689"/>
      <c r="BH128" s="689"/>
      <c r="BI128" s="690"/>
      <c r="BJ128" s="690"/>
      <c r="BK128" s="690"/>
      <c r="BL128" s="689"/>
      <c r="BM128" s="689"/>
      <c r="BN128" s="689"/>
      <c r="BO128" s="689"/>
      <c r="BP128" s="690"/>
      <c r="BQ128" s="689"/>
      <c r="BR128" s="689"/>
      <c r="BS128" s="689"/>
      <c r="BT128" s="689"/>
      <c r="BU128" s="689"/>
      <c r="BV128" s="690" t="s">
        <v>157</v>
      </c>
      <c r="BW128" s="690"/>
      <c r="BX128" s="689"/>
      <c r="BY128" s="689"/>
      <c r="BZ128" s="689"/>
      <c r="CA128" s="689"/>
      <c r="CB128" s="689"/>
      <c r="CC128" s="689"/>
      <c r="CD128" s="689"/>
      <c r="CE128" s="689"/>
      <c r="CF128" s="689"/>
      <c r="CG128" s="689"/>
      <c r="CH128" s="689"/>
      <c r="CI128" s="689"/>
      <c r="CJ128" s="689"/>
      <c r="CK128" s="689"/>
      <c r="CL128" s="689"/>
      <c r="CM128" s="689"/>
      <c r="CN128" s="689"/>
      <c r="CO128" s="689"/>
      <c r="CP128" s="689"/>
      <c r="CQ128" s="689"/>
      <c r="CR128" s="689"/>
      <c r="CS128" s="689"/>
      <c r="CT128" s="689"/>
      <c r="CU128" s="689"/>
      <c r="CV128" s="690"/>
      <c r="CW128" s="689"/>
      <c r="CX128" s="689"/>
      <c r="CY128" s="689"/>
      <c r="CZ128" s="689"/>
      <c r="DA128" s="689"/>
      <c r="DB128" s="689"/>
      <c r="DC128" s="689"/>
      <c r="DD128" s="689"/>
      <c r="DE128" s="689"/>
      <c r="DF128" s="689"/>
    </row>
    <row r="129">
      <c r="A129" s="686" t="s">
        <v>1244</v>
      </c>
      <c r="B129" s="687">
        <f t="shared" si="9"/>
        <v>0</v>
      </c>
      <c r="C129" s="687" t="s">
        <v>4113</v>
      </c>
      <c r="D129" s="463">
        <v>2.0</v>
      </c>
      <c r="E129" s="463">
        <v>1.0</v>
      </c>
      <c r="F129" s="463" t="s">
        <v>255</v>
      </c>
      <c r="G129" s="688" t="s">
        <v>4203</v>
      </c>
      <c r="H129" s="679"/>
      <c r="I129" s="689"/>
      <c r="J129" s="689"/>
      <c r="K129" s="689"/>
      <c r="L129" s="689"/>
      <c r="M129" s="689"/>
      <c r="N129" s="689"/>
      <c r="O129" s="689"/>
      <c r="P129" s="690"/>
      <c r="Q129" s="690"/>
      <c r="R129" s="690"/>
      <c r="S129" s="689"/>
      <c r="T129" s="689"/>
      <c r="U129" s="689"/>
      <c r="V129" s="689"/>
      <c r="W129" s="689"/>
      <c r="X129" s="689"/>
      <c r="Y129" s="689"/>
      <c r="Z129" s="689"/>
      <c r="AA129" s="689"/>
      <c r="AB129" s="689"/>
      <c r="AC129" s="689"/>
      <c r="AD129" s="689"/>
      <c r="AE129" s="689"/>
      <c r="AF129" s="689"/>
      <c r="AG129" s="689"/>
      <c r="AH129" s="689"/>
      <c r="AI129" s="690"/>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c r="CO129" s="690"/>
      <c r="CP129" s="690"/>
      <c r="CQ129" s="690"/>
      <c r="CR129" s="689"/>
      <c r="CS129" s="689"/>
      <c r="CT129" s="689"/>
      <c r="CU129" s="689"/>
      <c r="CV129" s="689"/>
      <c r="CW129" s="689"/>
      <c r="CX129" s="689"/>
      <c r="CY129" s="689"/>
      <c r="CZ129" s="689"/>
      <c r="DA129" s="689"/>
      <c r="DB129" s="689"/>
      <c r="DC129" s="689"/>
      <c r="DD129" s="689"/>
      <c r="DE129" s="689"/>
      <c r="DF129" s="689"/>
    </row>
    <row r="130">
      <c r="A130" s="686" t="s">
        <v>576</v>
      </c>
      <c r="B130" s="687">
        <f t="shared" si="9"/>
        <v>5</v>
      </c>
      <c r="C130" s="687" t="s">
        <v>4113</v>
      </c>
      <c r="D130" s="463">
        <v>2.0</v>
      </c>
      <c r="E130" s="463">
        <v>1.0</v>
      </c>
      <c r="F130" s="463" t="s">
        <v>255</v>
      </c>
      <c r="G130" s="688" t="s">
        <v>4204</v>
      </c>
      <c r="H130" s="679"/>
      <c r="I130" s="689"/>
      <c r="J130" s="689"/>
      <c r="K130" s="689"/>
      <c r="L130" s="689"/>
      <c r="M130" s="689"/>
      <c r="N130" s="689"/>
      <c r="O130" s="689"/>
      <c r="P130" s="690"/>
      <c r="Q130" s="690"/>
      <c r="R130" s="690" t="s">
        <v>157</v>
      </c>
      <c r="S130" s="689"/>
      <c r="T130" s="689"/>
      <c r="U130" s="689"/>
      <c r="V130" s="689"/>
      <c r="W130" s="689"/>
      <c r="X130" s="689"/>
      <c r="Y130" s="689"/>
      <c r="Z130" s="689"/>
      <c r="AA130" s="689"/>
      <c r="AB130" s="689"/>
      <c r="AC130" s="689"/>
      <c r="AD130" s="689"/>
      <c r="AE130" s="689"/>
      <c r="AF130" s="689"/>
      <c r="AG130" s="689"/>
      <c r="AH130" s="689"/>
      <c r="AI130" s="690" t="s">
        <v>157</v>
      </c>
      <c r="AJ130" s="690"/>
      <c r="AK130" s="690"/>
      <c r="AL130" s="690"/>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90" t="s">
        <v>157</v>
      </c>
      <c r="BJ130" s="690"/>
      <c r="BK130" s="690"/>
      <c r="BL130" s="689"/>
      <c r="BM130" s="689"/>
      <c r="BN130" s="689"/>
      <c r="BO130" s="689"/>
      <c r="BP130" s="689"/>
      <c r="BQ130" s="689"/>
      <c r="BR130" s="689"/>
      <c r="BS130" s="689"/>
      <c r="BT130" s="689"/>
      <c r="BU130" s="689"/>
      <c r="BV130" s="689"/>
      <c r="BW130" s="689"/>
      <c r="BX130" s="689"/>
      <c r="BY130" s="689"/>
      <c r="BZ130" s="689"/>
      <c r="CA130" s="689"/>
      <c r="CB130" s="689"/>
      <c r="CC130" s="689"/>
      <c r="CD130" s="689"/>
      <c r="CE130" s="689"/>
      <c r="CF130" s="689"/>
      <c r="CG130" s="689"/>
      <c r="CH130" s="689"/>
      <c r="CI130" s="689"/>
      <c r="CJ130" s="689"/>
      <c r="CK130" s="689"/>
      <c r="CL130" s="689"/>
      <c r="CM130" s="690"/>
      <c r="CN130" s="690" t="s">
        <v>157</v>
      </c>
      <c r="CO130" s="690" t="s">
        <v>157</v>
      </c>
      <c r="CP130" s="690"/>
      <c r="CQ130" s="690"/>
      <c r="CR130" s="689"/>
      <c r="CS130" s="689"/>
      <c r="CT130" s="689"/>
      <c r="CU130" s="689"/>
      <c r="CV130" s="689"/>
      <c r="CW130" s="689"/>
      <c r="CX130" s="689"/>
      <c r="CY130" s="689"/>
      <c r="CZ130" s="689"/>
      <c r="DA130" s="689"/>
      <c r="DB130" s="689"/>
      <c r="DC130" s="689"/>
      <c r="DD130" s="689"/>
      <c r="DE130" s="689"/>
      <c r="DF130" s="689"/>
    </row>
    <row r="131">
      <c r="A131" s="686" t="s">
        <v>1596</v>
      </c>
      <c r="B131" s="687">
        <f t="shared" si="9"/>
        <v>3</v>
      </c>
      <c r="C131" s="687" t="s">
        <v>4076</v>
      </c>
      <c r="D131" s="463">
        <v>2.0</v>
      </c>
      <c r="E131" s="463">
        <v>2.0</v>
      </c>
      <c r="F131" s="463" t="s">
        <v>255</v>
      </c>
      <c r="G131" s="688" t="s">
        <v>4205</v>
      </c>
      <c r="H131" s="67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89"/>
      <c r="BK131" s="689"/>
      <c r="BL131" s="689"/>
      <c r="BM131" s="689"/>
      <c r="BN131" s="689"/>
      <c r="BO131" s="689"/>
      <c r="BP131" s="689"/>
      <c r="BQ131" s="689"/>
      <c r="BR131" s="689"/>
      <c r="BS131" s="689"/>
      <c r="BT131" s="689"/>
      <c r="BU131" s="689"/>
      <c r="BV131" s="689"/>
      <c r="BW131" s="689"/>
      <c r="BX131" s="689"/>
      <c r="BY131" s="689"/>
      <c r="BZ131" s="690"/>
      <c r="CA131" s="690" t="s">
        <v>157</v>
      </c>
      <c r="CB131" s="689"/>
      <c r="CC131" s="689"/>
      <c r="CD131" s="689"/>
      <c r="CE131" s="689"/>
      <c r="CF131" s="689"/>
      <c r="CG131" s="689"/>
      <c r="CH131" s="689"/>
      <c r="CI131" s="689"/>
      <c r="CJ131" s="689"/>
      <c r="CK131" s="689"/>
      <c r="CL131" s="689"/>
      <c r="CM131" s="689"/>
      <c r="CN131" s="689"/>
      <c r="CO131" s="689"/>
      <c r="CP131" s="689"/>
      <c r="CQ131" s="689"/>
      <c r="CR131" s="690"/>
      <c r="CS131" s="690" t="s">
        <v>157</v>
      </c>
      <c r="CT131" s="689"/>
      <c r="CU131" s="689"/>
      <c r="CV131" s="689"/>
      <c r="CW131" s="689"/>
      <c r="CX131" s="689"/>
      <c r="CY131" s="689"/>
      <c r="CZ131" s="689"/>
      <c r="DA131" s="689"/>
      <c r="DB131" s="689"/>
      <c r="DC131" s="689"/>
      <c r="DD131" s="689"/>
      <c r="DE131" s="689"/>
      <c r="DF131" s="689"/>
    </row>
    <row r="132">
      <c r="A132" s="686" t="s">
        <v>407</v>
      </c>
      <c r="B132" s="687">
        <f t="shared" si="9"/>
        <v>8</v>
      </c>
      <c r="C132" s="687" t="s">
        <v>4076</v>
      </c>
      <c r="D132" s="463">
        <v>2.0</v>
      </c>
      <c r="E132" s="463">
        <v>1.0</v>
      </c>
      <c r="F132" s="463" t="s">
        <v>255</v>
      </c>
      <c r="G132" s="688" t="s">
        <v>4206</v>
      </c>
      <c r="H132" s="679"/>
      <c r="I132" s="689"/>
      <c r="J132" s="689"/>
      <c r="K132" s="689"/>
      <c r="L132" s="689"/>
      <c r="M132" s="689"/>
      <c r="N132" s="689"/>
      <c r="O132" s="689"/>
      <c r="P132" s="689"/>
      <c r="Q132" s="689"/>
      <c r="R132" s="689"/>
      <c r="S132" s="689"/>
      <c r="T132" s="690" t="s">
        <v>157</v>
      </c>
      <c r="U132" s="689"/>
      <c r="V132" s="689"/>
      <c r="W132" s="689"/>
      <c r="X132" s="689"/>
      <c r="Y132" s="689"/>
      <c r="Z132" s="689"/>
      <c r="AA132" s="689"/>
      <c r="AB132" s="689"/>
      <c r="AC132" s="690" t="s">
        <v>157</v>
      </c>
      <c r="AD132" s="689"/>
      <c r="AE132" s="689"/>
      <c r="AF132" s="689"/>
      <c r="AG132" s="689"/>
      <c r="AH132" s="690" t="s">
        <v>157</v>
      </c>
      <c r="AI132" s="689"/>
      <c r="AJ132" s="689"/>
      <c r="AK132" s="689"/>
      <c r="AL132" s="689"/>
      <c r="AM132" s="689"/>
      <c r="AN132" s="689"/>
      <c r="AO132" s="689"/>
      <c r="AP132" s="689"/>
      <c r="AQ132" s="689"/>
      <c r="AR132" s="689"/>
      <c r="AS132" s="689"/>
      <c r="AT132" s="689"/>
      <c r="AU132" s="689"/>
      <c r="AV132" s="689"/>
      <c r="AW132" s="689"/>
      <c r="AX132" s="689"/>
      <c r="AY132" s="689"/>
      <c r="AZ132" s="689"/>
      <c r="BA132" s="689"/>
      <c r="BB132" s="690" t="s">
        <v>157</v>
      </c>
      <c r="BC132" s="690"/>
      <c r="BD132" s="689"/>
      <c r="BE132" s="689"/>
      <c r="BF132" s="689"/>
      <c r="BG132" s="689"/>
      <c r="BH132" s="689"/>
      <c r="BI132" s="689"/>
      <c r="BJ132" s="690"/>
      <c r="BK132" s="690" t="s">
        <v>157</v>
      </c>
      <c r="BL132" s="690"/>
      <c r="BM132" s="689"/>
      <c r="BN132" s="689"/>
      <c r="BO132" s="689"/>
      <c r="BP132" s="689"/>
      <c r="BQ132" s="690" t="s">
        <v>157</v>
      </c>
      <c r="BR132" s="689"/>
      <c r="BS132" s="689"/>
      <c r="BT132" s="689"/>
      <c r="BU132" s="689"/>
      <c r="BV132" s="689"/>
      <c r="BW132" s="689"/>
      <c r="BX132" s="689"/>
      <c r="BY132" s="689"/>
      <c r="BZ132" s="689"/>
      <c r="CA132" s="689"/>
      <c r="CB132" s="689"/>
      <c r="CC132" s="689"/>
      <c r="CD132" s="689"/>
      <c r="CE132" s="689"/>
      <c r="CF132" s="689"/>
      <c r="CG132" s="689"/>
      <c r="CH132" s="689"/>
      <c r="CI132" s="689"/>
      <c r="CJ132" s="689"/>
      <c r="CK132" s="689"/>
      <c r="CL132" s="689"/>
      <c r="CM132" s="690" t="s">
        <v>157</v>
      </c>
      <c r="CN132" s="689"/>
      <c r="CO132" s="689"/>
      <c r="CP132" s="689"/>
      <c r="CQ132" s="689"/>
      <c r="CR132" s="689"/>
      <c r="CS132" s="689"/>
      <c r="CT132" s="689"/>
      <c r="CU132" s="689"/>
      <c r="CV132" s="689"/>
      <c r="CW132" s="689"/>
      <c r="CX132" s="689"/>
      <c r="CY132" s="689"/>
      <c r="CZ132" s="689"/>
      <c r="DA132" s="690" t="s">
        <v>157</v>
      </c>
      <c r="DB132" s="689"/>
      <c r="DC132" s="689"/>
      <c r="DD132" s="689"/>
      <c r="DE132" s="689"/>
      <c r="DF132" s="689"/>
    </row>
    <row r="133">
      <c r="A133" s="686" t="s">
        <v>2600</v>
      </c>
      <c r="B133" s="687">
        <f t="shared" si="9"/>
        <v>1</v>
      </c>
      <c r="C133" s="687" t="s">
        <v>4076</v>
      </c>
      <c r="D133" s="463">
        <v>3.0</v>
      </c>
      <c r="E133" s="463">
        <v>3.0</v>
      </c>
      <c r="F133" s="463">
        <v>3.0</v>
      </c>
      <c r="G133" s="688" t="s">
        <v>4207</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t="s">
        <v>157</v>
      </c>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3708</v>
      </c>
      <c r="B134" s="687">
        <f t="shared" si="9"/>
        <v>0</v>
      </c>
      <c r="C134" s="687" t="s">
        <v>4076</v>
      </c>
      <c r="D134" s="463">
        <v>2.0</v>
      </c>
      <c r="E134" s="463">
        <v>6.0</v>
      </c>
      <c r="F134" s="463" t="s">
        <v>115</v>
      </c>
      <c r="G134" s="688" t="s">
        <v>4208</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c r="AG134" s="689"/>
      <c r="AH134" s="689"/>
      <c r="AI134" s="690"/>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c r="BK134" s="689"/>
      <c r="BL134" s="689"/>
      <c r="BM134" s="689"/>
      <c r="BN134" s="689"/>
      <c r="BO134" s="689"/>
      <c r="BP134" s="689"/>
      <c r="BQ134" s="689"/>
      <c r="BR134" s="689"/>
      <c r="BS134" s="689"/>
      <c r="BT134" s="689"/>
      <c r="BU134" s="689"/>
      <c r="BV134" s="689"/>
      <c r="BW134" s="689"/>
      <c r="BX134" s="689"/>
      <c r="BY134" s="689"/>
      <c r="BZ134" s="690"/>
      <c r="CA134" s="690"/>
      <c r="CB134" s="690"/>
      <c r="CC134" s="689"/>
      <c r="CD134" s="689"/>
      <c r="CE134" s="689"/>
      <c r="CF134" s="689"/>
      <c r="CG134" s="689"/>
      <c r="CH134" s="689"/>
      <c r="CI134" s="689"/>
      <c r="CJ134" s="689"/>
      <c r="CK134" s="689"/>
      <c r="CL134" s="689"/>
      <c r="CM134" s="689"/>
      <c r="CN134" s="689"/>
      <c r="CO134" s="689"/>
      <c r="CP134" s="689"/>
      <c r="CQ134" s="689"/>
      <c r="CR134" s="689"/>
      <c r="CS134" s="689"/>
      <c r="CT134" s="690"/>
      <c r="CU134" s="689"/>
      <c r="CV134" s="689"/>
      <c r="CW134" s="689"/>
      <c r="CX134" s="689"/>
      <c r="CY134" s="689"/>
      <c r="CZ134" s="689"/>
      <c r="DA134" s="689"/>
      <c r="DB134" s="689"/>
      <c r="DC134" s="689"/>
      <c r="DD134" s="689"/>
      <c r="DE134" s="689"/>
      <c r="DF134" s="689"/>
    </row>
    <row r="135">
      <c r="A135" s="686" t="s">
        <v>1094</v>
      </c>
      <c r="B135" s="687">
        <f t="shared" si="9"/>
        <v>4</v>
      </c>
      <c r="C135" s="687" t="s">
        <v>4076</v>
      </c>
      <c r="D135" s="463">
        <v>3.0</v>
      </c>
      <c r="E135" s="463">
        <v>1.0</v>
      </c>
      <c r="F135" s="463" t="s">
        <v>255</v>
      </c>
      <c r="G135" s="688" t="s">
        <v>4209</v>
      </c>
      <c r="H135" s="679"/>
      <c r="I135" s="689"/>
      <c r="J135" s="689"/>
      <c r="K135" s="689"/>
      <c r="L135" s="689"/>
      <c r="M135" s="689"/>
      <c r="N135" s="689"/>
      <c r="O135" s="689"/>
      <c r="P135" s="689"/>
      <c r="Q135" s="689"/>
      <c r="R135" s="689"/>
      <c r="S135" s="689"/>
      <c r="T135" s="689"/>
      <c r="U135" s="689"/>
      <c r="V135" s="689"/>
      <c r="W135" s="689"/>
      <c r="X135" s="689"/>
      <c r="Y135" s="689"/>
      <c r="Z135" s="689"/>
      <c r="AA135" s="689"/>
      <c r="AB135" s="689"/>
      <c r="AC135" s="689"/>
      <c r="AD135" s="689"/>
      <c r="AE135" s="689"/>
      <c r="AF135" s="690" t="s">
        <v>157</v>
      </c>
      <c r="AG135" s="689"/>
      <c r="AH135" s="689"/>
      <c r="AI135" s="690" t="s">
        <v>157</v>
      </c>
      <c r="AJ135" s="690"/>
      <c r="AK135" s="690"/>
      <c r="AL135" s="690"/>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90" t="s">
        <v>157</v>
      </c>
      <c r="BK135" s="689"/>
      <c r="BL135" s="689"/>
      <c r="BM135" s="689"/>
      <c r="BN135" s="689"/>
      <c r="BO135" s="689"/>
      <c r="BP135" s="689"/>
      <c r="BQ135" s="689"/>
      <c r="BR135" s="689"/>
      <c r="BS135" s="689"/>
      <c r="BT135" s="689"/>
      <c r="BU135" s="689"/>
      <c r="BV135" s="689"/>
      <c r="BW135" s="689"/>
      <c r="BX135" s="689"/>
      <c r="BY135" s="689"/>
      <c r="BZ135" s="689"/>
      <c r="CA135" s="689"/>
      <c r="CB135" s="689"/>
      <c r="CC135" s="689"/>
      <c r="CD135" s="689"/>
      <c r="CE135" s="689"/>
      <c r="CF135" s="689"/>
      <c r="CG135" s="689"/>
      <c r="CH135" s="689"/>
      <c r="CI135" s="689"/>
      <c r="CJ135" s="689"/>
      <c r="CK135" s="689"/>
      <c r="CL135" s="689"/>
      <c r="CM135" s="689"/>
      <c r="CN135" s="689"/>
      <c r="CO135" s="689"/>
      <c r="CP135" s="689"/>
      <c r="CQ135" s="689"/>
      <c r="CR135" s="689"/>
      <c r="CS135" s="689"/>
      <c r="CT135" s="690" t="s">
        <v>157</v>
      </c>
      <c r="CU135" s="689"/>
      <c r="CV135" s="689"/>
      <c r="CW135" s="689"/>
      <c r="CX135" s="689"/>
      <c r="CY135" s="689"/>
      <c r="CZ135" s="689"/>
      <c r="DA135" s="689"/>
      <c r="DB135" s="689"/>
      <c r="DC135" s="689"/>
      <c r="DD135" s="689"/>
      <c r="DE135" s="689"/>
      <c r="DF135" s="689"/>
    </row>
    <row r="136">
      <c r="A136" s="686" t="s">
        <v>2828</v>
      </c>
      <c r="B136" s="687">
        <f t="shared" si="9"/>
        <v>0</v>
      </c>
      <c r="C136" s="687" t="s">
        <v>4076</v>
      </c>
      <c r="D136" s="463">
        <v>3.0</v>
      </c>
      <c r="E136" s="463" t="s">
        <v>285</v>
      </c>
      <c r="F136" s="463">
        <v>2.0</v>
      </c>
      <c r="G136" s="688" t="s">
        <v>4210</v>
      </c>
      <c r="H136" s="679"/>
      <c r="I136" s="689"/>
      <c r="J136" s="689"/>
      <c r="K136" s="689"/>
      <c r="L136" s="689"/>
      <c r="M136" s="689"/>
      <c r="N136" s="689"/>
      <c r="O136" s="689"/>
      <c r="P136" s="689"/>
      <c r="Q136" s="689"/>
      <c r="R136" s="689"/>
      <c r="S136" s="689"/>
      <c r="T136" s="689"/>
      <c r="U136" s="689"/>
      <c r="V136" s="689"/>
      <c r="W136" s="689"/>
      <c r="X136" s="690"/>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c r="CS136" s="689"/>
      <c r="CT136" s="689"/>
      <c r="CU136" s="689"/>
      <c r="CV136" s="689"/>
      <c r="CW136" s="689"/>
      <c r="CX136" s="689"/>
      <c r="CY136" s="689"/>
      <c r="CZ136" s="689"/>
      <c r="DA136" s="690"/>
      <c r="DB136" s="690"/>
      <c r="DC136" s="690"/>
      <c r="DD136" s="690"/>
      <c r="DE136" s="690"/>
      <c r="DF136" s="690"/>
    </row>
    <row r="137">
      <c r="A137" s="686" t="s">
        <v>790</v>
      </c>
      <c r="B137" s="687">
        <f t="shared" si="9"/>
        <v>2</v>
      </c>
      <c r="C137" s="687" t="s">
        <v>4076</v>
      </c>
      <c r="D137" s="463">
        <v>3.0</v>
      </c>
      <c r="E137" s="463">
        <v>1.0</v>
      </c>
      <c r="F137" s="463" t="s">
        <v>255</v>
      </c>
      <c r="G137" s="688" t="s">
        <v>4211</v>
      </c>
      <c r="H137" s="679"/>
      <c r="I137" s="689"/>
      <c r="J137" s="689"/>
      <c r="K137" s="689"/>
      <c r="L137" s="689"/>
      <c r="M137" s="689"/>
      <c r="N137" s="689"/>
      <c r="O137" s="689"/>
      <c r="P137" s="689"/>
      <c r="Q137" s="689"/>
      <c r="R137" s="689"/>
      <c r="S137" s="689"/>
      <c r="T137" s="689"/>
      <c r="U137" s="689"/>
      <c r="V137" s="689"/>
      <c r="W137" s="689"/>
      <c r="X137" s="690" t="s">
        <v>157</v>
      </c>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90" t="s">
        <v>157</v>
      </c>
      <c r="CS137" s="689"/>
      <c r="CT137" s="689"/>
      <c r="CU137" s="689"/>
      <c r="CV137" s="689"/>
      <c r="CW137" s="689"/>
      <c r="CX137" s="689"/>
      <c r="CY137" s="689"/>
      <c r="CZ137" s="689"/>
      <c r="DA137" s="690"/>
      <c r="DB137" s="690"/>
      <c r="DC137" s="690"/>
      <c r="DD137" s="690"/>
      <c r="DE137" s="690"/>
      <c r="DF137" s="690"/>
    </row>
    <row r="138">
      <c r="A138" s="686" t="s">
        <v>1529</v>
      </c>
      <c r="B138" s="687">
        <f t="shared" si="9"/>
        <v>0</v>
      </c>
      <c r="C138" s="687" t="s">
        <v>4076</v>
      </c>
      <c r="D138" s="463">
        <v>5.0</v>
      </c>
      <c r="E138" s="463">
        <v>1.0</v>
      </c>
      <c r="F138" s="463" t="s">
        <v>255</v>
      </c>
      <c r="G138" s="688" t="s">
        <v>4212</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2482</v>
      </c>
      <c r="B139" s="687"/>
      <c r="C139" s="687" t="s">
        <v>4076</v>
      </c>
      <c r="D139" s="463">
        <v>1.0</v>
      </c>
      <c r="E139" s="463">
        <v>6.0</v>
      </c>
      <c r="F139" s="463" t="s">
        <v>115</v>
      </c>
      <c r="G139" s="688" t="s">
        <v>4213</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1594</v>
      </c>
      <c r="B140" s="687">
        <f t="shared" ref="B140:B152" si="10">counta($I140:$DF140)</f>
        <v>0</v>
      </c>
      <c r="C140" s="687" t="s">
        <v>4076</v>
      </c>
      <c r="D140" s="463">
        <v>3.0</v>
      </c>
      <c r="E140" s="463">
        <v>3.0</v>
      </c>
      <c r="F140" s="463">
        <v>1.0</v>
      </c>
      <c r="G140" s="688" t="s">
        <v>4214</v>
      </c>
      <c r="H140" s="679"/>
      <c r="I140" s="689"/>
      <c r="J140" s="689"/>
      <c r="K140" s="689"/>
      <c r="L140" s="689"/>
      <c r="M140" s="689"/>
      <c r="N140" s="689"/>
      <c r="O140" s="689"/>
      <c r="P140" s="689"/>
      <c r="Q140" s="689"/>
      <c r="R140" s="689"/>
      <c r="S140" s="689"/>
      <c r="T140" s="689"/>
      <c r="U140" s="689"/>
      <c r="V140" s="690"/>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697</v>
      </c>
      <c r="B141" s="687">
        <f t="shared" si="10"/>
        <v>1</v>
      </c>
      <c r="C141" s="687" t="s">
        <v>4076</v>
      </c>
      <c r="D141" s="463">
        <v>2.0</v>
      </c>
      <c r="E141" s="463">
        <v>1.0</v>
      </c>
      <c r="F141" s="463" t="s">
        <v>255</v>
      </c>
      <c r="G141" s="688" t="s">
        <v>4215</v>
      </c>
      <c r="H141" s="679"/>
      <c r="I141" s="689"/>
      <c r="J141" s="689"/>
      <c r="K141" s="689"/>
      <c r="L141" s="689"/>
      <c r="M141" s="689"/>
      <c r="N141" s="689"/>
      <c r="O141" s="689"/>
      <c r="P141" s="689"/>
      <c r="Q141" s="689"/>
      <c r="R141" s="689"/>
      <c r="S141" s="689"/>
      <c r="T141" s="689"/>
      <c r="U141" s="689"/>
      <c r="V141" s="690" t="s">
        <v>157</v>
      </c>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1247</v>
      </c>
      <c r="B142" s="687">
        <f t="shared" si="10"/>
        <v>0</v>
      </c>
      <c r="C142" s="687" t="s">
        <v>4076</v>
      </c>
      <c r="D142" s="463">
        <v>2.0</v>
      </c>
      <c r="E142" s="463">
        <v>2.0</v>
      </c>
      <c r="F142" s="463" t="s">
        <v>255</v>
      </c>
      <c r="G142" s="688" t="s">
        <v>4216</v>
      </c>
      <c r="H142" s="679"/>
      <c r="I142" s="689"/>
      <c r="J142" s="689"/>
      <c r="K142" s="689"/>
      <c r="L142" s="689"/>
      <c r="M142" s="689"/>
      <c r="N142" s="689"/>
      <c r="O142" s="689"/>
      <c r="P142" s="689"/>
      <c r="Q142" s="689"/>
      <c r="R142" s="689"/>
      <c r="S142" s="689"/>
      <c r="T142" s="689"/>
      <c r="U142" s="689"/>
      <c r="V142" s="689"/>
      <c r="W142" s="689"/>
      <c r="X142" s="689"/>
      <c r="Y142" s="689"/>
      <c r="Z142" s="689"/>
      <c r="AA142" s="690"/>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row>
    <row r="143">
      <c r="A143" s="686" t="s">
        <v>902</v>
      </c>
      <c r="B143" s="687">
        <f t="shared" si="10"/>
        <v>3</v>
      </c>
      <c r="C143" s="687" t="s">
        <v>4076</v>
      </c>
      <c r="D143" s="463">
        <v>2.0</v>
      </c>
      <c r="E143" s="463">
        <v>2.0</v>
      </c>
      <c r="F143" s="463" t="s">
        <v>255</v>
      </c>
      <c r="G143" s="688" t="s">
        <v>4217</v>
      </c>
      <c r="H143" s="679"/>
      <c r="I143" s="689"/>
      <c r="J143" s="689"/>
      <c r="K143" s="689"/>
      <c r="L143" s="689"/>
      <c r="M143" s="689"/>
      <c r="N143" s="689"/>
      <c r="O143" s="689"/>
      <c r="P143" s="689"/>
      <c r="Q143" s="689"/>
      <c r="R143" s="689"/>
      <c r="S143" s="689"/>
      <c r="T143" s="689"/>
      <c r="U143" s="689"/>
      <c r="V143" s="689"/>
      <c r="W143" s="689"/>
      <c r="X143" s="689"/>
      <c r="Y143" s="689"/>
      <c r="Z143" s="689"/>
      <c r="AA143" s="690" t="s">
        <v>157</v>
      </c>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90" t="str">
        <f>image("https://i.imgur.com/LhnHj9G.png",4,15,33)</f>
        <v/>
      </c>
      <c r="BY143" s="689"/>
      <c r="BZ143" s="689"/>
      <c r="CA143" s="689"/>
      <c r="CB143" s="689"/>
      <c r="CC143" s="689"/>
      <c r="CD143" s="689"/>
      <c r="CE143" s="689"/>
      <c r="CF143" s="689"/>
      <c r="CG143" s="689"/>
      <c r="CH143" s="689"/>
      <c r="CI143" s="689"/>
      <c r="CJ143" s="689"/>
      <c r="CK143" s="689"/>
      <c r="CL143" s="689"/>
      <c r="CM143" s="689"/>
      <c r="CN143" s="689"/>
      <c r="CO143" s="689"/>
      <c r="CP143" s="689"/>
      <c r="CQ143" s="689"/>
      <c r="CR143" s="689"/>
      <c r="CS143" s="689"/>
      <c r="CT143" s="689"/>
      <c r="CU143" s="689"/>
      <c r="CV143" s="689"/>
      <c r="CW143" s="689"/>
      <c r="CX143" s="689"/>
      <c r="CY143" s="689"/>
      <c r="CZ143" s="689"/>
      <c r="DA143" s="690"/>
      <c r="DB143" s="690"/>
      <c r="DC143" s="690"/>
      <c r="DD143" s="690"/>
      <c r="DE143" s="690"/>
      <c r="DF143" s="690" t="s">
        <v>157</v>
      </c>
    </row>
    <row r="144">
      <c r="A144" s="686" t="s">
        <v>162</v>
      </c>
      <c r="B144" s="687">
        <f t="shared" si="10"/>
        <v>4</v>
      </c>
      <c r="C144" s="687" t="s">
        <v>4076</v>
      </c>
      <c r="D144" s="463">
        <v>3.0</v>
      </c>
      <c r="E144" s="463">
        <v>1.0</v>
      </c>
      <c r="F144" s="463" t="s">
        <v>255</v>
      </c>
      <c r="G144" s="688" t="s">
        <v>4218</v>
      </c>
      <c r="H144" s="679"/>
      <c r="I144" s="690" t="s">
        <v>157</v>
      </c>
      <c r="J144" s="689"/>
      <c r="K144" s="689"/>
      <c r="L144" s="690" t="s">
        <v>157</v>
      </c>
      <c r="M144" s="689"/>
      <c r="N144" s="689"/>
      <c r="O144" s="689"/>
      <c r="P144" s="689"/>
      <c r="Q144" s="689"/>
      <c r="R144" s="689"/>
      <c r="S144" s="690"/>
      <c r="T144" s="689"/>
      <c r="U144" s="690"/>
      <c r="V144" s="690"/>
      <c r="W144" s="690" t="s">
        <v>157</v>
      </c>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90" t="s">
        <v>157</v>
      </c>
      <c r="CP144" s="689"/>
      <c r="CQ144" s="689"/>
      <c r="CR144" s="689"/>
      <c r="CS144" s="689"/>
      <c r="CT144" s="689"/>
      <c r="CU144" s="689"/>
      <c r="CV144" s="689"/>
      <c r="CW144" s="689"/>
      <c r="CX144" s="689"/>
      <c r="CY144" s="689"/>
      <c r="CZ144" s="689"/>
      <c r="DA144" s="689"/>
      <c r="DB144" s="689"/>
      <c r="DC144" s="689"/>
      <c r="DD144" s="689"/>
      <c r="DE144" s="689"/>
      <c r="DF144" s="689"/>
    </row>
    <row r="145">
      <c r="A145" s="686" t="s">
        <v>2827</v>
      </c>
      <c r="B145" s="687">
        <f t="shared" si="10"/>
        <v>0</v>
      </c>
      <c r="C145" s="687" t="s">
        <v>4076</v>
      </c>
      <c r="D145" s="463">
        <v>3.0</v>
      </c>
      <c r="E145" s="463">
        <v>2.0</v>
      </c>
      <c r="F145" s="463" t="s">
        <v>255</v>
      </c>
      <c r="G145" s="688" t="s">
        <v>4219</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1279</v>
      </c>
      <c r="B146" s="687">
        <f t="shared" si="10"/>
        <v>1</v>
      </c>
      <c r="C146" s="687" t="s">
        <v>4076</v>
      </c>
      <c r="D146" s="463">
        <v>2.0</v>
      </c>
      <c r="E146" s="463">
        <v>5.0</v>
      </c>
      <c r="F146" s="463" t="s">
        <v>4131</v>
      </c>
      <c r="G146" s="688" t="s">
        <v>4220</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t="s">
        <v>157</v>
      </c>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3858</v>
      </c>
      <c r="B147" s="687">
        <f t="shared" si="10"/>
        <v>0</v>
      </c>
      <c r="C147" s="687" t="s">
        <v>4076</v>
      </c>
      <c r="D147" s="463">
        <v>3.0</v>
      </c>
      <c r="E147" s="463">
        <v>2.0</v>
      </c>
      <c r="F147" s="463" t="s">
        <v>255</v>
      </c>
      <c r="G147" s="688" t="s">
        <v>4221</v>
      </c>
      <c r="H147" s="679"/>
      <c r="I147" s="689"/>
      <c r="J147" s="689"/>
      <c r="K147" s="689"/>
      <c r="L147" s="689"/>
      <c r="M147" s="689"/>
      <c r="N147" s="689"/>
      <c r="O147" s="689"/>
      <c r="P147" s="689"/>
      <c r="Q147" s="689"/>
      <c r="R147" s="689"/>
      <c r="S147" s="689"/>
      <c r="T147" s="689"/>
      <c r="U147" s="689"/>
      <c r="V147" s="689"/>
      <c r="W147" s="689"/>
      <c r="X147" s="690"/>
      <c r="Y147" s="690"/>
      <c r="Z147" s="690"/>
      <c r="AA147" s="689"/>
      <c r="AB147" s="689"/>
      <c r="AC147" s="689"/>
      <c r="AD147" s="689"/>
      <c r="AE147" s="689"/>
      <c r="AF147" s="689"/>
      <c r="AG147" s="689"/>
      <c r="AH147" s="689"/>
      <c r="AI147" s="689"/>
      <c r="AJ147" s="689"/>
      <c r="AK147" s="689"/>
      <c r="AL147" s="690"/>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c r="BX147" s="689"/>
      <c r="BY147" s="689"/>
      <c r="BZ147" s="689"/>
      <c r="CA147" s="689"/>
      <c r="CB147" s="689"/>
      <c r="CC147" s="689"/>
      <c r="CD147" s="689"/>
      <c r="CE147" s="689"/>
      <c r="CF147" s="689"/>
      <c r="CG147" s="689"/>
      <c r="CH147" s="689"/>
      <c r="CI147" s="689"/>
      <c r="CJ147" s="689"/>
      <c r="CK147" s="689"/>
      <c r="CL147" s="689"/>
      <c r="CM147" s="689"/>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700</v>
      </c>
      <c r="B148" s="687">
        <f t="shared" si="10"/>
        <v>6</v>
      </c>
      <c r="C148" s="687" t="s">
        <v>4076</v>
      </c>
      <c r="D148" s="463">
        <v>2.0</v>
      </c>
      <c r="E148" s="463">
        <v>1.0</v>
      </c>
      <c r="F148" s="463" t="s">
        <v>255</v>
      </c>
      <c r="G148" s="688" t="s">
        <v>4222</v>
      </c>
      <c r="H148" s="679"/>
      <c r="I148" s="689"/>
      <c r="J148" s="689"/>
      <c r="K148" s="689"/>
      <c r="L148" s="689"/>
      <c r="M148" s="689"/>
      <c r="N148" s="689"/>
      <c r="O148" s="689"/>
      <c r="P148" s="689"/>
      <c r="Q148" s="689"/>
      <c r="R148" s="689"/>
      <c r="S148" s="689"/>
      <c r="T148" s="689"/>
      <c r="U148" s="689"/>
      <c r="V148" s="690" t="s">
        <v>157</v>
      </c>
      <c r="W148" s="689"/>
      <c r="X148" s="689"/>
      <c r="Y148" s="689"/>
      <c r="Z148" s="689"/>
      <c r="AA148" s="689"/>
      <c r="AB148" s="689"/>
      <c r="AC148" s="689"/>
      <c r="AD148" s="689"/>
      <c r="AE148" s="689"/>
      <c r="AF148" s="689"/>
      <c r="AG148" s="689"/>
      <c r="AH148" s="689"/>
      <c r="AI148" s="689"/>
      <c r="AJ148" s="689"/>
      <c r="AK148" s="689"/>
      <c r="AL148" s="689"/>
      <c r="AM148" s="689"/>
      <c r="AN148" s="689"/>
      <c r="AO148" s="690" t="s">
        <v>157</v>
      </c>
      <c r="AP148" s="689"/>
      <c r="AQ148" s="689"/>
      <c r="AR148" s="689"/>
      <c r="AS148" s="689"/>
      <c r="AT148" s="689"/>
      <c r="AU148" s="689"/>
      <c r="AV148" s="689"/>
      <c r="AW148" s="689"/>
      <c r="AX148" s="689"/>
      <c r="AY148" s="689"/>
      <c r="AZ148" s="689"/>
      <c r="BA148" s="689"/>
      <c r="BB148" s="689"/>
      <c r="BC148" s="689"/>
      <c r="BD148" s="690"/>
      <c r="BE148" s="690"/>
      <c r="BF148" s="690" t="s">
        <v>157</v>
      </c>
      <c r="BG148" s="689"/>
      <c r="BH148" s="689"/>
      <c r="BI148" s="689"/>
      <c r="BJ148" s="689"/>
      <c r="BK148" s="689"/>
      <c r="BL148" s="689"/>
      <c r="BM148" s="690" t="s">
        <v>157</v>
      </c>
      <c r="BN148" s="690"/>
      <c r="BO148" s="690" t="s">
        <v>157</v>
      </c>
      <c r="BP148" s="689"/>
      <c r="BQ148" s="689"/>
      <c r="BR148" s="689"/>
      <c r="BS148" s="689"/>
      <c r="BT148" s="689"/>
      <c r="BU148" s="689"/>
      <c r="BV148" s="689"/>
      <c r="BW148" s="689"/>
      <c r="BX148" s="690"/>
      <c r="BY148" s="689"/>
      <c r="BZ148" s="689"/>
      <c r="CA148" s="689"/>
      <c r="CB148" s="689"/>
      <c r="CC148" s="689"/>
      <c r="CD148" s="689"/>
      <c r="CE148" s="689"/>
      <c r="CF148" s="689"/>
      <c r="CG148" s="689"/>
      <c r="CH148" s="689"/>
      <c r="CI148" s="689"/>
      <c r="CJ148" s="689"/>
      <c r="CK148" s="689"/>
      <c r="CL148" s="689"/>
      <c r="CM148" s="690" t="s">
        <v>157</v>
      </c>
      <c r="CN148" s="689"/>
      <c r="CO148" s="689"/>
      <c r="CP148" s="689"/>
      <c r="CQ148" s="689"/>
      <c r="CR148" s="689"/>
      <c r="CS148" s="689"/>
      <c r="CT148" s="689"/>
      <c r="CU148" s="689"/>
      <c r="CV148" s="689"/>
      <c r="CW148" s="689"/>
      <c r="CX148" s="689"/>
      <c r="CY148" s="689"/>
      <c r="CZ148" s="689"/>
      <c r="DA148" s="689"/>
      <c r="DB148" s="689"/>
      <c r="DC148" s="689"/>
      <c r="DD148" s="689"/>
      <c r="DE148" s="689"/>
      <c r="DF148" s="689"/>
    </row>
    <row r="149">
      <c r="A149" s="686" t="s">
        <v>1091</v>
      </c>
      <c r="B149" s="687">
        <f t="shared" si="10"/>
        <v>5</v>
      </c>
      <c r="C149" s="687" t="s">
        <v>4076</v>
      </c>
      <c r="D149" s="463">
        <v>2.0</v>
      </c>
      <c r="E149" s="463">
        <v>2.0</v>
      </c>
      <c r="F149" s="463" t="s">
        <v>255</v>
      </c>
      <c r="G149" s="688" t="s">
        <v>4223</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90" t="s">
        <v>157</v>
      </c>
      <c r="AG149" s="689"/>
      <c r="AH149" s="689"/>
      <c r="AI149" s="689"/>
      <c r="AJ149" s="689"/>
      <c r="AK149" s="689"/>
      <c r="AL149" s="689"/>
      <c r="AM149" s="690" t="s">
        <v>157</v>
      </c>
      <c r="AN149" s="689"/>
      <c r="AO149" s="689"/>
      <c r="AP149" s="689"/>
      <c r="AQ149" s="689"/>
      <c r="AR149" s="689"/>
      <c r="AS149" s="689"/>
      <c r="AT149" s="689"/>
      <c r="AU149" s="689"/>
      <c r="AV149" s="689"/>
      <c r="AW149" s="689"/>
      <c r="AX149" s="689"/>
      <c r="AY149" s="689"/>
      <c r="AZ149" s="689"/>
      <c r="BA149" s="689"/>
      <c r="BB149" s="690" t="s">
        <v>157</v>
      </c>
      <c r="BC149" s="690"/>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c r="BX149" s="689"/>
      <c r="BY149" s="689"/>
      <c r="BZ149" s="689"/>
      <c r="CA149" s="689"/>
      <c r="CB149" s="689"/>
      <c r="CC149" s="689"/>
      <c r="CD149" s="689"/>
      <c r="CE149" s="689"/>
      <c r="CF149" s="689"/>
      <c r="CG149" s="689"/>
      <c r="CH149" s="689"/>
      <c r="CI149" s="689"/>
      <c r="CJ149" s="689"/>
      <c r="CK149" s="689"/>
      <c r="CL149" s="689"/>
      <c r="CM149" s="689"/>
      <c r="CN149" s="689"/>
      <c r="CO149" s="689"/>
      <c r="CP149" s="689"/>
      <c r="CQ149" s="689"/>
      <c r="CR149" s="689"/>
      <c r="CS149" s="690" t="s">
        <v>157</v>
      </c>
      <c r="CT149" s="689"/>
      <c r="CU149" s="689"/>
      <c r="CV149" s="689"/>
      <c r="CW149" s="689"/>
      <c r="CX149" s="689"/>
      <c r="CY149" s="689"/>
      <c r="CZ149" s="690" t="s">
        <v>157</v>
      </c>
      <c r="DA149" s="690"/>
      <c r="DB149" s="690"/>
      <c r="DC149" s="690"/>
      <c r="DD149" s="690"/>
      <c r="DE149" s="690"/>
      <c r="DF149" s="690"/>
    </row>
    <row r="150">
      <c r="A150" s="686" t="s">
        <v>2350</v>
      </c>
      <c r="B150" s="687">
        <f t="shared" si="10"/>
        <v>4</v>
      </c>
      <c r="C150" s="687" t="s">
        <v>4076</v>
      </c>
      <c r="D150" s="463">
        <v>2.0</v>
      </c>
      <c r="E150" s="463">
        <v>2.0</v>
      </c>
      <c r="F150" s="463" t="s">
        <v>255</v>
      </c>
      <c r="G150" s="688" t="s">
        <v>4224</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t="s">
        <v>157</v>
      </c>
      <c r="BW150" s="690"/>
      <c r="BX150" s="690" t="str">
        <f>image("https://i.imgur.com/LjzKX6u.png",4,15,33)</f>
        <v/>
      </c>
      <c r="BY150" s="690" t="s">
        <v>157</v>
      </c>
      <c r="BZ150" s="690"/>
      <c r="CA150" s="690"/>
      <c r="CB150" s="690" t="s">
        <v>157</v>
      </c>
      <c r="CC150" s="689"/>
      <c r="CD150" s="689"/>
      <c r="CE150" s="689"/>
      <c r="CF150" s="689"/>
      <c r="CG150" s="689"/>
      <c r="CH150" s="689"/>
      <c r="CI150" s="689"/>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3377</v>
      </c>
      <c r="B151" s="687">
        <f t="shared" si="10"/>
        <v>0</v>
      </c>
      <c r="C151" s="687" t="s">
        <v>4076</v>
      </c>
      <c r="D151" s="463">
        <v>2.0</v>
      </c>
      <c r="E151" s="463">
        <v>1.0</v>
      </c>
      <c r="F151" s="463" t="s">
        <v>255</v>
      </c>
      <c r="G151" s="688" t="s">
        <v>4225</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2719</v>
      </c>
      <c r="B152" s="687">
        <f t="shared" si="10"/>
        <v>1</v>
      </c>
      <c r="C152" s="687" t="s">
        <v>4113</v>
      </c>
      <c r="D152" s="463">
        <v>1.0</v>
      </c>
      <c r="E152" s="463">
        <v>6.0</v>
      </c>
      <c r="F152" s="463" t="s">
        <v>4131</v>
      </c>
      <c r="G152" s="688" t="s">
        <v>4226</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t="s">
        <v>157</v>
      </c>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2562</v>
      </c>
      <c r="B153" s="687"/>
      <c r="C153" s="687" t="s">
        <v>4076</v>
      </c>
      <c r="D153" s="463">
        <v>2.0</v>
      </c>
      <c r="E153" s="463">
        <v>1.0</v>
      </c>
      <c r="F153" s="463" t="s">
        <v>255</v>
      </c>
      <c r="G153" s="688" t="s">
        <v>4227</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90"/>
      <c r="BW153" s="690"/>
      <c r="BX153" s="690"/>
      <c r="BY153" s="690"/>
      <c r="BZ153" s="690"/>
      <c r="CA153" s="690"/>
      <c r="CB153" s="690"/>
      <c r="CC153" s="689"/>
      <c r="CD153" s="689"/>
      <c r="CE153" s="689"/>
      <c r="CF153" s="689"/>
      <c r="CG153" s="690"/>
      <c r="CH153" s="690"/>
      <c r="CI153" s="690"/>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89"/>
      <c r="DF153" s="689"/>
    </row>
    <row r="154">
      <c r="A154" s="686" t="s">
        <v>3515</v>
      </c>
      <c r="B154" s="687">
        <f t="shared" ref="B154:B171" si="11">counta($I154:$DF154)</f>
        <v>1</v>
      </c>
      <c r="C154" s="687" t="s">
        <v>4076</v>
      </c>
      <c r="D154" s="463">
        <v>3.0</v>
      </c>
      <c r="E154" s="463">
        <v>2.0</v>
      </c>
      <c r="F154" s="463" t="s">
        <v>255</v>
      </c>
      <c r="G154" s="688" t="s">
        <v>4228</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89"/>
      <c r="CH154" s="689"/>
      <c r="CI154" s="689"/>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90" t="s">
        <v>157</v>
      </c>
      <c r="DF154" s="689"/>
    </row>
    <row r="155">
      <c r="A155" s="686" t="s">
        <v>2722</v>
      </c>
      <c r="B155" s="687">
        <f t="shared" si="11"/>
        <v>1</v>
      </c>
      <c r="C155" s="687" t="s">
        <v>4076</v>
      </c>
      <c r="D155" s="463">
        <v>3.0</v>
      </c>
      <c r="E155" s="463">
        <v>7.0</v>
      </c>
      <c r="F155" s="463" t="s">
        <v>4131</v>
      </c>
      <c r="G155" s="688" t="s">
        <v>4229</v>
      </c>
      <c r="H155" s="679"/>
      <c r="I155" s="689"/>
      <c r="J155" s="689"/>
      <c r="K155" s="689"/>
      <c r="L155" s="689"/>
      <c r="M155" s="689"/>
      <c r="N155" s="689"/>
      <c r="O155" s="689"/>
      <c r="P155" s="689"/>
      <c r="Q155" s="689"/>
      <c r="R155" s="689"/>
      <c r="S155" s="689"/>
      <c r="T155" s="689"/>
      <c r="U155" s="689"/>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90" t="s">
        <v>157</v>
      </c>
      <c r="CH155" s="690"/>
      <c r="CI155" s="690"/>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649</v>
      </c>
      <c r="B156" s="687">
        <f t="shared" si="11"/>
        <v>1</v>
      </c>
      <c r="C156" s="687" t="s">
        <v>4113</v>
      </c>
      <c r="D156" s="463">
        <v>3.0</v>
      </c>
      <c r="E156" s="463">
        <v>5.0</v>
      </c>
      <c r="F156" s="463" t="s">
        <v>4131</v>
      </c>
      <c r="G156" s="688" t="s">
        <v>4230</v>
      </c>
      <c r="H156" s="679"/>
      <c r="I156" s="689"/>
      <c r="J156" s="689"/>
      <c r="K156" s="689"/>
      <c r="L156" s="689"/>
      <c r="M156" s="689"/>
      <c r="N156" s="689"/>
      <c r="O156" s="689"/>
      <c r="P156" s="689"/>
      <c r="Q156" s="689"/>
      <c r="R156" s="689"/>
      <c r="S156" s="689"/>
      <c r="T156" s="689"/>
      <c r="U156" s="690" t="s">
        <v>157</v>
      </c>
      <c r="V156" s="689"/>
      <c r="W156" s="689"/>
      <c r="X156" s="689"/>
      <c r="Y156" s="689"/>
      <c r="Z156" s="689"/>
      <c r="AA156" s="689"/>
      <c r="AB156" s="689"/>
      <c r="AC156" s="689"/>
      <c r="AD156" s="689"/>
      <c r="AE156" s="689"/>
      <c r="AF156" s="689"/>
      <c r="AG156" s="689"/>
      <c r="AH156" s="690"/>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c r="BK156" s="689"/>
      <c r="BL156" s="690"/>
      <c r="BM156" s="689"/>
      <c r="BN156" s="690"/>
      <c r="BO156" s="689"/>
      <c r="BP156" s="689"/>
      <c r="BQ156" s="690"/>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1020</v>
      </c>
      <c r="B157" s="687">
        <f t="shared" si="11"/>
        <v>5</v>
      </c>
      <c r="C157" s="687" t="s">
        <v>4076</v>
      </c>
      <c r="D157" s="463">
        <v>2.0</v>
      </c>
      <c r="E157" s="463">
        <v>1.0</v>
      </c>
      <c r="F157" s="463" t="s">
        <v>255</v>
      </c>
      <c r="G157" s="688" t="s">
        <v>4231</v>
      </c>
      <c r="H157" s="679"/>
      <c r="I157" s="689"/>
      <c r="J157" s="689"/>
      <c r="K157" s="689"/>
      <c r="L157" s="689"/>
      <c r="M157" s="689"/>
      <c r="N157" s="689"/>
      <c r="O157" s="689"/>
      <c r="P157" s="689"/>
      <c r="Q157" s="689"/>
      <c r="R157" s="689"/>
      <c r="S157" s="689"/>
      <c r="T157" s="689"/>
      <c r="U157" s="689"/>
      <c r="V157" s="689"/>
      <c r="W157" s="689"/>
      <c r="X157" s="689"/>
      <c r="Y157" s="689"/>
      <c r="Z157" s="689"/>
      <c r="AA157" s="689"/>
      <c r="AB157" s="689"/>
      <c r="AC157" s="689"/>
      <c r="AD157" s="689"/>
      <c r="AE157" s="689"/>
      <c r="AF157" s="689"/>
      <c r="AG157" s="689"/>
      <c r="AH157" s="690" t="s">
        <v>157</v>
      </c>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90" t="s">
        <v>157</v>
      </c>
      <c r="BK157" s="689"/>
      <c r="BL157" s="690" t="s">
        <v>157</v>
      </c>
      <c r="BM157" s="689"/>
      <c r="BN157" s="690" t="s">
        <v>157</v>
      </c>
      <c r="BO157" s="689"/>
      <c r="BP157" s="689"/>
      <c r="BQ157" s="690" t="s">
        <v>157</v>
      </c>
      <c r="BR157" s="689"/>
      <c r="BS157" s="689"/>
      <c r="BT157" s="689"/>
      <c r="BU157" s="689"/>
      <c r="BV157" s="689"/>
      <c r="BW157" s="689"/>
      <c r="BX157" s="690"/>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3237</v>
      </c>
      <c r="B158" s="687">
        <f t="shared" si="11"/>
        <v>0</v>
      </c>
      <c r="C158" s="687" t="s">
        <v>4076</v>
      </c>
      <c r="D158" s="463">
        <v>4.0</v>
      </c>
      <c r="E158" s="463">
        <v>1.0</v>
      </c>
      <c r="F158" s="463" t="s">
        <v>255</v>
      </c>
      <c r="G158" s="688" t="s">
        <v>4232</v>
      </c>
      <c r="H158" s="679"/>
      <c r="I158" s="689"/>
      <c r="J158" s="689"/>
      <c r="K158" s="689"/>
      <c r="L158" s="689"/>
      <c r="M158" s="689"/>
      <c r="N158" s="689"/>
      <c r="O158" s="690"/>
      <c r="P158" s="690"/>
      <c r="Q158" s="690"/>
      <c r="R158" s="690"/>
      <c r="S158" s="689"/>
      <c r="T158" s="690"/>
      <c r="U158" s="689"/>
      <c r="V158" s="689"/>
      <c r="W158" s="689"/>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89"/>
      <c r="AU158" s="689"/>
      <c r="AV158" s="689"/>
      <c r="AW158" s="689"/>
      <c r="AX158" s="690"/>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89"/>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296</v>
      </c>
      <c r="B159" s="687">
        <f t="shared" si="11"/>
        <v>2</v>
      </c>
      <c r="C159" s="687" t="s">
        <v>4076</v>
      </c>
      <c r="D159" s="463">
        <v>2.0</v>
      </c>
      <c r="E159" s="463">
        <v>1.0</v>
      </c>
      <c r="F159" s="463" t="s">
        <v>255</v>
      </c>
      <c r="G159" s="688" t="s">
        <v>4233</v>
      </c>
      <c r="H159" s="679"/>
      <c r="I159" s="689"/>
      <c r="J159" s="690"/>
      <c r="K159" s="690"/>
      <c r="L159" s="690"/>
      <c r="M159" s="690" t="s">
        <v>157</v>
      </c>
      <c r="N159" s="689"/>
      <c r="O159" s="689"/>
      <c r="P159" s="689"/>
      <c r="Q159" s="689"/>
      <c r="R159" s="689"/>
      <c r="S159" s="689"/>
      <c r="T159" s="689"/>
      <c r="U159" s="689"/>
      <c r="V159" s="690"/>
      <c r="W159" s="690"/>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90" t="s">
        <v>157</v>
      </c>
      <c r="AU159" s="689"/>
      <c r="AV159" s="689"/>
      <c r="AW159" s="689"/>
      <c r="AX159" s="689"/>
      <c r="AY159" s="689"/>
      <c r="AZ159" s="689"/>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712</v>
      </c>
      <c r="B160" s="687">
        <f t="shared" si="11"/>
        <v>3</v>
      </c>
      <c r="C160" s="687" t="s">
        <v>4076</v>
      </c>
      <c r="D160" s="463">
        <v>2.0</v>
      </c>
      <c r="E160" s="463" t="s">
        <v>285</v>
      </c>
      <c r="F160" s="463" t="s">
        <v>3180</v>
      </c>
      <c r="G160" s="688" t="s">
        <v>4234</v>
      </c>
      <c r="H160" s="679"/>
      <c r="I160" s="689"/>
      <c r="J160" s="689"/>
      <c r="K160" s="689"/>
      <c r="L160" s="689"/>
      <c r="M160" s="689"/>
      <c r="N160" s="689"/>
      <c r="O160" s="689"/>
      <c r="P160" s="689"/>
      <c r="Q160" s="689"/>
      <c r="R160" s="689"/>
      <c r="S160" s="689"/>
      <c r="T160" s="689"/>
      <c r="U160" s="689"/>
      <c r="V160" s="690"/>
      <c r="W160" s="690" t="s">
        <v>157</v>
      </c>
      <c r="X160" s="689"/>
      <c r="Y160" s="689"/>
      <c r="Z160" s="689"/>
      <c r="AA160" s="689"/>
      <c r="AB160" s="689"/>
      <c r="AC160" s="689"/>
      <c r="AD160" s="689"/>
      <c r="AE160" s="689"/>
      <c r="AF160" s="689"/>
      <c r="AG160" s="689"/>
      <c r="AH160" s="689"/>
      <c r="AI160" s="689"/>
      <c r="AJ160" s="689"/>
      <c r="AK160" s="689"/>
      <c r="AL160" s="689"/>
      <c r="AM160" s="689"/>
      <c r="AN160" s="689"/>
      <c r="AO160" s="689"/>
      <c r="AP160" s="689"/>
      <c r="AQ160" s="689"/>
      <c r="AR160" s="689"/>
      <c r="AS160" s="689"/>
      <c r="AT160" s="689"/>
      <c r="AU160" s="689"/>
      <c r="AV160" s="689"/>
      <c r="AW160" s="689"/>
      <c r="AX160" s="689"/>
      <c r="AY160" s="689"/>
      <c r="AZ160" s="690" t="s">
        <v>157</v>
      </c>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90" t="s">
        <v>157</v>
      </c>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1549</v>
      </c>
      <c r="B161" s="687">
        <f t="shared" si="11"/>
        <v>1</v>
      </c>
      <c r="C161" s="687" t="s">
        <v>4076</v>
      </c>
      <c r="D161" s="463">
        <v>3.0</v>
      </c>
      <c r="E161" s="463">
        <v>2.0</v>
      </c>
      <c r="F161" s="463" t="s">
        <v>255</v>
      </c>
      <c r="G161" s="688" t="s">
        <v>4235</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c r="AI161" s="689"/>
      <c r="AJ161" s="689"/>
      <c r="AK161" s="689"/>
      <c r="AL161" s="689"/>
      <c r="AM161" s="689"/>
      <c r="AN161" s="689"/>
      <c r="AO161" s="689"/>
      <c r="AP161" s="689"/>
      <c r="AQ161" s="689"/>
      <c r="AR161" s="689"/>
      <c r="AS161" s="690" t="s">
        <v>157</v>
      </c>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1151</v>
      </c>
      <c r="B162" s="687">
        <f t="shared" si="11"/>
        <v>1</v>
      </c>
      <c r="C162" s="687" t="s">
        <v>4076</v>
      </c>
      <c r="D162" s="463">
        <v>5.0</v>
      </c>
      <c r="E162" s="463">
        <v>1.0</v>
      </c>
      <c r="F162" s="463" t="s">
        <v>255</v>
      </c>
      <c r="G162" s="688" t="s">
        <v>4236</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t="s">
        <v>157</v>
      </c>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89"/>
      <c r="CS162" s="689"/>
      <c r="CT162" s="689"/>
      <c r="CU162" s="689"/>
      <c r="CV162" s="689"/>
      <c r="CW162" s="689"/>
      <c r="CX162" s="689"/>
      <c r="CY162" s="689"/>
      <c r="CZ162" s="689"/>
      <c r="DA162" s="689"/>
      <c r="DB162" s="689"/>
      <c r="DC162" s="689"/>
      <c r="DD162" s="689"/>
      <c r="DE162" s="689"/>
      <c r="DF162" s="689"/>
    </row>
    <row r="163">
      <c r="A163" s="686" t="s">
        <v>3058</v>
      </c>
      <c r="B163" s="687">
        <f t="shared" si="11"/>
        <v>1</v>
      </c>
      <c r="C163" s="687" t="s">
        <v>4076</v>
      </c>
      <c r="D163" s="463">
        <v>4.0</v>
      </c>
      <c r="E163" s="463">
        <v>4.0</v>
      </c>
      <c r="F163" s="463" t="s">
        <v>255</v>
      </c>
      <c r="G163" s="688" t="s">
        <v>4237</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89"/>
      <c r="AE163" s="689"/>
      <c r="AF163" s="689"/>
      <c r="AG163" s="689"/>
      <c r="AH163" s="690"/>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c r="BX163" s="689"/>
      <c r="BY163" s="689"/>
      <c r="BZ163" s="689"/>
      <c r="CA163" s="689"/>
      <c r="CB163" s="689"/>
      <c r="CC163" s="689"/>
      <c r="CD163" s="689"/>
      <c r="CE163" s="689"/>
      <c r="CF163" s="689"/>
      <c r="CG163" s="689"/>
      <c r="CH163" s="689"/>
      <c r="CI163" s="689"/>
      <c r="CJ163" s="689"/>
      <c r="CK163" s="689"/>
      <c r="CL163" s="689"/>
      <c r="CM163" s="689"/>
      <c r="CN163" s="689"/>
      <c r="CO163" s="689"/>
      <c r="CP163" s="689"/>
      <c r="CQ163" s="689"/>
      <c r="CR163" s="690" t="s">
        <v>157</v>
      </c>
      <c r="CS163" s="689"/>
      <c r="CT163" s="689"/>
      <c r="CU163" s="689"/>
      <c r="CV163" s="689"/>
      <c r="CW163" s="689"/>
      <c r="CX163" s="689"/>
      <c r="CY163" s="689"/>
      <c r="CZ163" s="689"/>
      <c r="DA163" s="689"/>
      <c r="DB163" s="689"/>
      <c r="DC163" s="689"/>
      <c r="DD163" s="689"/>
      <c r="DE163" s="689"/>
      <c r="DF163" s="689"/>
    </row>
    <row r="164">
      <c r="A164" s="686" t="s">
        <v>2319</v>
      </c>
      <c r="B164" s="687">
        <f t="shared" si="11"/>
        <v>1</v>
      </c>
      <c r="C164" s="687" t="s">
        <v>4076</v>
      </c>
      <c r="D164" s="463">
        <v>2.0</v>
      </c>
      <c r="E164" s="463">
        <v>3.0</v>
      </c>
      <c r="F164" s="463">
        <v>3.0</v>
      </c>
      <c r="G164" s="688" t="s">
        <v>4238</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c r="BG164" s="689"/>
      <c r="BH164" s="689"/>
      <c r="BI164" s="689"/>
      <c r="BJ164" s="689"/>
      <c r="BK164" s="689"/>
      <c r="BL164" s="689"/>
      <c r="BM164" s="690"/>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90" t="s">
        <v>157</v>
      </c>
      <c r="DA164" s="690"/>
      <c r="DB164" s="690"/>
      <c r="DC164" s="690"/>
      <c r="DD164" s="690"/>
      <c r="DE164" s="690"/>
      <c r="DF164" s="690"/>
    </row>
    <row r="165">
      <c r="A165" s="686" t="s">
        <v>881</v>
      </c>
      <c r="B165" s="687">
        <f t="shared" si="11"/>
        <v>3</v>
      </c>
      <c r="C165" s="687" t="s">
        <v>4076</v>
      </c>
      <c r="D165" s="463">
        <v>5.0</v>
      </c>
      <c r="E165" s="463">
        <v>1.0</v>
      </c>
      <c r="F165" s="463" t="s">
        <v>255</v>
      </c>
      <c r="G165" s="688" t="s">
        <v>4239</v>
      </c>
      <c r="H165" s="679"/>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90"/>
      <c r="AE165" s="690" t="s">
        <v>157</v>
      </c>
      <c r="AF165" s="689"/>
      <c r="AG165" s="689"/>
      <c r="AH165" s="689"/>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90"/>
      <c r="BE165" s="690"/>
      <c r="BF165" s="690" t="s">
        <v>157</v>
      </c>
      <c r="BG165" s="689"/>
      <c r="BH165" s="689"/>
      <c r="BI165" s="689"/>
      <c r="BJ165" s="689"/>
      <c r="BK165" s="689"/>
      <c r="BL165" s="689"/>
      <c r="BM165" s="690" t="s">
        <v>157</v>
      </c>
      <c r="BN165" s="689"/>
      <c r="BO165" s="689"/>
      <c r="BP165" s="689"/>
      <c r="BQ165" s="689"/>
      <c r="BR165" s="689"/>
      <c r="BS165" s="689"/>
      <c r="BT165" s="689"/>
      <c r="BU165" s="689"/>
      <c r="BV165" s="689"/>
      <c r="BW165" s="689"/>
      <c r="BX165" s="690"/>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3335</v>
      </c>
      <c r="B166" s="687">
        <f t="shared" si="11"/>
        <v>0</v>
      </c>
      <c r="C166" s="687" t="s">
        <v>4076</v>
      </c>
      <c r="D166" s="463">
        <v>2.0</v>
      </c>
      <c r="E166" s="463">
        <v>2.0</v>
      </c>
      <c r="F166" s="463" t="s">
        <v>255</v>
      </c>
      <c r="G166" s="688" t="s">
        <v>4240</v>
      </c>
      <c r="H166" s="679"/>
      <c r="I166" s="689"/>
      <c r="J166" s="689"/>
      <c r="K166" s="689"/>
      <c r="L166" s="689"/>
      <c r="M166" s="689"/>
      <c r="N166" s="689"/>
      <c r="O166" s="689"/>
      <c r="P166" s="689"/>
      <c r="Q166" s="689"/>
      <c r="R166" s="689"/>
      <c r="S166" s="689"/>
      <c r="T166" s="689"/>
      <c r="U166" s="690"/>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652</v>
      </c>
      <c r="B167" s="687">
        <f t="shared" si="11"/>
        <v>1</v>
      </c>
      <c r="C167" s="687" t="s">
        <v>4076</v>
      </c>
      <c r="D167" s="463">
        <v>3.0</v>
      </c>
      <c r="E167" s="463">
        <v>2.0</v>
      </c>
      <c r="F167" s="463" t="s">
        <v>2907</v>
      </c>
      <c r="G167" s="688" t="s">
        <v>4241</v>
      </c>
      <c r="H167" s="679"/>
      <c r="I167" s="689"/>
      <c r="J167" s="689"/>
      <c r="K167" s="689"/>
      <c r="L167" s="689"/>
      <c r="M167" s="689"/>
      <c r="N167" s="689"/>
      <c r="O167" s="689"/>
      <c r="P167" s="689"/>
      <c r="Q167" s="689"/>
      <c r="R167" s="689"/>
      <c r="S167" s="689"/>
      <c r="T167" s="689"/>
      <c r="U167" s="690" t="s">
        <v>157</v>
      </c>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716</v>
      </c>
      <c r="B168" s="687">
        <f t="shared" si="11"/>
        <v>0</v>
      </c>
      <c r="C168" s="687" t="s">
        <v>4076</v>
      </c>
      <c r="D168" s="463">
        <v>3.0</v>
      </c>
      <c r="E168" s="463">
        <v>3.0</v>
      </c>
      <c r="F168" s="463" t="s">
        <v>255</v>
      </c>
      <c r="G168" s="688" t="s">
        <v>4242</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1274</v>
      </c>
      <c r="B169" s="687">
        <f t="shared" si="11"/>
        <v>1</v>
      </c>
      <c r="C169" s="687" t="s">
        <v>4113</v>
      </c>
      <c r="D169" s="463">
        <v>2.0</v>
      </c>
      <c r="E169" s="463" t="s">
        <v>285</v>
      </c>
      <c r="F169" s="463" t="s">
        <v>3180</v>
      </c>
      <c r="G169" s="688" t="s">
        <v>4243</v>
      </c>
      <c r="H169" s="679"/>
      <c r="I169" s="689"/>
      <c r="J169" s="689"/>
      <c r="K169" s="689"/>
      <c r="L169" s="689"/>
      <c r="M169" s="689"/>
      <c r="N169" s="689"/>
      <c r="O169" s="689"/>
      <c r="P169" s="689"/>
      <c r="Q169" s="689"/>
      <c r="R169" s="689"/>
      <c r="S169" s="689"/>
      <c r="T169" s="689"/>
      <c r="U169" s="689"/>
      <c r="V169" s="689"/>
      <c r="W169" s="689"/>
      <c r="X169" s="689"/>
      <c r="Y169" s="689"/>
      <c r="Z169" s="689"/>
      <c r="AA169" s="689"/>
      <c r="AB169" s="689"/>
      <c r="AC169" s="689"/>
      <c r="AD169" s="689"/>
      <c r="AE169" s="689"/>
      <c r="AF169" s="689"/>
      <c r="AG169" s="689"/>
      <c r="AH169" s="689"/>
      <c r="AI169" s="689"/>
      <c r="AJ169" s="689"/>
      <c r="AK169" s="689"/>
      <c r="AL169" s="690" t="s">
        <v>157</v>
      </c>
      <c r="AM169" s="689"/>
      <c r="AN169" s="689"/>
      <c r="AO169" s="689"/>
      <c r="AP169" s="689"/>
      <c r="AQ169" s="689"/>
      <c r="AR169" s="689"/>
      <c r="AS169" s="689"/>
      <c r="AT169" s="689"/>
      <c r="AU169" s="689"/>
      <c r="AV169" s="690"/>
      <c r="AW169" s="690"/>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90"/>
      <c r="BS169" s="690"/>
      <c r="BT169" s="690"/>
      <c r="BU169" s="690"/>
      <c r="BV169" s="689"/>
      <c r="BW169" s="689"/>
      <c r="BX169" s="689"/>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89"/>
      <c r="CW169" s="689"/>
      <c r="CX169" s="689"/>
      <c r="CY169" s="689"/>
      <c r="CZ169" s="689"/>
      <c r="DA169" s="689"/>
      <c r="DB169" s="689"/>
      <c r="DC169" s="689"/>
      <c r="DD169" s="689"/>
      <c r="DE169" s="689"/>
      <c r="DF169" s="689"/>
    </row>
    <row r="170">
      <c r="A170" s="686" t="s">
        <v>2867</v>
      </c>
      <c r="B170" s="687">
        <f t="shared" si="11"/>
        <v>0</v>
      </c>
      <c r="C170" s="687" t="s">
        <v>4076</v>
      </c>
      <c r="D170" s="463">
        <v>3.0</v>
      </c>
      <c r="E170" s="463">
        <v>2.0</v>
      </c>
      <c r="F170" s="463" t="s">
        <v>255</v>
      </c>
      <c r="G170" s="688" t="s">
        <v>4244</v>
      </c>
      <c r="H170" s="679"/>
      <c r="I170" s="689"/>
      <c r="J170" s="689"/>
      <c r="K170" s="689"/>
      <c r="L170" s="689"/>
      <c r="M170" s="689"/>
      <c r="N170" s="689"/>
      <c r="O170" s="689"/>
      <c r="P170" s="689"/>
      <c r="Q170" s="689"/>
      <c r="R170" s="689"/>
      <c r="S170" s="689"/>
      <c r="T170" s="690"/>
      <c r="U170" s="689"/>
      <c r="V170" s="689"/>
      <c r="W170" s="689"/>
      <c r="X170" s="689"/>
      <c r="Y170" s="689"/>
      <c r="Z170" s="689"/>
      <c r="AA170" s="690"/>
      <c r="AB170" s="689"/>
      <c r="AC170" s="690"/>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c r="BB170" s="689"/>
      <c r="BC170" s="689"/>
      <c r="BD170" s="689"/>
      <c r="BE170" s="689"/>
      <c r="BF170" s="689"/>
      <c r="BG170" s="689"/>
      <c r="BH170" s="689"/>
      <c r="BI170" s="690"/>
      <c r="BJ170" s="690"/>
      <c r="BK170" s="690"/>
      <c r="BL170" s="689"/>
      <c r="BM170" s="689"/>
      <c r="BN170" s="689"/>
      <c r="BO170" s="689"/>
      <c r="BP170" s="689"/>
      <c r="BQ170" s="689"/>
      <c r="BR170" s="689"/>
      <c r="BS170" s="689"/>
      <c r="BT170" s="689"/>
      <c r="BU170" s="689"/>
      <c r="BV170" s="689"/>
      <c r="BW170" s="689"/>
      <c r="BX170" s="690"/>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c r="DA170" s="689"/>
      <c r="DB170" s="689"/>
      <c r="DC170" s="689"/>
      <c r="DD170" s="689"/>
      <c r="DE170" s="689"/>
      <c r="DF170" s="689"/>
    </row>
    <row r="171">
      <c r="A171" s="686" t="s">
        <v>620</v>
      </c>
      <c r="B171" s="687">
        <f t="shared" si="11"/>
        <v>7</v>
      </c>
      <c r="C171" s="687" t="s">
        <v>4076</v>
      </c>
      <c r="D171" s="463">
        <v>2.0</v>
      </c>
      <c r="E171" s="463" t="s">
        <v>285</v>
      </c>
      <c r="F171" s="463" t="s">
        <v>3180</v>
      </c>
      <c r="G171" s="688" t="s">
        <v>4245</v>
      </c>
      <c r="H171" s="679"/>
      <c r="I171" s="689"/>
      <c r="J171" s="689"/>
      <c r="K171" s="689"/>
      <c r="L171" s="689"/>
      <c r="M171" s="689"/>
      <c r="N171" s="689"/>
      <c r="O171" s="689"/>
      <c r="P171" s="689"/>
      <c r="Q171" s="689"/>
      <c r="R171" s="689"/>
      <c r="S171" s="689"/>
      <c r="T171" s="690" t="s">
        <v>157</v>
      </c>
      <c r="U171" s="689"/>
      <c r="V171" s="689"/>
      <c r="W171" s="689"/>
      <c r="X171" s="689"/>
      <c r="Y171" s="689"/>
      <c r="Z171" s="689"/>
      <c r="AA171" s="690" t="s">
        <v>157</v>
      </c>
      <c r="AB171" s="689"/>
      <c r="AC171" s="690" t="s">
        <v>157</v>
      </c>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t="s">
        <v>157</v>
      </c>
      <c r="BB171" s="689"/>
      <c r="BC171" s="689"/>
      <c r="BD171" s="689"/>
      <c r="BE171" s="689"/>
      <c r="BF171" s="689"/>
      <c r="BG171" s="689"/>
      <c r="BH171" s="689"/>
      <c r="BI171" s="690" t="s">
        <v>157</v>
      </c>
      <c r="BJ171" s="690"/>
      <c r="BK171" s="690"/>
      <c r="BL171" s="689"/>
      <c r="BM171" s="689"/>
      <c r="BN171" s="689"/>
      <c r="BO171" s="689"/>
      <c r="BP171" s="689"/>
      <c r="BQ171" s="689"/>
      <c r="BR171" s="689"/>
      <c r="BS171" s="689"/>
      <c r="BT171" s="689"/>
      <c r="BU171" s="689"/>
      <c r="BV171" s="689"/>
      <c r="BW171" s="689"/>
      <c r="BX171" s="690" t="str">
        <f>image("https://i.imgur.com/ETn5SRH.png",4,15,33)</f>
        <v/>
      </c>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t="s">
        <v>157</v>
      </c>
      <c r="DA171" s="689"/>
      <c r="DB171" s="689"/>
      <c r="DC171" s="689"/>
      <c r="DD171" s="689"/>
      <c r="DE171" s="689"/>
      <c r="DF171" s="689"/>
    </row>
    <row r="172">
      <c r="A172" s="686" t="s">
        <v>3650</v>
      </c>
      <c r="B172" s="687"/>
      <c r="C172" s="687" t="s">
        <v>4076</v>
      </c>
      <c r="D172" s="463">
        <v>4.0</v>
      </c>
      <c r="E172" s="463">
        <v>1.0</v>
      </c>
      <c r="F172" s="463" t="s">
        <v>255</v>
      </c>
      <c r="G172" s="688" t="s">
        <v>4246</v>
      </c>
      <c r="H172" s="679"/>
      <c r="I172" s="689"/>
      <c r="J172" s="689"/>
      <c r="K172" s="689"/>
      <c r="L172" s="689"/>
      <c r="M172" s="689"/>
      <c r="N172" s="689"/>
      <c r="O172" s="689"/>
      <c r="P172" s="689"/>
      <c r="Q172" s="689"/>
      <c r="R172" s="689"/>
      <c r="S172" s="689"/>
      <c r="T172" s="690"/>
      <c r="U172" s="689"/>
      <c r="V172" s="689"/>
      <c r="W172" s="689"/>
      <c r="X172" s="689"/>
      <c r="Y172" s="689"/>
      <c r="Z172" s="689"/>
      <c r="AA172" s="690"/>
      <c r="AB172" s="689"/>
      <c r="AC172" s="690"/>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89"/>
      <c r="BN172" s="689"/>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2142</v>
      </c>
      <c r="B173" s="687">
        <f>counta($I173:$DF173)</f>
        <v>1</v>
      </c>
      <c r="C173" s="687" t="s">
        <v>4113</v>
      </c>
      <c r="D173" s="463">
        <v>3.0</v>
      </c>
      <c r="E173" s="463" t="s">
        <v>285</v>
      </c>
      <c r="F173" s="463" t="s">
        <v>3180</v>
      </c>
      <c r="G173" s="688" t="s">
        <v>4247</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t="s">
        <v>157</v>
      </c>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c r="A174" s="686" t="s">
        <v>1017</v>
      </c>
      <c r="B174" s="687"/>
      <c r="C174" s="687" t="s">
        <v>4076</v>
      </c>
      <c r="D174" s="463">
        <v>2.0</v>
      </c>
      <c r="E174" s="463">
        <v>2.0</v>
      </c>
      <c r="F174" s="463" t="s">
        <v>255</v>
      </c>
      <c r="G174" s="688" t="s">
        <v>4248</v>
      </c>
      <c r="H174" s="679"/>
      <c r="I174" s="689"/>
      <c r="J174" s="689"/>
      <c r="K174" s="689"/>
      <c r="L174" s="689"/>
      <c r="M174" s="689"/>
      <c r="N174" s="689"/>
      <c r="O174" s="689"/>
      <c r="P174" s="689"/>
      <c r="Q174" s="689"/>
      <c r="R174" s="689"/>
      <c r="S174" s="689"/>
      <c r="T174" s="689"/>
      <c r="U174" s="689"/>
      <c r="V174" s="689"/>
      <c r="W174" s="689"/>
      <c r="X174" s="689"/>
      <c r="Y174" s="689"/>
      <c r="Z174" s="689"/>
      <c r="AA174" s="690"/>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90"/>
      <c r="AY174" s="690"/>
      <c r="AZ174" s="690"/>
      <c r="BA174" s="690"/>
      <c r="BB174" s="689"/>
      <c r="BC174" s="689"/>
      <c r="BD174" s="689"/>
      <c r="BE174" s="689"/>
      <c r="BF174" s="689"/>
      <c r="BG174" s="689"/>
      <c r="BH174" s="689"/>
      <c r="BI174" s="690"/>
      <c r="BJ174" s="690"/>
      <c r="BK174" s="690"/>
      <c r="BL174" s="689"/>
      <c r="BM174" s="690"/>
      <c r="BN174" s="690"/>
      <c r="BO174" s="689"/>
      <c r="BP174" s="689"/>
      <c r="BQ174" s="689"/>
      <c r="BR174" s="689"/>
      <c r="BS174" s="689"/>
      <c r="BT174" s="689"/>
      <c r="BU174" s="689"/>
      <c r="BV174" s="689"/>
      <c r="BW174" s="689"/>
      <c r="BX174" s="690"/>
      <c r="BY174" s="689"/>
      <c r="BZ174" s="689"/>
      <c r="CA174" s="689"/>
      <c r="CB174" s="689"/>
      <c r="CC174" s="689"/>
      <c r="CD174" s="689"/>
      <c r="CE174" s="689"/>
      <c r="CF174" s="689"/>
      <c r="CG174" s="689"/>
      <c r="CH174" s="689"/>
      <c r="CI174" s="689"/>
      <c r="CJ174" s="689"/>
      <c r="CK174" s="689"/>
      <c r="CL174" s="689"/>
      <c r="CM174" s="689"/>
      <c r="CN174" s="689"/>
      <c r="CO174" s="689"/>
      <c r="CP174" s="689"/>
      <c r="CQ174" s="689"/>
      <c r="CR174" s="689"/>
      <c r="CS174" s="689"/>
      <c r="CT174" s="689"/>
      <c r="CU174" s="689"/>
      <c r="CV174" s="690"/>
      <c r="CW174" s="689"/>
      <c r="CX174" s="689"/>
      <c r="CY174" s="689"/>
      <c r="CZ174" s="690"/>
      <c r="DA174" s="689"/>
      <c r="DB174" s="689"/>
      <c r="DC174" s="689"/>
      <c r="DD174" s="689"/>
      <c r="DE174" s="689"/>
      <c r="DF174" s="689"/>
    </row>
    <row r="175" ht="22.5" customHeight="1">
      <c r="A175" s="694" t="s">
        <v>4063</v>
      </c>
      <c r="B175" s="695"/>
      <c r="C175" s="696"/>
      <c r="D175" s="696"/>
      <c r="E175" s="696"/>
      <c r="F175" s="696"/>
      <c r="G175" s="696"/>
      <c r="H175" s="679"/>
      <c r="I175" s="697"/>
      <c r="J175" s="697"/>
      <c r="K175" s="697"/>
      <c r="L175" s="697"/>
      <c r="M175" s="697"/>
      <c r="N175" s="697"/>
      <c r="O175" s="697"/>
      <c r="P175" s="697"/>
      <c r="Q175" s="697"/>
      <c r="R175" s="697"/>
      <c r="S175" s="697"/>
      <c r="T175" s="697"/>
      <c r="U175" s="697"/>
      <c r="V175" s="697"/>
      <c r="W175" s="697"/>
      <c r="X175" s="697"/>
      <c r="Y175" s="697"/>
      <c r="Z175" s="697"/>
      <c r="AA175" s="697"/>
      <c r="AB175" s="697"/>
      <c r="AC175" s="697"/>
      <c r="AD175" s="697"/>
      <c r="AE175" s="697"/>
      <c r="AF175" s="697"/>
      <c r="AG175" s="697"/>
      <c r="AH175" s="697"/>
      <c r="AI175" s="697"/>
      <c r="AJ175" s="697"/>
      <c r="AK175" s="697"/>
      <c r="AL175" s="697"/>
      <c r="AM175" s="697"/>
      <c r="AN175" s="697"/>
      <c r="AO175" s="697"/>
      <c r="AP175" s="697"/>
      <c r="AQ175" s="697"/>
      <c r="AR175" s="697"/>
      <c r="AS175" s="697"/>
      <c r="AT175" s="697"/>
      <c r="AU175" s="697"/>
      <c r="AV175" s="697"/>
      <c r="AW175" s="697"/>
      <c r="AX175" s="697"/>
      <c r="AY175" s="697"/>
      <c r="AZ175" s="697"/>
      <c r="BA175" s="697"/>
      <c r="BB175" s="697"/>
      <c r="BC175" s="697"/>
      <c r="BD175" s="697"/>
      <c r="BE175" s="697"/>
      <c r="BF175" s="697"/>
      <c r="BG175" s="697"/>
      <c r="BH175" s="697"/>
      <c r="BI175" s="697"/>
      <c r="BJ175" s="698"/>
      <c r="BK175" s="698"/>
      <c r="BL175" s="697"/>
      <c r="BM175" s="697"/>
      <c r="BN175" s="697"/>
      <c r="BO175" s="697"/>
      <c r="BP175" s="697"/>
      <c r="BQ175" s="697"/>
      <c r="BR175" s="698"/>
      <c r="BS175" s="698"/>
      <c r="BT175" s="697"/>
      <c r="BU175" s="697"/>
      <c r="BV175" s="697"/>
      <c r="BW175" s="697"/>
      <c r="BX175" s="697"/>
      <c r="BY175" s="697"/>
      <c r="BZ175" s="697"/>
      <c r="CA175" s="697"/>
      <c r="CB175" s="697"/>
      <c r="CC175" s="697"/>
      <c r="CD175" s="697"/>
      <c r="CE175" s="697"/>
      <c r="CF175" s="697"/>
      <c r="CG175" s="697"/>
      <c r="CH175" s="697"/>
      <c r="CI175" s="697"/>
      <c r="CJ175" s="697"/>
      <c r="CK175" s="697"/>
      <c r="CL175" s="697"/>
      <c r="CM175" s="697"/>
      <c r="CN175" s="697"/>
      <c r="CO175" s="697"/>
      <c r="CP175" s="697"/>
      <c r="CQ175" s="697"/>
      <c r="CR175" s="697"/>
      <c r="CS175" s="697"/>
      <c r="CT175" s="697"/>
      <c r="CU175" s="697"/>
      <c r="CV175" s="697"/>
      <c r="CW175" s="697"/>
      <c r="CX175" s="697"/>
      <c r="CY175" s="697"/>
      <c r="CZ175" s="697"/>
      <c r="DA175" s="697"/>
      <c r="DB175" s="697"/>
      <c r="DC175" s="697"/>
      <c r="DD175" s="697"/>
      <c r="DE175" s="697"/>
      <c r="DF175" s="697"/>
    </row>
    <row r="176">
      <c r="A176" s="699" t="s">
        <v>1105</v>
      </c>
      <c r="B176" s="700">
        <f t="shared" ref="B176:B189" si="12">counta($I176:$DF176)</f>
        <v>2</v>
      </c>
      <c r="C176" s="700" t="s">
        <v>4076</v>
      </c>
      <c r="D176" s="496">
        <v>3.0</v>
      </c>
      <c r="E176" s="496">
        <v>3.0</v>
      </c>
      <c r="F176" s="496">
        <v>3.0</v>
      </c>
      <c r="G176" s="701" t="s">
        <v>4249</v>
      </c>
      <c r="H176" s="679"/>
      <c r="I176" s="702"/>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3" t="s">
        <v>157</v>
      </c>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3" t="s">
        <v>157</v>
      </c>
      <c r="BU176" s="703"/>
      <c r="BV176" s="702"/>
      <c r="BW176" s="702"/>
      <c r="BX176" s="702"/>
      <c r="BY176" s="702"/>
      <c r="BZ176" s="702"/>
      <c r="CA176" s="702"/>
      <c r="CB176" s="702"/>
      <c r="CC176" s="702"/>
      <c r="CD176" s="702"/>
      <c r="CE176" s="702"/>
      <c r="CF176" s="702"/>
      <c r="CG176" s="702"/>
      <c r="CH176" s="702"/>
      <c r="CI176" s="702"/>
      <c r="CJ176" s="702"/>
      <c r="CK176" s="702"/>
      <c r="CL176" s="702"/>
      <c r="CM176" s="702"/>
      <c r="CN176" s="702"/>
      <c r="CO176" s="702"/>
      <c r="CP176" s="702"/>
      <c r="CQ176" s="702"/>
      <c r="CR176" s="702"/>
      <c r="CS176" s="702"/>
      <c r="CT176" s="702"/>
      <c r="CU176" s="702"/>
      <c r="CV176" s="702"/>
      <c r="CW176" s="702"/>
      <c r="CX176" s="702"/>
      <c r="CY176" s="702"/>
      <c r="CZ176" s="702"/>
      <c r="DA176" s="702"/>
      <c r="DB176" s="702"/>
      <c r="DC176" s="702"/>
      <c r="DD176" s="702"/>
      <c r="DE176" s="702"/>
      <c r="DF176" s="702"/>
    </row>
    <row r="177">
      <c r="A177" s="699" t="s">
        <v>1784</v>
      </c>
      <c r="B177" s="700">
        <f t="shared" si="12"/>
        <v>1</v>
      </c>
      <c r="C177" s="700" t="s">
        <v>4076</v>
      </c>
      <c r="D177" s="496">
        <v>5.0</v>
      </c>
      <c r="E177" s="496">
        <v>3.0</v>
      </c>
      <c r="F177" s="496">
        <v>4.0</v>
      </c>
      <c r="G177" s="701" t="s">
        <v>4250</v>
      </c>
      <c r="H177" s="679"/>
      <c r="I177" s="703"/>
      <c r="J177" s="702"/>
      <c r="K177" s="702"/>
      <c r="L177" s="702"/>
      <c r="M177" s="702"/>
      <c r="N177" s="702"/>
      <c r="O177" s="702"/>
      <c r="P177" s="702"/>
      <c r="Q177" s="702"/>
      <c r="R177" s="702"/>
      <c r="S177" s="702"/>
      <c r="T177" s="702"/>
      <c r="U177" s="702"/>
      <c r="V177" s="702"/>
      <c r="W177" s="702"/>
      <c r="X177" s="702"/>
      <c r="Y177" s="702"/>
      <c r="Z177" s="702"/>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2"/>
      <c r="BH177" s="702"/>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3" t="s">
        <v>157</v>
      </c>
      <c r="CG177" s="702"/>
      <c r="CH177" s="702"/>
      <c r="CI177" s="702"/>
      <c r="CJ177" s="702"/>
      <c r="CK177" s="702"/>
      <c r="CL177" s="702"/>
      <c r="CM177" s="702"/>
      <c r="CN177" s="702"/>
      <c r="CO177" s="702"/>
      <c r="CP177" s="702"/>
      <c r="CQ177" s="702"/>
      <c r="CR177" s="702"/>
      <c r="CS177" s="702"/>
      <c r="CT177" s="702"/>
      <c r="CU177" s="702"/>
      <c r="CV177" s="702"/>
      <c r="CW177" s="702"/>
      <c r="CX177" s="703"/>
      <c r="CY177" s="703"/>
      <c r="CZ177" s="702"/>
      <c r="DA177" s="702"/>
      <c r="DB177" s="702"/>
      <c r="DC177" s="702"/>
      <c r="DD177" s="702"/>
      <c r="DE177" s="702"/>
      <c r="DF177" s="702"/>
    </row>
    <row r="178">
      <c r="A178" s="699" t="s">
        <v>2654</v>
      </c>
      <c r="B178" s="700">
        <f t="shared" si="12"/>
        <v>0</v>
      </c>
      <c r="C178" s="700" t="s">
        <v>4076</v>
      </c>
      <c r="D178" s="496">
        <v>2.0</v>
      </c>
      <c r="E178" s="496">
        <v>2.0</v>
      </c>
      <c r="F178" s="496">
        <v>2.0</v>
      </c>
      <c r="G178" s="701" t="s">
        <v>4251</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2385</v>
      </c>
      <c r="B179" s="700">
        <f t="shared" si="12"/>
        <v>0</v>
      </c>
      <c r="C179" s="700" t="s">
        <v>4113</v>
      </c>
      <c r="D179" s="496">
        <v>1.0</v>
      </c>
      <c r="E179" s="496">
        <v>2.0</v>
      </c>
      <c r="F179" s="496" t="s">
        <v>255</v>
      </c>
      <c r="G179" s="701" t="s">
        <v>4252</v>
      </c>
      <c r="H179" s="679"/>
      <c r="I179" s="702"/>
      <c r="J179" s="704"/>
      <c r="K179" s="702"/>
      <c r="L179" s="702"/>
      <c r="M179" s="702"/>
      <c r="N179" s="702"/>
      <c r="O179" s="702"/>
      <c r="P179" s="702"/>
      <c r="Q179" s="702"/>
      <c r="R179" s="702"/>
      <c r="S179" s="702"/>
      <c r="T179" s="702"/>
      <c r="U179" s="702"/>
      <c r="V179" s="702"/>
      <c r="W179" s="702"/>
      <c r="X179" s="703"/>
      <c r="Y179" s="703"/>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201</v>
      </c>
      <c r="B180" s="700">
        <f t="shared" si="12"/>
        <v>3</v>
      </c>
      <c r="C180" s="700" t="s">
        <v>4076</v>
      </c>
      <c r="D180" s="496">
        <v>5.0</v>
      </c>
      <c r="E180" s="496">
        <v>3.0</v>
      </c>
      <c r="F180" s="496">
        <v>4.0</v>
      </c>
      <c r="G180" s="701" t="s">
        <v>4253</v>
      </c>
      <c r="H180" s="679"/>
      <c r="I180" s="702"/>
      <c r="J180" s="704" t="s">
        <v>157</v>
      </c>
      <c r="K180" s="702"/>
      <c r="L180" s="702"/>
      <c r="M180" s="702"/>
      <c r="N180" s="702"/>
      <c r="O180" s="702"/>
      <c r="P180" s="702"/>
      <c r="Q180" s="702"/>
      <c r="R180" s="702"/>
      <c r="S180" s="702"/>
      <c r="T180" s="702"/>
      <c r="U180" s="702"/>
      <c r="V180" s="702"/>
      <c r="W180" s="702"/>
      <c r="X180" s="703"/>
      <c r="Y180" s="703" t="s">
        <v>157</v>
      </c>
      <c r="Z180" s="703"/>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3"/>
      <c r="BH180" s="703" t="s">
        <v>157</v>
      </c>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487</v>
      </c>
      <c r="B181" s="700">
        <f t="shared" si="12"/>
        <v>0</v>
      </c>
      <c r="C181" s="700" t="s">
        <v>4076</v>
      </c>
      <c r="D181" s="496">
        <v>4.0</v>
      </c>
      <c r="E181" s="496">
        <v>3.0</v>
      </c>
      <c r="F181" s="496">
        <v>3.0</v>
      </c>
      <c r="G181" s="701" t="s">
        <v>4254</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c r="AV181" s="702"/>
      <c r="AW181" s="702"/>
      <c r="AX181" s="702"/>
      <c r="AY181" s="702"/>
      <c r="AZ181" s="702"/>
      <c r="BA181" s="702"/>
      <c r="BB181" s="702"/>
      <c r="BC181" s="703"/>
      <c r="BD181" s="702"/>
      <c r="BE181" s="702"/>
      <c r="BF181" s="702"/>
      <c r="BG181" s="703"/>
      <c r="BH181" s="703"/>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1639</v>
      </c>
      <c r="B182" s="700">
        <f t="shared" si="12"/>
        <v>3</v>
      </c>
      <c r="C182" s="700" t="s">
        <v>4076</v>
      </c>
      <c r="D182" s="496">
        <v>3.0</v>
      </c>
      <c r="E182" s="496">
        <v>3.0</v>
      </c>
      <c r="F182" s="496">
        <v>3.0</v>
      </c>
      <c r="G182" s="701" t="s">
        <v>4255</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3"/>
      <c r="AT182" s="703"/>
      <c r="AU182" s="703" t="s">
        <v>157</v>
      </c>
      <c r="AV182" s="702"/>
      <c r="AW182" s="702"/>
      <c r="AX182" s="702"/>
      <c r="AY182" s="702"/>
      <c r="AZ182" s="702"/>
      <c r="BA182" s="702"/>
      <c r="BB182" s="702"/>
      <c r="BC182" s="703" t="s">
        <v>157</v>
      </c>
      <c r="BD182" s="702"/>
      <c r="BE182" s="702"/>
      <c r="BF182" s="702"/>
      <c r="BG182" s="703"/>
      <c r="BH182" s="703" t="s">
        <v>157</v>
      </c>
      <c r="BI182" s="702"/>
      <c r="BJ182" s="702"/>
      <c r="BK182" s="702"/>
      <c r="BL182" s="702"/>
      <c r="BM182" s="702"/>
      <c r="BN182" s="702"/>
      <c r="BO182" s="702"/>
      <c r="BP182" s="702"/>
      <c r="BQ182" s="702"/>
      <c r="BR182" s="702"/>
      <c r="BS182" s="702"/>
      <c r="BT182" s="702"/>
      <c r="BU182" s="702"/>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2"/>
      <c r="CU182" s="702"/>
      <c r="CV182" s="702"/>
      <c r="CW182" s="702"/>
      <c r="CX182" s="702"/>
      <c r="CY182" s="702"/>
      <c r="CZ182" s="702"/>
      <c r="DA182" s="702"/>
      <c r="DB182" s="702"/>
      <c r="DC182" s="702"/>
      <c r="DD182" s="702"/>
      <c r="DE182" s="702"/>
      <c r="DF182" s="702"/>
    </row>
    <row r="183">
      <c r="A183" s="699" t="s">
        <v>2295</v>
      </c>
      <c r="B183" s="700">
        <f t="shared" si="12"/>
        <v>1</v>
      </c>
      <c r="C183" s="700" t="s">
        <v>4076</v>
      </c>
      <c r="D183" s="496">
        <v>2.0</v>
      </c>
      <c r="E183" s="496" t="s">
        <v>285</v>
      </c>
      <c r="F183" s="496">
        <v>2.0</v>
      </c>
      <c r="G183" s="701" t="s">
        <v>4256</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t="s">
        <v>157</v>
      </c>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c r="DD183" s="703"/>
      <c r="DE183" s="703"/>
      <c r="DF183" s="703"/>
    </row>
    <row r="184">
      <c r="A184" s="699" t="s">
        <v>3467</v>
      </c>
      <c r="B184" s="700">
        <f t="shared" si="12"/>
        <v>1</v>
      </c>
      <c r="C184" s="700" t="s">
        <v>4076</v>
      </c>
      <c r="D184" s="496">
        <v>5.0</v>
      </c>
      <c r="E184" s="496">
        <v>3.0</v>
      </c>
      <c r="F184" s="496">
        <v>4.0</v>
      </c>
      <c r="G184" s="701" t="s">
        <v>4257</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3"/>
      <c r="BO184" s="703"/>
      <c r="BP184" s="702"/>
      <c r="BQ184" s="702"/>
      <c r="BR184" s="702"/>
      <c r="BS184" s="702"/>
      <c r="BT184" s="702"/>
      <c r="BU184" s="703"/>
      <c r="BV184" s="702"/>
      <c r="BW184" s="702"/>
      <c r="BX184" s="702"/>
      <c r="BY184" s="702"/>
      <c r="BZ184" s="702"/>
      <c r="CA184" s="702"/>
      <c r="CB184" s="702"/>
      <c r="CC184" s="702"/>
      <c r="CD184" s="702"/>
      <c r="CE184" s="702"/>
      <c r="CF184" s="702"/>
      <c r="CG184" s="702"/>
      <c r="CH184" s="702"/>
      <c r="CI184" s="702"/>
      <c r="CJ184" s="702"/>
      <c r="CK184" s="702"/>
      <c r="CL184" s="702"/>
      <c r="CM184" s="702"/>
      <c r="CN184" s="702"/>
      <c r="CO184" s="702"/>
      <c r="CP184" s="702"/>
      <c r="CQ184" s="702"/>
      <c r="CR184" s="702"/>
      <c r="CS184" s="702"/>
      <c r="CT184" s="703"/>
      <c r="CU184" s="702"/>
      <c r="CV184" s="702"/>
      <c r="CW184" s="702"/>
      <c r="CX184" s="702"/>
      <c r="CY184" s="702"/>
      <c r="CZ184" s="702"/>
      <c r="DA184" s="703"/>
      <c r="DB184" s="703"/>
      <c r="DC184" s="703" t="s">
        <v>157</v>
      </c>
      <c r="DD184" s="703"/>
      <c r="DE184" s="703"/>
      <c r="DF184" s="703"/>
    </row>
    <row r="185">
      <c r="A185" s="699" t="s">
        <v>1943</v>
      </c>
      <c r="B185" s="700">
        <f t="shared" si="12"/>
        <v>1</v>
      </c>
      <c r="C185" s="700" t="s">
        <v>4076</v>
      </c>
      <c r="D185" s="496">
        <v>5.0</v>
      </c>
      <c r="E185" s="496">
        <v>2.0</v>
      </c>
      <c r="F185" s="496" t="s">
        <v>255</v>
      </c>
      <c r="G185" s="701" t="s">
        <v>4258</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3" t="s">
        <v>157</v>
      </c>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2778</v>
      </c>
      <c r="B186" s="700">
        <f t="shared" si="12"/>
        <v>1</v>
      </c>
      <c r="C186" s="700" t="s">
        <v>4076</v>
      </c>
      <c r="D186" s="496">
        <v>3.0</v>
      </c>
      <c r="E186" s="496">
        <v>7.0</v>
      </c>
      <c r="F186" s="496" t="s">
        <v>4131</v>
      </c>
      <c r="G186" s="701" t="s">
        <v>4259</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2"/>
      <c r="BX186" s="702"/>
      <c r="BY186" s="702"/>
      <c r="BZ186" s="702"/>
      <c r="CA186" s="702"/>
      <c r="CB186" s="702"/>
      <c r="CC186" s="702"/>
      <c r="CD186" s="702"/>
      <c r="CE186" s="702"/>
      <c r="CF186" s="702"/>
      <c r="CG186" s="703"/>
      <c r="CH186" s="703"/>
      <c r="CI186" s="703"/>
      <c r="CJ186" s="703" t="s">
        <v>157</v>
      </c>
      <c r="CK186" s="702"/>
      <c r="CL186" s="702"/>
      <c r="CM186" s="702"/>
      <c r="CN186" s="702"/>
      <c r="CO186" s="703"/>
      <c r="CP186" s="703"/>
      <c r="CQ186" s="703"/>
      <c r="CR186" s="702"/>
      <c r="CS186" s="702"/>
      <c r="CT186" s="702"/>
      <c r="CU186" s="702"/>
      <c r="CV186" s="702"/>
      <c r="CW186" s="702"/>
      <c r="CX186" s="702"/>
      <c r="CY186" s="702"/>
      <c r="CZ186" s="702"/>
      <c r="DA186" s="702"/>
      <c r="DB186" s="702"/>
      <c r="DC186" s="702"/>
      <c r="DD186" s="702"/>
      <c r="DE186" s="702"/>
      <c r="DF186" s="702"/>
    </row>
    <row r="187">
      <c r="A187" s="699" t="s">
        <v>1357</v>
      </c>
      <c r="B187" s="700">
        <f t="shared" si="12"/>
        <v>0</v>
      </c>
      <c r="C187" s="700" t="s">
        <v>4076</v>
      </c>
      <c r="D187" s="496">
        <v>2.0</v>
      </c>
      <c r="E187" s="496">
        <v>3.0</v>
      </c>
      <c r="F187" s="496">
        <v>1.0</v>
      </c>
      <c r="G187" s="701" t="s">
        <v>4260</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2652</v>
      </c>
      <c r="B188" s="700">
        <f t="shared" si="12"/>
        <v>0</v>
      </c>
      <c r="C188" s="700" t="s">
        <v>4076</v>
      </c>
      <c r="D188" s="496">
        <v>3.0</v>
      </c>
      <c r="E188" s="496">
        <v>3.0</v>
      </c>
      <c r="F188" s="496" t="s">
        <v>255</v>
      </c>
      <c r="G188" s="701" t="s">
        <v>4261</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2334</v>
      </c>
      <c r="B189" s="700">
        <f t="shared" si="12"/>
        <v>0</v>
      </c>
      <c r="C189" s="700" t="s">
        <v>4076</v>
      </c>
      <c r="D189" s="496">
        <v>3.0</v>
      </c>
      <c r="E189" s="496">
        <v>6.0</v>
      </c>
      <c r="F189" s="496" t="s">
        <v>115</v>
      </c>
      <c r="G189" s="701" t="s">
        <v>4262</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1490</v>
      </c>
      <c r="B190" s="700"/>
      <c r="C190" s="700" t="s">
        <v>4076</v>
      </c>
      <c r="D190" s="496">
        <v>2.0</v>
      </c>
      <c r="E190" s="496">
        <v>2.0</v>
      </c>
      <c r="F190" s="496" t="s">
        <v>255</v>
      </c>
      <c r="G190" s="701" t="s">
        <v>4263</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c r="AS190" s="702"/>
      <c r="AT190" s="702"/>
      <c r="AU190" s="702"/>
      <c r="AV190" s="702"/>
      <c r="AW190" s="702"/>
      <c r="AX190" s="702"/>
      <c r="AY190" s="702"/>
      <c r="AZ190" s="702"/>
      <c r="BA190" s="702"/>
      <c r="BB190" s="702"/>
      <c r="BC190" s="702"/>
      <c r="BD190" s="702"/>
      <c r="BE190" s="702"/>
      <c r="BF190" s="702"/>
      <c r="BG190" s="703"/>
      <c r="BH190" s="703"/>
      <c r="BI190" s="702"/>
      <c r="BJ190" s="702"/>
      <c r="BK190" s="702"/>
      <c r="BL190" s="702"/>
      <c r="BM190" s="702"/>
      <c r="BN190" s="702"/>
      <c r="BO190" s="702"/>
      <c r="BP190" s="702"/>
      <c r="BQ190" s="702"/>
      <c r="BR190" s="702"/>
      <c r="BS190" s="702"/>
      <c r="BT190" s="702"/>
      <c r="BU190" s="702"/>
      <c r="BV190" s="702"/>
      <c r="BW190" s="703"/>
      <c r="BX190" s="702"/>
      <c r="BY190" s="702"/>
      <c r="BZ190" s="702"/>
      <c r="CA190" s="702"/>
      <c r="CB190" s="702"/>
      <c r="CC190" s="702"/>
      <c r="CD190" s="702"/>
      <c r="CE190" s="702"/>
      <c r="CF190" s="702"/>
      <c r="CG190" s="702"/>
      <c r="CH190" s="702"/>
      <c r="CI190" s="702"/>
      <c r="CJ190" s="702"/>
      <c r="CK190" s="702"/>
      <c r="CL190" s="702"/>
      <c r="CM190" s="702"/>
      <c r="CN190" s="702"/>
      <c r="CO190" s="703"/>
      <c r="CP190" s="703"/>
      <c r="CQ190" s="703"/>
      <c r="CR190" s="702"/>
      <c r="CS190" s="702"/>
      <c r="CT190" s="702"/>
      <c r="CU190" s="702"/>
      <c r="CV190" s="702"/>
      <c r="CW190" s="702"/>
      <c r="CX190" s="702"/>
      <c r="CY190" s="702"/>
      <c r="CZ190" s="702"/>
      <c r="DA190" s="702"/>
      <c r="DB190" s="702"/>
      <c r="DC190" s="703"/>
      <c r="DD190" s="702"/>
      <c r="DE190" s="702"/>
      <c r="DF190" s="702"/>
    </row>
    <row r="191">
      <c r="A191" s="699" t="s">
        <v>480</v>
      </c>
      <c r="B191" s="700">
        <f t="shared" ref="B191:B221" si="13">counta($I191:$DF191)</f>
        <v>5</v>
      </c>
      <c r="C191" s="700" t="s">
        <v>4076</v>
      </c>
      <c r="D191" s="496">
        <v>2.0</v>
      </c>
      <c r="E191" s="496">
        <v>2.0</v>
      </c>
      <c r="F191" s="496" t="s">
        <v>255</v>
      </c>
      <c r="G191" s="701" t="s">
        <v>4264</v>
      </c>
      <c r="H191" s="679"/>
      <c r="I191" s="702"/>
      <c r="J191" s="702"/>
      <c r="K191" s="702"/>
      <c r="L191" s="702"/>
      <c r="M191" s="702"/>
      <c r="N191" s="702"/>
      <c r="O191" s="702"/>
      <c r="P191" s="702"/>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3" t="s">
        <v>157</v>
      </c>
      <c r="AS191" s="702"/>
      <c r="AT191" s="702"/>
      <c r="AU191" s="702"/>
      <c r="AV191" s="702"/>
      <c r="AW191" s="702"/>
      <c r="AX191" s="702"/>
      <c r="AY191" s="702"/>
      <c r="AZ191" s="702"/>
      <c r="BA191" s="702"/>
      <c r="BB191" s="702"/>
      <c r="BC191" s="702"/>
      <c r="BD191" s="702"/>
      <c r="BE191" s="702"/>
      <c r="BF191" s="702"/>
      <c r="BG191" s="703"/>
      <c r="BH191" s="703" t="s">
        <v>157</v>
      </c>
      <c r="BI191" s="702"/>
      <c r="BJ191" s="702"/>
      <c r="BK191" s="702"/>
      <c r="BL191" s="702"/>
      <c r="BM191" s="702"/>
      <c r="BN191" s="702"/>
      <c r="BO191" s="702"/>
      <c r="BP191" s="702"/>
      <c r="BQ191" s="702"/>
      <c r="BR191" s="702"/>
      <c r="BS191" s="702"/>
      <c r="BT191" s="702"/>
      <c r="BU191" s="702"/>
      <c r="BV191" s="702"/>
      <c r="BW191" s="703" t="s">
        <v>157</v>
      </c>
      <c r="BX191" s="702"/>
      <c r="BY191" s="702"/>
      <c r="BZ191" s="702"/>
      <c r="CA191" s="702"/>
      <c r="CB191" s="702"/>
      <c r="CC191" s="702"/>
      <c r="CD191" s="702"/>
      <c r="CE191" s="702"/>
      <c r="CF191" s="702"/>
      <c r="CG191" s="702"/>
      <c r="CH191" s="702"/>
      <c r="CI191" s="702"/>
      <c r="CJ191" s="702"/>
      <c r="CK191" s="702"/>
      <c r="CL191" s="702"/>
      <c r="CM191" s="702"/>
      <c r="CN191" s="702"/>
      <c r="CO191" s="703"/>
      <c r="CP191" s="703" t="s">
        <v>157</v>
      </c>
      <c r="CQ191" s="703"/>
      <c r="CR191" s="702"/>
      <c r="CS191" s="702"/>
      <c r="CT191" s="702"/>
      <c r="CU191" s="702"/>
      <c r="CV191" s="702"/>
      <c r="CW191" s="702"/>
      <c r="CX191" s="702"/>
      <c r="CY191" s="702"/>
      <c r="CZ191" s="702"/>
      <c r="DA191" s="702"/>
      <c r="DB191" s="702"/>
      <c r="DC191" s="703" t="s">
        <v>157</v>
      </c>
      <c r="DD191" s="702"/>
      <c r="DE191" s="702"/>
      <c r="DF191" s="702"/>
    </row>
    <row r="192">
      <c r="A192" s="699" t="s">
        <v>2392</v>
      </c>
      <c r="B192" s="700">
        <f t="shared" si="13"/>
        <v>0</v>
      </c>
      <c r="C192" s="700" t="s">
        <v>4076</v>
      </c>
      <c r="D192" s="496">
        <v>3.0</v>
      </c>
      <c r="E192" s="496" t="s">
        <v>285</v>
      </c>
      <c r="F192" s="496">
        <v>4.0</v>
      </c>
      <c r="G192" s="701" t="s">
        <v>4265</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1300</v>
      </c>
      <c r="B193" s="700">
        <f t="shared" si="13"/>
        <v>2</v>
      </c>
      <c r="C193" s="700" t="s">
        <v>4076</v>
      </c>
      <c r="D193" s="496">
        <v>5.0</v>
      </c>
      <c r="E193" s="496">
        <v>5.0</v>
      </c>
      <c r="F193" s="496" t="s">
        <v>731</v>
      </c>
      <c r="G193" s="701" t="s">
        <v>4266</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3" t="s">
        <v>157</v>
      </c>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3" t="s">
        <v>157</v>
      </c>
      <c r="BT193" s="702"/>
      <c r="BU193" s="702"/>
      <c r="BV193" s="702"/>
      <c r="BW193" s="702"/>
      <c r="BX193" s="703"/>
      <c r="BY193" s="702"/>
      <c r="BZ193" s="702"/>
      <c r="CA193" s="702"/>
      <c r="CB193" s="702"/>
      <c r="CC193" s="702"/>
      <c r="CD193" s="702"/>
      <c r="CE193" s="702"/>
      <c r="CF193" s="703"/>
      <c r="CG193" s="703"/>
      <c r="CH193" s="703"/>
      <c r="CI193" s="703"/>
      <c r="CJ193" s="703"/>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2780</v>
      </c>
      <c r="B194" s="700">
        <f t="shared" si="13"/>
        <v>1</v>
      </c>
      <c r="C194" s="700" t="s">
        <v>4076</v>
      </c>
      <c r="D194" s="496">
        <v>2.0</v>
      </c>
      <c r="E194" s="496">
        <v>2.0</v>
      </c>
      <c r="F194" s="496" t="s">
        <v>255</v>
      </c>
      <c r="G194" s="701" t="s">
        <v>4267</v>
      </c>
      <c r="H194" s="679"/>
      <c r="I194" s="702"/>
      <c r="J194" s="702"/>
      <c r="K194" s="702"/>
      <c r="L194" s="702"/>
      <c r="M194" s="702"/>
      <c r="N194" s="702"/>
      <c r="O194" s="702"/>
      <c r="P194" s="702"/>
      <c r="Q194" s="702"/>
      <c r="R194" s="702"/>
      <c r="S194" s="702"/>
      <c r="T194" s="702"/>
      <c r="U194" s="702"/>
      <c r="V194" s="702"/>
      <c r="W194" s="702"/>
      <c r="X194" s="703"/>
      <c r="Y194" s="703"/>
      <c r="Z194" s="703"/>
      <c r="AA194" s="702"/>
      <c r="AB194" s="702"/>
      <c r="AC194" s="702"/>
      <c r="AD194" s="702"/>
      <c r="AE194" s="702"/>
      <c r="AF194" s="702"/>
      <c r="AG194" s="703"/>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c r="CG194" s="703"/>
      <c r="CH194" s="703"/>
      <c r="CI194" s="703"/>
      <c r="CJ194" s="703" t="s">
        <v>157</v>
      </c>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194</v>
      </c>
      <c r="B195" s="700">
        <f t="shared" si="13"/>
        <v>6</v>
      </c>
      <c r="C195" s="700" t="s">
        <v>4076</v>
      </c>
      <c r="D195" s="496">
        <v>2.0</v>
      </c>
      <c r="E195" s="496">
        <v>2.0</v>
      </c>
      <c r="F195" s="496" t="s">
        <v>255</v>
      </c>
      <c r="G195" s="701" t="s">
        <v>4268</v>
      </c>
      <c r="H195" s="679"/>
      <c r="I195" s="702"/>
      <c r="J195" s="704" t="s">
        <v>157</v>
      </c>
      <c r="K195" s="703" t="s">
        <v>157</v>
      </c>
      <c r="L195" s="703"/>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3" t="s">
        <v>157</v>
      </c>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3"/>
      <c r="BH195" s="703" t="s">
        <v>157</v>
      </c>
      <c r="BI195" s="702"/>
      <c r="BJ195" s="702"/>
      <c r="BK195" s="702"/>
      <c r="BL195" s="702"/>
      <c r="BM195" s="702"/>
      <c r="BN195" s="702"/>
      <c r="BO195" s="702"/>
      <c r="BP195" s="702"/>
      <c r="BQ195" s="702"/>
      <c r="BR195" s="702"/>
      <c r="BS195" s="702"/>
      <c r="BT195" s="702"/>
      <c r="BU195" s="702"/>
      <c r="BV195" s="702"/>
      <c r="BW195" s="702"/>
      <c r="BX195" s="703"/>
      <c r="BY195" s="702"/>
      <c r="BZ195" s="702"/>
      <c r="CA195" s="702"/>
      <c r="CB195" s="702"/>
      <c r="CC195" s="702"/>
      <c r="CD195" s="702"/>
      <c r="CE195" s="702"/>
      <c r="CF195" s="703" t="s">
        <v>157</v>
      </c>
      <c r="CG195" s="702"/>
      <c r="CH195" s="702"/>
      <c r="CI195" s="702"/>
      <c r="CJ195" s="702"/>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818</v>
      </c>
      <c r="B196" s="700">
        <f t="shared" si="13"/>
        <v>3</v>
      </c>
      <c r="C196" s="700" t="s">
        <v>4076</v>
      </c>
      <c r="D196" s="496">
        <v>3.0</v>
      </c>
      <c r="E196" s="496">
        <v>3.0</v>
      </c>
      <c r="F196" s="496">
        <v>3.0</v>
      </c>
      <c r="G196" s="701" t="s">
        <v>4269</v>
      </c>
      <c r="H196" s="679"/>
      <c r="I196" s="702"/>
      <c r="J196" s="702"/>
      <c r="K196" s="702"/>
      <c r="L196" s="702"/>
      <c r="M196" s="702"/>
      <c r="N196" s="702"/>
      <c r="O196" s="702"/>
      <c r="P196" s="702"/>
      <c r="Q196" s="702"/>
      <c r="R196" s="702"/>
      <c r="S196" s="702"/>
      <c r="T196" s="702"/>
      <c r="U196" s="702"/>
      <c r="V196" s="702"/>
      <c r="W196" s="702"/>
      <c r="X196" s="703"/>
      <c r="Y196" s="703" t="s">
        <v>157</v>
      </c>
      <c r="Z196" s="703"/>
      <c r="AA196" s="702"/>
      <c r="AB196" s="702"/>
      <c r="AC196" s="702"/>
      <c r="AD196" s="702"/>
      <c r="AE196" s="702"/>
      <c r="AF196" s="702"/>
      <c r="AG196" s="702"/>
      <c r="AH196" s="702"/>
      <c r="AI196" s="702"/>
      <c r="AJ196" s="702"/>
      <c r="AK196" s="702"/>
      <c r="AL196" s="702"/>
      <c r="AM196" s="702"/>
      <c r="AN196" s="702"/>
      <c r="AO196" s="702"/>
      <c r="AP196" s="702"/>
      <c r="AQ196" s="702"/>
      <c r="AR196" s="702"/>
      <c r="AS196" s="702"/>
      <c r="AT196" s="702"/>
      <c r="AU196" s="702"/>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2"/>
      <c r="BR196" s="702"/>
      <c r="BS196" s="702"/>
      <c r="BT196" s="702"/>
      <c r="BU196" s="702"/>
      <c r="BV196" s="702"/>
      <c r="BW196" s="703" t="s">
        <v>157</v>
      </c>
      <c r="BX196" s="702"/>
      <c r="BY196" s="702"/>
      <c r="BZ196" s="702"/>
      <c r="CA196" s="702"/>
      <c r="CB196" s="702"/>
      <c r="CC196" s="702"/>
      <c r="CD196" s="702"/>
      <c r="CE196" s="702"/>
      <c r="CF196" s="702"/>
      <c r="CG196" s="703"/>
      <c r="CH196" s="703"/>
      <c r="CI196" s="703"/>
      <c r="CJ196" s="703" t="s">
        <v>157</v>
      </c>
      <c r="CK196" s="702"/>
      <c r="CL196" s="702"/>
      <c r="CM196" s="702"/>
      <c r="CN196" s="702"/>
      <c r="CO196" s="702"/>
      <c r="CP196" s="702"/>
      <c r="CQ196" s="702"/>
      <c r="CR196" s="702"/>
      <c r="CS196" s="702"/>
      <c r="CT196" s="702"/>
      <c r="CU196" s="702"/>
      <c r="CV196" s="702"/>
      <c r="CW196" s="702"/>
      <c r="CX196" s="702"/>
      <c r="CY196" s="702"/>
      <c r="CZ196" s="702"/>
      <c r="DA196" s="702"/>
      <c r="DB196" s="702"/>
      <c r="DC196" s="702"/>
      <c r="DD196" s="702"/>
      <c r="DE196" s="702"/>
      <c r="DF196" s="702"/>
    </row>
    <row r="197">
      <c r="A197" s="699" t="s">
        <v>676</v>
      </c>
      <c r="B197" s="700">
        <f t="shared" si="13"/>
        <v>2</v>
      </c>
      <c r="C197" s="700" t="s">
        <v>4076</v>
      </c>
      <c r="D197" s="496">
        <v>3.0</v>
      </c>
      <c r="E197" s="496">
        <v>3.0</v>
      </c>
      <c r="F197" s="496">
        <v>3.0</v>
      </c>
      <c r="G197" s="701" t="s">
        <v>4270</v>
      </c>
      <c r="H197" s="679"/>
      <c r="I197" s="703"/>
      <c r="J197" s="702"/>
      <c r="K197" s="702"/>
      <c r="L197" s="702"/>
      <c r="M197" s="702"/>
      <c r="N197" s="702"/>
      <c r="O197" s="702"/>
      <c r="P197" s="702"/>
      <c r="Q197" s="702"/>
      <c r="R197" s="702"/>
      <c r="S197" s="702"/>
      <c r="T197" s="702"/>
      <c r="U197" s="702"/>
      <c r="V197" s="702"/>
      <c r="W197" s="702"/>
      <c r="X197" s="702"/>
      <c r="Y197" s="702"/>
      <c r="Z197" s="702"/>
      <c r="AA197" s="702"/>
      <c r="AB197" s="702"/>
      <c r="AC197" s="702"/>
      <c r="AD197" s="703"/>
      <c r="AE197" s="703"/>
      <c r="AF197" s="702"/>
      <c r="AG197" s="702"/>
      <c r="AH197" s="703"/>
      <c r="AI197" s="702"/>
      <c r="AJ197" s="702"/>
      <c r="AK197" s="702"/>
      <c r="AL197" s="702"/>
      <c r="AM197" s="702"/>
      <c r="AN197" s="702"/>
      <c r="AO197" s="702"/>
      <c r="AP197" s="702"/>
      <c r="AQ197" s="702"/>
      <c r="AR197" s="702"/>
      <c r="AS197" s="703"/>
      <c r="AT197" s="703"/>
      <c r="AU197" s="703"/>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c r="BQ197" s="703"/>
      <c r="BR197" s="702"/>
      <c r="BS197" s="702"/>
      <c r="BT197" s="702"/>
      <c r="BU197" s="702"/>
      <c r="BV197" s="702"/>
      <c r="BW197" s="702"/>
      <c r="BX197" s="702"/>
      <c r="BY197" s="702"/>
      <c r="BZ197" s="702"/>
      <c r="CA197" s="702"/>
      <c r="CB197" s="702"/>
      <c r="CC197" s="702"/>
      <c r="CD197" s="702"/>
      <c r="CE197" s="702"/>
      <c r="CF197" s="703" t="s">
        <v>157</v>
      </c>
      <c r="CG197" s="702"/>
      <c r="CH197" s="702"/>
      <c r="CI197" s="702"/>
      <c r="CJ197" s="702"/>
      <c r="CK197" s="702"/>
      <c r="CL197" s="702"/>
      <c r="CM197" s="702"/>
      <c r="CN197" s="702"/>
      <c r="CO197" s="703"/>
      <c r="CP197" s="703" t="s">
        <v>157</v>
      </c>
      <c r="CQ197" s="703"/>
      <c r="CR197" s="703"/>
      <c r="CS197" s="703"/>
      <c r="CT197" s="702"/>
      <c r="CU197" s="702"/>
      <c r="CV197" s="702"/>
      <c r="CW197" s="702"/>
      <c r="CX197" s="702"/>
      <c r="CY197" s="702"/>
      <c r="CZ197" s="702"/>
      <c r="DA197" s="702"/>
      <c r="DB197" s="702"/>
      <c r="DC197" s="702"/>
      <c r="DD197" s="702"/>
      <c r="DE197" s="702"/>
      <c r="DF197" s="702"/>
    </row>
    <row r="198">
      <c r="A198" s="699" t="s">
        <v>1970</v>
      </c>
      <c r="B198" s="700">
        <f t="shared" si="13"/>
        <v>1</v>
      </c>
      <c r="C198" s="700" t="s">
        <v>4076</v>
      </c>
      <c r="D198" s="496">
        <v>6.0</v>
      </c>
      <c r="E198" s="496">
        <v>2.0</v>
      </c>
      <c r="F198" s="496" t="s">
        <v>255</v>
      </c>
      <c r="G198" s="701" t="s">
        <v>4271</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3"/>
      <c r="BE198" s="703" t="s">
        <v>157</v>
      </c>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c r="CQ198" s="703"/>
      <c r="CR198" s="702"/>
      <c r="CS198" s="702"/>
      <c r="CT198" s="702"/>
      <c r="CU198" s="702"/>
      <c r="CV198" s="702"/>
      <c r="CW198" s="702"/>
      <c r="CX198" s="702"/>
      <c r="CY198" s="702"/>
      <c r="CZ198" s="702"/>
      <c r="DA198" s="702"/>
      <c r="DB198" s="702"/>
      <c r="DC198" s="702"/>
      <c r="DD198" s="702"/>
      <c r="DE198" s="702"/>
      <c r="DF198" s="702"/>
    </row>
    <row r="199">
      <c r="A199" s="699" t="s">
        <v>1109</v>
      </c>
      <c r="B199" s="700">
        <f t="shared" si="13"/>
        <v>2</v>
      </c>
      <c r="C199" s="700" t="s">
        <v>4076</v>
      </c>
      <c r="D199" s="496">
        <v>3.0</v>
      </c>
      <c r="E199" s="496">
        <v>3.0</v>
      </c>
      <c r="F199" s="496">
        <v>3.0</v>
      </c>
      <c r="G199" s="701" t="s">
        <v>4272</v>
      </c>
      <c r="H199" s="679"/>
      <c r="I199" s="702"/>
      <c r="J199" s="702"/>
      <c r="K199" s="702"/>
      <c r="L199" s="702"/>
      <c r="M199" s="702"/>
      <c r="N199" s="702"/>
      <c r="O199" s="702"/>
      <c r="P199" s="702"/>
      <c r="Q199" s="702"/>
      <c r="R199" s="702"/>
      <c r="S199" s="702"/>
      <c r="T199" s="702"/>
      <c r="U199" s="702"/>
      <c r="V199" s="702"/>
      <c r="W199" s="702"/>
      <c r="X199" s="702"/>
      <c r="Y199" s="702"/>
      <c r="Z199" s="702"/>
      <c r="AA199" s="702"/>
      <c r="AB199" s="702"/>
      <c r="AC199" s="702"/>
      <c r="AD199" s="702"/>
      <c r="AE199" s="702"/>
      <c r="AF199" s="702"/>
      <c r="AG199" s="703" t="s">
        <v>157</v>
      </c>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3"/>
      <c r="CP199" s="703" t="s">
        <v>157</v>
      </c>
      <c r="CQ199" s="703"/>
      <c r="CR199" s="702"/>
      <c r="CS199" s="702"/>
      <c r="CT199" s="702"/>
      <c r="CU199" s="702"/>
      <c r="CV199" s="702"/>
      <c r="CW199" s="702"/>
      <c r="CX199" s="702"/>
      <c r="CY199" s="702"/>
      <c r="CZ199" s="702"/>
      <c r="DA199" s="702"/>
      <c r="DB199" s="702"/>
      <c r="DC199" s="702"/>
      <c r="DD199" s="702"/>
      <c r="DE199" s="702"/>
      <c r="DF199" s="702"/>
    </row>
    <row r="200">
      <c r="A200" s="699" t="s">
        <v>741</v>
      </c>
      <c r="B200" s="700">
        <f t="shared" si="13"/>
        <v>3</v>
      </c>
      <c r="C200" s="700" t="s">
        <v>4076</v>
      </c>
      <c r="D200" s="496">
        <v>1.0</v>
      </c>
      <c r="E200" s="496">
        <v>2.0</v>
      </c>
      <c r="F200" s="496" t="s">
        <v>255</v>
      </c>
      <c r="G200" s="701" t="s">
        <v>4273</v>
      </c>
      <c r="H200" s="679"/>
      <c r="I200" s="702"/>
      <c r="J200" s="702"/>
      <c r="K200" s="702"/>
      <c r="L200" s="702"/>
      <c r="M200" s="702"/>
      <c r="N200" s="702"/>
      <c r="O200" s="702"/>
      <c r="P200" s="702"/>
      <c r="Q200" s="702"/>
      <c r="R200" s="702"/>
      <c r="S200" s="702"/>
      <c r="T200" s="702"/>
      <c r="U200" s="702"/>
      <c r="V200" s="702"/>
      <c r="W200" s="702"/>
      <c r="X200" s="702"/>
      <c r="Y200" s="702"/>
      <c r="Z200" s="702"/>
      <c r="AA200" s="702"/>
      <c r="AB200" s="703" t="s">
        <v>157</v>
      </c>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t="s">
        <v>157</v>
      </c>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t="s">
        <v>157</v>
      </c>
      <c r="DE200" s="703"/>
      <c r="DF200" s="702"/>
    </row>
    <row r="201">
      <c r="A201" s="699" t="s">
        <v>3260</v>
      </c>
      <c r="B201" s="700">
        <f t="shared" si="13"/>
        <v>0</v>
      </c>
      <c r="C201" s="700" t="s">
        <v>4076</v>
      </c>
      <c r="D201" s="496">
        <v>5.0</v>
      </c>
      <c r="E201" s="496">
        <v>5.0</v>
      </c>
      <c r="F201" s="496" t="s">
        <v>285</v>
      </c>
      <c r="G201" s="701" t="s">
        <v>4274</v>
      </c>
      <c r="H201" s="679"/>
      <c r="I201" s="702"/>
      <c r="J201" s="702"/>
      <c r="K201" s="702"/>
      <c r="L201" s="702"/>
      <c r="M201" s="702"/>
      <c r="N201" s="703"/>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4275</v>
      </c>
      <c r="B202" s="700">
        <f t="shared" si="13"/>
        <v>1</v>
      </c>
      <c r="C202" s="700" t="s">
        <v>4076</v>
      </c>
      <c r="D202" s="496">
        <v>5.0</v>
      </c>
      <c r="E202" s="496">
        <v>5.0</v>
      </c>
      <c r="F202" s="496" t="s">
        <v>731</v>
      </c>
      <c r="G202" s="701" t="s">
        <v>4276</v>
      </c>
      <c r="H202" s="679"/>
      <c r="I202" s="702"/>
      <c r="J202" s="702"/>
      <c r="K202" s="702"/>
      <c r="L202" s="702"/>
      <c r="M202" s="702"/>
      <c r="N202" s="703" t="s">
        <v>157</v>
      </c>
      <c r="O202" s="702"/>
      <c r="P202" s="702"/>
      <c r="Q202" s="702"/>
      <c r="R202" s="702"/>
      <c r="S202" s="702"/>
      <c r="T202" s="702"/>
      <c r="U202" s="702"/>
      <c r="V202" s="702"/>
      <c r="W202" s="702"/>
      <c r="X202" s="702"/>
      <c r="Y202" s="702"/>
      <c r="Z202" s="702"/>
      <c r="AA202" s="702"/>
      <c r="AB202" s="703"/>
      <c r="AC202" s="703"/>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3"/>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3"/>
      <c r="DD202" s="703"/>
      <c r="DE202" s="703"/>
      <c r="DF202" s="702"/>
    </row>
    <row r="203">
      <c r="A203" s="699" t="s">
        <v>824</v>
      </c>
      <c r="B203" s="700">
        <f t="shared" si="13"/>
        <v>1</v>
      </c>
      <c r="C203" s="700" t="s">
        <v>4076</v>
      </c>
      <c r="D203" s="496">
        <v>5.0</v>
      </c>
      <c r="E203" s="496">
        <v>3.0</v>
      </c>
      <c r="F203" s="496">
        <v>4.0</v>
      </c>
      <c r="G203" s="701" t="s">
        <v>4277</v>
      </c>
      <c r="H203" s="679"/>
      <c r="I203" s="702"/>
      <c r="J203" s="702"/>
      <c r="K203" s="702"/>
      <c r="L203" s="702"/>
      <c r="M203" s="702"/>
      <c r="N203" s="702"/>
      <c r="O203" s="702"/>
      <c r="P203" s="702"/>
      <c r="Q203" s="702"/>
      <c r="R203" s="702"/>
      <c r="S203" s="702"/>
      <c r="T203" s="702"/>
      <c r="U203" s="702"/>
      <c r="V203" s="702"/>
      <c r="W203" s="702"/>
      <c r="X203" s="703"/>
      <c r="Y203" s="703" t="s">
        <v>157</v>
      </c>
      <c r="Z203" s="703"/>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1045</v>
      </c>
      <c r="B204" s="700">
        <f t="shared" si="13"/>
        <v>1</v>
      </c>
      <c r="C204" s="700" t="s">
        <v>4076</v>
      </c>
      <c r="D204" s="496">
        <v>5.0</v>
      </c>
      <c r="E204" s="496">
        <v>2.0</v>
      </c>
      <c r="F204" s="496" t="s">
        <v>255</v>
      </c>
      <c r="G204" s="701" t="s">
        <v>4278</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3" t="s">
        <v>157</v>
      </c>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2"/>
      <c r="BT204" s="702"/>
      <c r="BU204" s="702"/>
      <c r="BV204" s="702"/>
      <c r="BW204" s="702"/>
      <c r="BX204" s="702"/>
      <c r="BY204" s="702"/>
      <c r="BZ204" s="702"/>
      <c r="CA204" s="702"/>
      <c r="CB204" s="702"/>
      <c r="CC204" s="702"/>
      <c r="CD204" s="702"/>
      <c r="CE204" s="702"/>
      <c r="CF204" s="702"/>
      <c r="CG204" s="702"/>
      <c r="CH204" s="702"/>
      <c r="CI204" s="702"/>
      <c r="CJ204" s="702"/>
      <c r="CK204" s="702"/>
      <c r="CL204" s="702"/>
      <c r="CM204" s="702"/>
      <c r="CN204" s="702"/>
      <c r="CO204" s="702"/>
      <c r="CP204" s="702"/>
      <c r="CQ204" s="702"/>
      <c r="CR204" s="702"/>
      <c r="CS204" s="702"/>
      <c r="CT204" s="702"/>
      <c r="CU204" s="702"/>
      <c r="CV204" s="702"/>
      <c r="CW204" s="702"/>
      <c r="CX204" s="702"/>
      <c r="CY204" s="702"/>
      <c r="CZ204" s="702"/>
      <c r="DA204" s="702"/>
      <c r="DB204" s="702"/>
      <c r="DC204" s="702"/>
      <c r="DD204" s="702"/>
      <c r="DE204" s="702"/>
      <c r="DF204" s="702"/>
    </row>
    <row r="205">
      <c r="A205" s="699" t="s">
        <v>1299</v>
      </c>
      <c r="B205" s="700">
        <f t="shared" si="13"/>
        <v>0</v>
      </c>
      <c r="C205" s="700" t="s">
        <v>4076</v>
      </c>
      <c r="D205" s="496">
        <v>5.0</v>
      </c>
      <c r="E205" s="496" t="s">
        <v>285</v>
      </c>
      <c r="F205" s="496">
        <v>5.0</v>
      </c>
      <c r="G205" s="701" t="s">
        <v>4279</v>
      </c>
      <c r="H205" s="679"/>
      <c r="I205" s="702"/>
      <c r="J205" s="702"/>
      <c r="K205" s="702"/>
      <c r="L205" s="702"/>
      <c r="M205" s="702"/>
      <c r="N205" s="702"/>
      <c r="O205" s="702"/>
      <c r="P205" s="702"/>
      <c r="Q205" s="702"/>
      <c r="R205" s="702"/>
      <c r="S205" s="702"/>
      <c r="T205" s="702"/>
      <c r="U205" s="702"/>
      <c r="V205" s="702"/>
      <c r="W205" s="702"/>
      <c r="X205" s="703"/>
      <c r="Y205" s="703"/>
      <c r="Z205" s="703"/>
      <c r="AA205" s="702"/>
      <c r="AB205" s="702"/>
      <c r="AC205" s="702"/>
      <c r="AD205" s="702"/>
      <c r="AE205" s="702"/>
      <c r="AF205" s="702"/>
      <c r="AG205" s="703"/>
      <c r="AH205" s="702"/>
      <c r="AI205" s="702"/>
      <c r="AJ205" s="702"/>
      <c r="AK205" s="702"/>
      <c r="AL205" s="702"/>
      <c r="AM205" s="702"/>
      <c r="AN205" s="702"/>
      <c r="AO205" s="702"/>
      <c r="AP205" s="703"/>
      <c r="AQ205" s="702"/>
      <c r="AR205" s="703"/>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c r="BT205" s="702"/>
      <c r="BU205" s="702"/>
      <c r="BV205" s="702"/>
      <c r="BW205" s="702"/>
      <c r="BX205" s="702"/>
      <c r="BY205" s="702"/>
      <c r="BZ205" s="702"/>
      <c r="CA205" s="702"/>
      <c r="CB205" s="702"/>
      <c r="CC205" s="702"/>
      <c r="CD205" s="702"/>
      <c r="CE205" s="702"/>
      <c r="CF205" s="702"/>
      <c r="CG205" s="703"/>
      <c r="CH205" s="703"/>
      <c r="CI205" s="703"/>
      <c r="CJ205" s="703"/>
      <c r="CK205" s="702"/>
      <c r="CL205" s="702"/>
      <c r="CM205" s="702"/>
      <c r="CN205" s="702"/>
      <c r="CO205" s="702"/>
      <c r="CP205" s="702"/>
      <c r="CQ205" s="702"/>
      <c r="CR205" s="702"/>
      <c r="CS205" s="702"/>
      <c r="CT205" s="702"/>
      <c r="CU205" s="702"/>
      <c r="CV205" s="702"/>
      <c r="CW205" s="703"/>
      <c r="CX205" s="702"/>
      <c r="CY205" s="702"/>
      <c r="CZ205" s="702"/>
      <c r="DA205" s="702"/>
      <c r="DB205" s="702"/>
      <c r="DC205" s="703"/>
      <c r="DD205" s="702"/>
      <c r="DE205" s="702"/>
      <c r="DF205" s="702"/>
    </row>
    <row r="206">
      <c r="A206" s="699" t="s">
        <v>673</v>
      </c>
      <c r="B206" s="700">
        <f t="shared" si="13"/>
        <v>8</v>
      </c>
      <c r="C206" s="700" t="s">
        <v>4113</v>
      </c>
      <c r="D206" s="496">
        <v>1.0</v>
      </c>
      <c r="E206" s="496">
        <v>2.0</v>
      </c>
      <c r="F206" s="496" t="s">
        <v>255</v>
      </c>
      <c r="G206" s="701" t="s">
        <v>4280</v>
      </c>
      <c r="H206" s="679"/>
      <c r="I206" s="702"/>
      <c r="J206" s="702"/>
      <c r="K206" s="702"/>
      <c r="L206" s="702"/>
      <c r="M206" s="702"/>
      <c r="N206" s="702"/>
      <c r="O206" s="702"/>
      <c r="P206" s="702"/>
      <c r="Q206" s="702"/>
      <c r="R206" s="702"/>
      <c r="S206" s="702"/>
      <c r="T206" s="702"/>
      <c r="U206" s="702"/>
      <c r="V206" s="702"/>
      <c r="W206" s="702"/>
      <c r="X206" s="703"/>
      <c r="Y206" s="703" t="s">
        <v>157</v>
      </c>
      <c r="Z206" s="703"/>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c r="BM206" s="702"/>
      <c r="BN206" s="702"/>
      <c r="BO206" s="702"/>
      <c r="BP206" s="702"/>
      <c r="BQ206" s="702"/>
      <c r="BR206" s="702"/>
      <c r="BS206" s="703" t="s">
        <v>157</v>
      </c>
      <c r="BT206" s="702"/>
      <c r="BU206" s="702"/>
      <c r="BV206" s="702"/>
      <c r="BW206" s="702"/>
      <c r="BX206" s="702"/>
      <c r="BY206" s="702"/>
      <c r="BZ206" s="702"/>
      <c r="CA206" s="702"/>
      <c r="CB206" s="702"/>
      <c r="CC206" s="702"/>
      <c r="CD206" s="702"/>
      <c r="CE206" s="702"/>
      <c r="CF206" s="702"/>
      <c r="CG206" s="703"/>
      <c r="CH206" s="703"/>
      <c r="CI206" s="703"/>
      <c r="CJ206" s="703" t="s">
        <v>157</v>
      </c>
      <c r="CK206" s="702"/>
      <c r="CL206" s="702"/>
      <c r="CM206" s="702"/>
      <c r="CN206" s="702"/>
      <c r="CO206" s="702"/>
      <c r="CP206" s="702"/>
      <c r="CQ206" s="702"/>
      <c r="CR206" s="702"/>
      <c r="CS206" s="702"/>
      <c r="CT206" s="702"/>
      <c r="CU206" s="702"/>
      <c r="CV206" s="702"/>
      <c r="CW206" s="703" t="s">
        <v>157</v>
      </c>
      <c r="CX206" s="702"/>
      <c r="CY206" s="702"/>
      <c r="CZ206" s="702"/>
      <c r="DA206" s="702"/>
      <c r="DB206" s="702"/>
      <c r="DC206" s="703" t="s">
        <v>157</v>
      </c>
      <c r="DD206" s="702"/>
      <c r="DE206" s="702"/>
      <c r="DF206" s="702"/>
    </row>
    <row r="207">
      <c r="A207" s="699" t="s">
        <v>1111</v>
      </c>
      <c r="B207" s="700">
        <f t="shared" si="13"/>
        <v>4</v>
      </c>
      <c r="C207" s="700" t="s">
        <v>4076</v>
      </c>
      <c r="D207" s="496">
        <v>3.0</v>
      </c>
      <c r="E207" s="496">
        <v>3.0</v>
      </c>
      <c r="F207" s="496">
        <v>3.0</v>
      </c>
      <c r="G207" s="701" t="s">
        <v>4281</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3" t="s">
        <v>157</v>
      </c>
      <c r="AH207" s="702"/>
      <c r="AI207" s="702"/>
      <c r="AJ207" s="702"/>
      <c r="AK207" s="702"/>
      <c r="AL207" s="702"/>
      <c r="AM207" s="702"/>
      <c r="AN207" s="702"/>
      <c r="AO207" s="702"/>
      <c r="AP207" s="703" t="s">
        <v>157</v>
      </c>
      <c r="AQ207" s="702"/>
      <c r="AR207" s="703" t="s">
        <v>157</v>
      </c>
      <c r="AS207" s="702"/>
      <c r="AT207" s="702"/>
      <c r="AU207" s="702"/>
      <c r="AV207" s="702"/>
      <c r="AW207" s="702"/>
      <c r="AX207" s="702"/>
      <c r="AY207" s="702"/>
      <c r="AZ207" s="702"/>
      <c r="BA207" s="702"/>
      <c r="BB207" s="702"/>
      <c r="BC207" s="702"/>
      <c r="BD207" s="703" t="s">
        <v>157</v>
      </c>
      <c r="BE207" s="702"/>
      <c r="BF207" s="702"/>
      <c r="BG207" s="702"/>
      <c r="BH207" s="702"/>
      <c r="BI207" s="702"/>
      <c r="BJ207" s="702"/>
      <c r="BK207" s="702"/>
      <c r="BL207" s="702"/>
      <c r="BM207" s="702"/>
      <c r="BN207" s="702"/>
      <c r="BO207" s="702"/>
      <c r="BP207" s="702"/>
      <c r="BQ207" s="702"/>
      <c r="BR207" s="702"/>
      <c r="BS207" s="702"/>
      <c r="BT207" s="702"/>
      <c r="BU207" s="702"/>
      <c r="BV207" s="702"/>
      <c r="BW207" s="702"/>
      <c r="BX207" s="702"/>
      <c r="BY207" s="702"/>
      <c r="BZ207" s="702"/>
      <c r="CA207" s="702"/>
      <c r="CB207" s="702"/>
      <c r="CC207" s="702"/>
      <c r="CD207" s="702"/>
      <c r="CE207" s="702"/>
      <c r="CF207" s="702"/>
      <c r="CG207" s="702"/>
      <c r="CH207" s="702"/>
      <c r="CI207" s="702"/>
      <c r="CJ207" s="702"/>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670</v>
      </c>
      <c r="B208" s="700">
        <f t="shared" si="13"/>
        <v>6</v>
      </c>
      <c r="C208" s="700" t="s">
        <v>4113</v>
      </c>
      <c r="D208" s="496">
        <v>1.0</v>
      </c>
      <c r="E208" s="496">
        <v>2.0</v>
      </c>
      <c r="F208" s="496" t="s">
        <v>255</v>
      </c>
      <c r="G208" s="701" t="s">
        <v>4282</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3"/>
      <c r="AT208" s="703"/>
      <c r="AU208" s="703" t="s">
        <v>157</v>
      </c>
      <c r="AV208" s="702"/>
      <c r="AW208" s="702"/>
      <c r="AX208" s="702"/>
      <c r="AY208" s="702"/>
      <c r="AZ208" s="702"/>
      <c r="BA208" s="702"/>
      <c r="BB208" s="702"/>
      <c r="BC208" s="702"/>
      <c r="BD208" s="702"/>
      <c r="BE208" s="702"/>
      <c r="BF208" s="702"/>
      <c r="BG208" s="703" t="s">
        <v>157</v>
      </c>
      <c r="BH208" s="703" t="s">
        <v>157</v>
      </c>
      <c r="BI208" s="702"/>
      <c r="BJ208" s="702"/>
      <c r="BK208" s="702"/>
      <c r="BL208" s="702"/>
      <c r="BM208" s="702"/>
      <c r="BN208" s="702"/>
      <c r="BO208" s="702"/>
      <c r="BP208" s="702"/>
      <c r="BQ208" s="702"/>
      <c r="BR208" s="703" t="s">
        <v>157</v>
      </c>
      <c r="BS208" s="703"/>
      <c r="BT208" s="702"/>
      <c r="BU208" s="702"/>
      <c r="BV208" s="702"/>
      <c r="BW208" s="703" t="s">
        <v>157</v>
      </c>
      <c r="BX208" s="702"/>
      <c r="BY208" s="702"/>
      <c r="BZ208" s="702"/>
      <c r="CA208" s="702"/>
      <c r="CB208" s="702"/>
      <c r="CC208" s="702"/>
      <c r="CD208" s="702"/>
      <c r="CE208" s="702"/>
      <c r="CF208" s="702"/>
      <c r="CG208" s="703"/>
      <c r="CH208" s="703"/>
      <c r="CI208" s="703"/>
      <c r="CJ208" s="703" t="s">
        <v>157</v>
      </c>
      <c r="CK208" s="702"/>
      <c r="CL208" s="702"/>
      <c r="CM208" s="702"/>
      <c r="CN208" s="702"/>
      <c r="CO208" s="702"/>
      <c r="CP208" s="702"/>
      <c r="CQ208" s="702"/>
      <c r="CR208" s="702"/>
      <c r="CS208" s="702"/>
      <c r="CT208" s="702"/>
      <c r="CU208" s="702"/>
      <c r="CV208" s="702"/>
      <c r="CW208" s="702"/>
      <c r="CX208" s="702"/>
      <c r="CY208" s="702"/>
      <c r="CZ208" s="702"/>
      <c r="DA208" s="702"/>
      <c r="DB208" s="702"/>
      <c r="DC208" s="702"/>
      <c r="DD208" s="702"/>
      <c r="DE208" s="702"/>
      <c r="DF208" s="702"/>
    </row>
    <row r="209">
      <c r="A209" s="699" t="s">
        <v>3263</v>
      </c>
      <c r="B209" s="700">
        <f t="shared" si="13"/>
        <v>0</v>
      </c>
      <c r="C209" s="700" t="s">
        <v>4113</v>
      </c>
      <c r="D209" s="496">
        <v>2.0</v>
      </c>
      <c r="E209" s="496">
        <v>6.0</v>
      </c>
      <c r="F209" s="496" t="s">
        <v>115</v>
      </c>
      <c r="G209" s="701" t="s">
        <v>4283</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c r="DE209" s="704"/>
      <c r="DF209" s="702"/>
    </row>
    <row r="210">
      <c r="A210" s="699" t="s">
        <v>3493</v>
      </c>
      <c r="B210" s="700">
        <f t="shared" si="13"/>
        <v>1</v>
      </c>
      <c r="C210" s="700" t="s">
        <v>4076</v>
      </c>
      <c r="D210" s="496">
        <v>5.0</v>
      </c>
      <c r="E210" s="496">
        <v>1.0</v>
      </c>
      <c r="F210" s="496" t="s">
        <v>255</v>
      </c>
      <c r="G210" s="701" t="s">
        <v>4284</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c r="CQ210" s="703"/>
      <c r="CR210" s="702"/>
      <c r="CS210" s="702"/>
      <c r="CT210" s="702"/>
      <c r="CU210" s="702"/>
      <c r="CV210" s="702"/>
      <c r="CW210" s="702"/>
      <c r="CX210" s="702"/>
      <c r="CY210" s="702"/>
      <c r="CZ210" s="702"/>
      <c r="DA210" s="702"/>
      <c r="DB210" s="702"/>
      <c r="DC210" s="704"/>
      <c r="DD210" s="704" t="s">
        <v>157</v>
      </c>
      <c r="DE210" s="704"/>
      <c r="DF210" s="702"/>
    </row>
    <row r="211">
      <c r="A211" s="699" t="s">
        <v>1787</v>
      </c>
      <c r="B211" s="700">
        <f t="shared" si="13"/>
        <v>2</v>
      </c>
      <c r="C211" s="700" t="s">
        <v>4076</v>
      </c>
      <c r="D211" s="496">
        <v>5.0</v>
      </c>
      <c r="E211" s="496" t="s">
        <v>285</v>
      </c>
      <c r="F211" s="496">
        <v>5.0</v>
      </c>
      <c r="G211" s="701" t="s">
        <v>4285</v>
      </c>
      <c r="H211" s="679"/>
      <c r="I211" s="702"/>
      <c r="J211" s="702"/>
      <c r="K211" s="702"/>
      <c r="L211" s="702"/>
      <c r="M211" s="702"/>
      <c r="N211" s="702"/>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2"/>
      <c r="AT211" s="702"/>
      <c r="AU211" s="702"/>
      <c r="AV211" s="702"/>
      <c r="AW211" s="702"/>
      <c r="AX211" s="702"/>
      <c r="AY211" s="702"/>
      <c r="AZ211" s="702"/>
      <c r="BA211" s="702"/>
      <c r="BB211" s="702"/>
      <c r="BC211" s="702"/>
      <c r="BD211" s="702"/>
      <c r="BE211" s="702"/>
      <c r="BF211" s="702"/>
      <c r="BG211" s="703"/>
      <c r="BH211" s="703" t="s">
        <v>157</v>
      </c>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3"/>
      <c r="CP211" s="703" t="s">
        <v>157</v>
      </c>
      <c r="CQ211" s="703"/>
      <c r="CR211" s="702"/>
      <c r="CS211" s="702"/>
      <c r="CT211" s="702"/>
      <c r="CU211" s="702"/>
      <c r="CV211" s="702"/>
      <c r="CW211" s="702"/>
      <c r="CX211" s="702"/>
      <c r="CY211" s="702"/>
      <c r="CZ211" s="702"/>
      <c r="DA211" s="702"/>
      <c r="DB211" s="702"/>
      <c r="DC211" s="702"/>
      <c r="DD211" s="702"/>
      <c r="DE211" s="702"/>
      <c r="DF211" s="702"/>
    </row>
    <row r="212">
      <c r="A212" s="699" t="s">
        <v>2900</v>
      </c>
      <c r="B212" s="700">
        <f t="shared" si="13"/>
        <v>0</v>
      </c>
      <c r="C212" s="700" t="s">
        <v>4076</v>
      </c>
      <c r="D212" s="496">
        <v>4.0</v>
      </c>
      <c r="E212" s="496">
        <v>7.0</v>
      </c>
      <c r="F212" s="496" t="s">
        <v>4131</v>
      </c>
      <c r="G212" s="701" t="s">
        <v>4286</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367</v>
      </c>
      <c r="B213" s="700">
        <f t="shared" si="13"/>
        <v>0</v>
      </c>
      <c r="C213" s="700" t="s">
        <v>4076</v>
      </c>
      <c r="D213" s="496">
        <v>5.0</v>
      </c>
      <c r="E213" s="496">
        <v>5.0</v>
      </c>
      <c r="F213" s="496" t="s">
        <v>731</v>
      </c>
      <c r="G213" s="701" t="s">
        <v>4287</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2269</v>
      </c>
      <c r="B214" s="700">
        <f t="shared" si="13"/>
        <v>0</v>
      </c>
      <c r="C214" s="700" t="s">
        <v>4076</v>
      </c>
      <c r="D214" s="496">
        <v>2.0</v>
      </c>
      <c r="E214" s="496">
        <v>2.0</v>
      </c>
      <c r="F214" s="496" t="s">
        <v>255</v>
      </c>
      <c r="G214" s="701" t="s">
        <v>4288</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c r="DE214" s="704"/>
      <c r="DF214" s="702"/>
    </row>
    <row r="215">
      <c r="A215" s="699" t="s">
        <v>3490</v>
      </c>
      <c r="B215" s="700">
        <f t="shared" si="13"/>
        <v>1</v>
      </c>
      <c r="C215" s="700" t="s">
        <v>4076</v>
      </c>
      <c r="D215" s="496">
        <v>5.0</v>
      </c>
      <c r="E215" s="496">
        <v>1.0</v>
      </c>
      <c r="F215" s="496" t="s">
        <v>255</v>
      </c>
      <c r="G215" s="701" t="s">
        <v>4289</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4"/>
      <c r="DD215" s="704" t="s">
        <v>157</v>
      </c>
      <c r="DE215" s="704"/>
      <c r="DF215" s="702"/>
    </row>
    <row r="216">
      <c r="A216" s="699" t="s">
        <v>2268</v>
      </c>
      <c r="B216" s="700">
        <f t="shared" si="13"/>
        <v>0</v>
      </c>
      <c r="C216" s="700" t="s">
        <v>4113</v>
      </c>
      <c r="D216" s="496">
        <v>1.0</v>
      </c>
      <c r="E216" s="496">
        <v>2.0</v>
      </c>
      <c r="F216" s="496" t="s">
        <v>255</v>
      </c>
      <c r="G216" s="701" t="s">
        <v>4290</v>
      </c>
      <c r="H216" s="679"/>
      <c r="I216" s="702"/>
      <c r="J216" s="703"/>
      <c r="K216" s="703"/>
      <c r="L216" s="703"/>
      <c r="M216" s="703"/>
      <c r="N216" s="703"/>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c r="CV216" s="702"/>
      <c r="CW216" s="702"/>
      <c r="CX216" s="702"/>
      <c r="CY216" s="702"/>
      <c r="CZ216" s="702"/>
      <c r="DA216" s="702"/>
      <c r="DB216" s="702"/>
      <c r="DC216" s="702"/>
      <c r="DD216" s="702"/>
      <c r="DE216" s="702"/>
      <c r="DF216" s="702"/>
    </row>
    <row r="217">
      <c r="A217" s="699" t="s">
        <v>370</v>
      </c>
      <c r="B217" s="700">
        <f t="shared" si="13"/>
        <v>3</v>
      </c>
      <c r="C217" s="700" t="s">
        <v>4076</v>
      </c>
      <c r="D217" s="496">
        <v>1.0</v>
      </c>
      <c r="E217" s="496">
        <v>2.0</v>
      </c>
      <c r="F217" s="496" t="s">
        <v>255</v>
      </c>
      <c r="G217" s="701" t="s">
        <v>4291</v>
      </c>
      <c r="H217" s="679"/>
      <c r="I217" s="702"/>
      <c r="J217" s="703"/>
      <c r="K217" s="703"/>
      <c r="L217" s="703"/>
      <c r="M217" s="703"/>
      <c r="N217" s="703" t="s">
        <v>157</v>
      </c>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t="s">
        <v>157</v>
      </c>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c r="BM217" s="702"/>
      <c r="BN217" s="702"/>
      <c r="BO217" s="702"/>
      <c r="BP217" s="702"/>
      <c r="BQ217" s="702"/>
      <c r="BR217" s="702"/>
      <c r="BS217" s="702"/>
      <c r="BT217" s="702"/>
      <c r="BU217" s="702"/>
      <c r="BV217" s="702"/>
      <c r="BW217" s="702"/>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t="s">
        <v>157</v>
      </c>
      <c r="CV217" s="702"/>
      <c r="CW217" s="702"/>
      <c r="CX217" s="702"/>
      <c r="CY217" s="702"/>
      <c r="CZ217" s="702"/>
      <c r="DA217" s="702"/>
      <c r="DB217" s="702"/>
      <c r="DC217" s="702"/>
      <c r="DD217" s="702"/>
      <c r="DE217" s="702"/>
      <c r="DF217" s="702"/>
    </row>
    <row r="218">
      <c r="A218" s="699" t="s">
        <v>2001</v>
      </c>
      <c r="B218" s="700">
        <f t="shared" si="13"/>
        <v>3</v>
      </c>
      <c r="C218" s="700" t="s">
        <v>4076</v>
      </c>
      <c r="D218" s="496">
        <v>3.0</v>
      </c>
      <c r="E218" s="496">
        <v>6.0</v>
      </c>
      <c r="F218" s="496" t="s">
        <v>4131</v>
      </c>
      <c r="G218" s="701" t="s">
        <v>4292</v>
      </c>
      <c r="H218" s="679"/>
      <c r="I218" s="702"/>
      <c r="J218" s="703"/>
      <c r="K218" s="703"/>
      <c r="L218" s="703"/>
      <c r="M218" s="703"/>
      <c r="N218" s="703"/>
      <c r="O218" s="702"/>
      <c r="P218" s="702"/>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3"/>
      <c r="AP218" s="702"/>
      <c r="AQ218" s="702"/>
      <c r="AR218" s="702"/>
      <c r="AS218" s="702"/>
      <c r="AT218" s="702"/>
      <c r="AU218" s="702"/>
      <c r="AV218" s="702"/>
      <c r="AW218" s="702"/>
      <c r="AX218" s="702"/>
      <c r="AY218" s="702"/>
      <c r="AZ218" s="702"/>
      <c r="BA218" s="702"/>
      <c r="BB218" s="702"/>
      <c r="BC218" s="702"/>
      <c r="BD218" s="702"/>
      <c r="BE218" s="702"/>
      <c r="BF218" s="702"/>
      <c r="BG218" s="703" t="s">
        <v>157</v>
      </c>
      <c r="BH218" s="702"/>
      <c r="BI218" s="702"/>
      <c r="BJ218" s="702"/>
      <c r="BK218" s="702"/>
      <c r="BL218" s="702"/>
      <c r="BM218" s="702"/>
      <c r="BN218" s="702"/>
      <c r="BO218" s="702"/>
      <c r="BP218" s="702"/>
      <c r="BQ218" s="702"/>
      <c r="BR218" s="702"/>
      <c r="BS218" s="702"/>
      <c r="BT218" s="702"/>
      <c r="BU218" s="702"/>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3"/>
      <c r="CV218" s="702"/>
      <c r="CW218" s="703" t="s">
        <v>157</v>
      </c>
      <c r="CX218" s="702"/>
      <c r="CY218" s="702"/>
      <c r="CZ218" s="702"/>
      <c r="DA218" s="702"/>
      <c r="DB218" s="702"/>
      <c r="DC218" s="702"/>
      <c r="DD218" s="702"/>
      <c r="DE218" s="702"/>
      <c r="DF218" s="702"/>
    </row>
    <row r="219">
      <c r="A219" s="699" t="s">
        <v>674</v>
      </c>
      <c r="B219" s="700">
        <f t="shared" si="13"/>
        <v>1</v>
      </c>
      <c r="C219" s="700" t="s">
        <v>4076</v>
      </c>
      <c r="D219" s="496">
        <v>5.0</v>
      </c>
      <c r="E219" s="496">
        <v>5.0</v>
      </c>
      <c r="F219" s="496" t="s">
        <v>731</v>
      </c>
      <c r="G219" s="701" t="s">
        <v>4293</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3" t="s">
        <v>157</v>
      </c>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2543</v>
      </c>
      <c r="B220" s="700">
        <f t="shared" si="13"/>
        <v>0</v>
      </c>
      <c r="C220" s="700" t="s">
        <v>4076</v>
      </c>
      <c r="D220" s="496">
        <v>1.0</v>
      </c>
      <c r="E220" s="496">
        <v>2.0</v>
      </c>
      <c r="F220" s="496" t="s">
        <v>255</v>
      </c>
      <c r="G220" s="701" t="s">
        <v>4294</v>
      </c>
      <c r="H220" s="679"/>
      <c r="I220" s="702"/>
      <c r="J220" s="702"/>
      <c r="K220" s="702"/>
      <c r="L220" s="702"/>
      <c r="M220" s="702"/>
      <c r="N220" s="702"/>
      <c r="O220" s="702"/>
      <c r="P220" s="702"/>
      <c r="Q220" s="704"/>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545</v>
      </c>
      <c r="B221" s="700">
        <f t="shared" si="13"/>
        <v>2</v>
      </c>
      <c r="C221" s="700" t="s">
        <v>4076</v>
      </c>
      <c r="D221" s="496">
        <v>3.0</v>
      </c>
      <c r="E221" s="496">
        <v>6.0</v>
      </c>
      <c r="F221" s="496" t="s">
        <v>4131</v>
      </c>
      <c r="G221" s="701" t="s">
        <v>4295</v>
      </c>
      <c r="H221" s="679"/>
      <c r="I221" s="702"/>
      <c r="J221" s="702"/>
      <c r="K221" s="702"/>
      <c r="L221" s="702"/>
      <c r="M221" s="702"/>
      <c r="N221" s="702"/>
      <c r="O221" s="702"/>
      <c r="P221" s="702"/>
      <c r="Q221" s="704" t="s">
        <v>157</v>
      </c>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t="s">
        <v>157</v>
      </c>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1781</v>
      </c>
      <c r="B222" s="700"/>
      <c r="C222" s="700" t="s">
        <v>4076</v>
      </c>
      <c r="D222" s="496">
        <v>3.0</v>
      </c>
      <c r="E222" s="496">
        <v>2.0</v>
      </c>
      <c r="F222" s="496" t="s">
        <v>255</v>
      </c>
      <c r="G222" s="701" t="s">
        <v>4296</v>
      </c>
      <c r="H222" s="679"/>
      <c r="I222" s="702"/>
      <c r="J222" s="702"/>
      <c r="K222" s="702"/>
      <c r="L222" s="702"/>
      <c r="M222" s="702"/>
      <c r="N222" s="702"/>
      <c r="O222" s="702"/>
      <c r="P222" s="702"/>
      <c r="Q222" s="704"/>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2880</v>
      </c>
      <c r="B223" s="700">
        <f t="shared" ref="B223:B227" si="14">counta($I223:$DF223)</f>
        <v>0</v>
      </c>
      <c r="C223" s="700" t="s">
        <v>4076</v>
      </c>
      <c r="D223" s="496">
        <v>2.0</v>
      </c>
      <c r="E223" s="496">
        <v>3.0</v>
      </c>
      <c r="F223" s="496" t="s">
        <v>4297</v>
      </c>
      <c r="G223" s="701" t="s">
        <v>4298</v>
      </c>
      <c r="H223" s="679"/>
      <c r="I223" s="702"/>
      <c r="J223" s="704"/>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c r="AQ223" s="702"/>
      <c r="AR223" s="703"/>
      <c r="AS223" s="702"/>
      <c r="AT223" s="702"/>
      <c r="AU223" s="702"/>
      <c r="AV223" s="702"/>
      <c r="AW223" s="702"/>
      <c r="AX223" s="702"/>
      <c r="AY223" s="702"/>
      <c r="AZ223" s="702"/>
      <c r="BA223" s="702"/>
      <c r="BB223" s="702"/>
      <c r="BC223" s="702"/>
      <c r="BD223" s="702"/>
      <c r="BE223" s="702"/>
      <c r="BF223" s="702"/>
      <c r="BG223" s="703"/>
      <c r="BH223" s="703"/>
      <c r="BI223" s="702"/>
      <c r="BJ223" s="702"/>
      <c r="BK223" s="702"/>
      <c r="BL223" s="702"/>
      <c r="BM223" s="702"/>
      <c r="BN223" s="702"/>
      <c r="BO223" s="702"/>
      <c r="BP223" s="702"/>
      <c r="BQ223" s="702"/>
      <c r="BR223" s="702"/>
      <c r="BS223" s="702"/>
      <c r="BT223" s="703"/>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187</v>
      </c>
      <c r="B224" s="700">
        <f t="shared" si="14"/>
        <v>5</v>
      </c>
      <c r="C224" s="700" t="s">
        <v>4113</v>
      </c>
      <c r="D224" s="496">
        <v>1.0</v>
      </c>
      <c r="E224" s="496">
        <v>2.0</v>
      </c>
      <c r="F224" s="496" t="s">
        <v>255</v>
      </c>
      <c r="G224" s="701" t="s">
        <v>4299</v>
      </c>
      <c r="H224" s="679"/>
      <c r="I224" s="702"/>
      <c r="J224" s="704" t="s">
        <v>157</v>
      </c>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3" t="s">
        <v>157</v>
      </c>
      <c r="AQ224" s="702"/>
      <c r="AR224" s="703" t="s">
        <v>157</v>
      </c>
      <c r="AS224" s="702"/>
      <c r="AT224" s="702"/>
      <c r="AU224" s="702"/>
      <c r="AV224" s="702"/>
      <c r="AW224" s="702"/>
      <c r="AX224" s="702"/>
      <c r="AY224" s="702"/>
      <c r="AZ224" s="702"/>
      <c r="BA224" s="702"/>
      <c r="BB224" s="702"/>
      <c r="BC224" s="702"/>
      <c r="BD224" s="702"/>
      <c r="BE224" s="702"/>
      <c r="BF224" s="702"/>
      <c r="BG224" s="703"/>
      <c r="BH224" s="703" t="s">
        <v>157</v>
      </c>
      <c r="BI224" s="702"/>
      <c r="BJ224" s="702"/>
      <c r="BK224" s="702"/>
      <c r="BL224" s="702"/>
      <c r="BM224" s="702"/>
      <c r="BN224" s="702"/>
      <c r="BO224" s="702"/>
      <c r="BP224" s="702"/>
      <c r="BQ224" s="702"/>
      <c r="BR224" s="702"/>
      <c r="BS224" s="702"/>
      <c r="BT224" s="703" t="s">
        <v>157</v>
      </c>
      <c r="BU224" s="703"/>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2"/>
      <c r="DD224" s="702"/>
      <c r="DE224" s="702"/>
      <c r="DF224" s="702"/>
    </row>
    <row r="225">
      <c r="A225" s="699" t="s">
        <v>1802</v>
      </c>
      <c r="B225" s="700">
        <f t="shared" si="14"/>
        <v>0</v>
      </c>
      <c r="C225" s="700" t="s">
        <v>4076</v>
      </c>
      <c r="D225" s="496">
        <v>2.0</v>
      </c>
      <c r="E225" s="496">
        <v>3.0</v>
      </c>
      <c r="F225" s="496" t="s">
        <v>255</v>
      </c>
      <c r="G225" s="701" t="s">
        <v>4300</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c r="AS225" s="702"/>
      <c r="AT225" s="702"/>
      <c r="AU225" s="702"/>
      <c r="AV225" s="703"/>
      <c r="AW225" s="703"/>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c r="DD225" s="702"/>
      <c r="DE225" s="702"/>
      <c r="DF225" s="702"/>
    </row>
    <row r="226">
      <c r="A226" s="699" t="s">
        <v>1004</v>
      </c>
      <c r="B226" s="700">
        <f t="shared" si="14"/>
        <v>3</v>
      </c>
      <c r="C226" s="700" t="s">
        <v>4076</v>
      </c>
      <c r="D226" s="496">
        <v>5.0</v>
      </c>
      <c r="E226" s="496">
        <v>3.0</v>
      </c>
      <c r="F226" s="496">
        <v>4.0</v>
      </c>
      <c r="G226" s="701" t="s">
        <v>4301</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2"/>
      <c r="AQ226" s="702"/>
      <c r="AR226" s="703" t="s">
        <v>157</v>
      </c>
      <c r="AS226" s="702"/>
      <c r="AT226" s="702"/>
      <c r="AU226" s="702"/>
      <c r="AV226" s="703"/>
      <c r="AW226" s="703" t="s">
        <v>157</v>
      </c>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2"/>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3" t="s">
        <v>157</v>
      </c>
      <c r="DD226" s="702"/>
      <c r="DE226" s="702"/>
      <c r="DF226" s="702"/>
    </row>
    <row r="227">
      <c r="A227" s="699" t="s">
        <v>1106</v>
      </c>
      <c r="B227" s="700">
        <f t="shared" si="14"/>
        <v>2</v>
      </c>
      <c r="C227" s="700" t="s">
        <v>4076</v>
      </c>
      <c r="D227" s="496">
        <v>3.0</v>
      </c>
      <c r="E227" s="496">
        <v>3.0</v>
      </c>
      <c r="F227" s="496">
        <v>3.0</v>
      </c>
      <c r="G227" s="701" t="s">
        <v>4302</v>
      </c>
      <c r="H227" s="679"/>
      <c r="I227" s="702"/>
      <c r="J227" s="702"/>
      <c r="K227" s="702"/>
      <c r="L227" s="702"/>
      <c r="M227" s="702"/>
      <c r="N227" s="702"/>
      <c r="O227" s="702"/>
      <c r="P227" s="702"/>
      <c r="Q227" s="702"/>
      <c r="R227" s="702"/>
      <c r="S227" s="702"/>
      <c r="T227" s="702"/>
      <c r="U227" s="702"/>
      <c r="V227" s="702"/>
      <c r="W227" s="702"/>
      <c r="X227" s="702"/>
      <c r="Y227" s="702"/>
      <c r="Z227" s="702"/>
      <c r="AA227" s="702"/>
      <c r="AB227" s="702"/>
      <c r="AC227" s="702"/>
      <c r="AD227" s="702"/>
      <c r="AE227" s="702"/>
      <c r="AF227" s="702"/>
      <c r="AG227" s="703" t="s">
        <v>157</v>
      </c>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t="s">
        <v>157</v>
      </c>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669</v>
      </c>
      <c r="B228" s="700"/>
      <c r="C228" s="700" t="s">
        <v>4076</v>
      </c>
      <c r="D228" s="496">
        <v>2.0</v>
      </c>
      <c r="E228" s="496">
        <v>2.0</v>
      </c>
      <c r="F228" s="496" t="s">
        <v>255</v>
      </c>
      <c r="G228" s="701" t="s">
        <v>4303</v>
      </c>
      <c r="H228" s="679"/>
      <c r="I228" s="702"/>
      <c r="J228" s="702"/>
      <c r="K228" s="702"/>
      <c r="L228" s="702"/>
      <c r="M228" s="702"/>
      <c r="N228" s="702"/>
      <c r="O228" s="702"/>
      <c r="P228" s="702"/>
      <c r="Q228" s="702"/>
      <c r="R228" s="702"/>
      <c r="S228" s="702"/>
      <c r="T228" s="702"/>
      <c r="U228" s="702"/>
      <c r="V228" s="702"/>
      <c r="W228" s="702"/>
      <c r="X228" s="702"/>
      <c r="Y228" s="702"/>
      <c r="Z228" s="702"/>
      <c r="AA228" s="702"/>
      <c r="AB228" s="702"/>
      <c r="AC228" s="702"/>
      <c r="AD228" s="702"/>
      <c r="AE228" s="702"/>
      <c r="AF228" s="702"/>
      <c r="AG228" s="703"/>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2540</v>
      </c>
      <c r="B229" s="700">
        <f t="shared" ref="B229:B230" si="15">counta($I229:$DF229)</f>
        <v>0</v>
      </c>
      <c r="C229" s="700" t="s">
        <v>4076</v>
      </c>
      <c r="D229" s="496">
        <v>1.0</v>
      </c>
      <c r="E229" s="496">
        <v>2.0</v>
      </c>
      <c r="F229" s="496" t="s">
        <v>255</v>
      </c>
      <c r="G229" s="701" t="s">
        <v>4304</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995</v>
      </c>
      <c r="B230" s="700">
        <f t="shared" si="15"/>
        <v>0</v>
      </c>
      <c r="C230" s="700" t="s">
        <v>4076</v>
      </c>
      <c r="D230" s="496">
        <v>1.0</v>
      </c>
      <c r="E230" s="496">
        <v>2.0</v>
      </c>
      <c r="F230" s="496" t="s">
        <v>255</v>
      </c>
      <c r="G230" s="701" t="s">
        <v>4305</v>
      </c>
      <c r="H230" s="679"/>
      <c r="I230" s="702"/>
      <c r="J230" s="704"/>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737</v>
      </c>
      <c r="B231" s="700"/>
      <c r="C231" s="700" t="s">
        <v>4113</v>
      </c>
      <c r="D231" s="496">
        <v>1.0</v>
      </c>
      <c r="E231" s="496">
        <v>1.0</v>
      </c>
      <c r="F231" s="496" t="s">
        <v>255</v>
      </c>
      <c r="G231" s="701" t="s">
        <v>4306</v>
      </c>
      <c r="H231" s="679"/>
      <c r="I231" s="702"/>
      <c r="J231" s="704"/>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197</v>
      </c>
      <c r="B232" s="700">
        <f t="shared" ref="B232:B261" si="16">counta($I232:$DF232)</f>
        <v>1</v>
      </c>
      <c r="C232" s="700" t="s">
        <v>4076</v>
      </c>
      <c r="D232" s="496">
        <v>1.0</v>
      </c>
      <c r="E232" s="496">
        <v>2.0</v>
      </c>
      <c r="F232" s="496" t="s">
        <v>255</v>
      </c>
      <c r="G232" s="701" t="s">
        <v>4307</v>
      </c>
      <c r="H232" s="679"/>
      <c r="I232" s="702"/>
      <c r="J232" s="704" t="s">
        <v>157</v>
      </c>
      <c r="K232" s="702"/>
      <c r="L232" s="702"/>
      <c r="M232" s="702"/>
      <c r="N232" s="702"/>
      <c r="O232" s="702"/>
      <c r="P232" s="702"/>
      <c r="Q232" s="702"/>
      <c r="R232" s="702"/>
      <c r="S232" s="702"/>
      <c r="T232" s="702"/>
      <c r="U232" s="702"/>
      <c r="V232" s="702"/>
      <c r="W232" s="702"/>
      <c r="X232" s="702"/>
      <c r="Y232" s="702"/>
      <c r="Z232" s="702"/>
      <c r="AA232" s="702"/>
      <c r="AB232" s="703"/>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3"/>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2298</v>
      </c>
      <c r="B233" s="700">
        <f t="shared" si="16"/>
        <v>1</v>
      </c>
      <c r="C233" s="700" t="s">
        <v>4076</v>
      </c>
      <c r="D233" s="496">
        <v>3.0</v>
      </c>
      <c r="E233" s="496">
        <v>4.0</v>
      </c>
      <c r="F233" s="496">
        <v>1.0</v>
      </c>
      <c r="G233" s="701" t="s">
        <v>4308</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3" t="s">
        <v>157</v>
      </c>
      <c r="BV233" s="702"/>
      <c r="BW233" s="702"/>
      <c r="BX233" s="702"/>
      <c r="BY233" s="702"/>
      <c r="BZ233" s="702"/>
      <c r="CA233" s="702"/>
      <c r="CB233" s="702"/>
      <c r="CC233" s="702"/>
      <c r="CD233" s="702"/>
      <c r="CE233" s="702"/>
      <c r="CF233" s="702"/>
      <c r="CG233" s="702"/>
      <c r="CH233" s="702"/>
      <c r="CI233" s="702"/>
      <c r="CJ233" s="702"/>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928</v>
      </c>
      <c r="B234" s="700">
        <f t="shared" si="16"/>
        <v>1</v>
      </c>
      <c r="C234" s="700" t="s">
        <v>4076</v>
      </c>
      <c r="D234" s="496">
        <v>2.0</v>
      </c>
      <c r="E234" s="496">
        <v>2.0</v>
      </c>
      <c r="F234" s="496" t="s">
        <v>255</v>
      </c>
      <c r="G234" s="701" t="s">
        <v>4309</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2"/>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2781</v>
      </c>
      <c r="B235" s="700">
        <f t="shared" si="16"/>
        <v>1</v>
      </c>
      <c r="C235" s="700" t="s">
        <v>4076</v>
      </c>
      <c r="D235" s="496">
        <v>2.0</v>
      </c>
      <c r="E235" s="496">
        <v>2.0</v>
      </c>
      <c r="F235" s="496" t="s">
        <v>255</v>
      </c>
      <c r="G235" s="701" t="s">
        <v>4310</v>
      </c>
      <c r="H235" s="679"/>
      <c r="I235" s="702"/>
      <c r="J235" s="702"/>
      <c r="K235" s="702"/>
      <c r="L235" s="702"/>
      <c r="M235" s="702"/>
      <c r="N235" s="702"/>
      <c r="O235" s="702"/>
      <c r="P235" s="702"/>
      <c r="Q235" s="702"/>
      <c r="R235" s="702"/>
      <c r="S235" s="702"/>
      <c r="T235" s="702"/>
      <c r="U235" s="702"/>
      <c r="V235" s="702"/>
      <c r="W235" s="702"/>
      <c r="X235" s="702"/>
      <c r="Y235" s="702"/>
      <c r="Z235" s="702"/>
      <c r="AA235" s="702"/>
      <c r="AB235" s="703"/>
      <c r="AC235" s="703"/>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c r="BM235" s="702"/>
      <c r="BN235" s="702"/>
      <c r="BO235" s="702"/>
      <c r="BP235" s="702"/>
      <c r="BQ235" s="702"/>
      <c r="BR235" s="702"/>
      <c r="BS235" s="702"/>
      <c r="BT235" s="702"/>
      <c r="BU235" s="702"/>
      <c r="BV235" s="702"/>
      <c r="BW235" s="702"/>
      <c r="BX235" s="702"/>
      <c r="BY235" s="702"/>
      <c r="BZ235" s="702"/>
      <c r="CA235" s="702"/>
      <c r="CB235" s="702"/>
      <c r="CC235" s="702"/>
      <c r="CD235" s="702"/>
      <c r="CE235" s="702"/>
      <c r="CF235" s="702"/>
      <c r="CG235" s="703"/>
      <c r="CH235" s="703"/>
      <c r="CI235" s="703"/>
      <c r="CJ235" s="703" t="s">
        <v>157</v>
      </c>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929</v>
      </c>
      <c r="B236" s="700">
        <f t="shared" si="16"/>
        <v>2</v>
      </c>
      <c r="C236" s="700" t="s">
        <v>4076</v>
      </c>
      <c r="D236" s="496">
        <v>3.0</v>
      </c>
      <c r="E236" s="496" t="s">
        <v>285</v>
      </c>
      <c r="F236" s="496">
        <v>2.0</v>
      </c>
      <c r="G236" s="701" t="s">
        <v>4311</v>
      </c>
      <c r="H236" s="679"/>
      <c r="I236" s="702"/>
      <c r="J236" s="702"/>
      <c r="K236" s="702"/>
      <c r="L236" s="702"/>
      <c r="M236" s="702"/>
      <c r="N236" s="702"/>
      <c r="O236" s="702"/>
      <c r="P236" s="702"/>
      <c r="Q236" s="702"/>
      <c r="R236" s="702"/>
      <c r="S236" s="702"/>
      <c r="T236" s="702"/>
      <c r="U236" s="702"/>
      <c r="V236" s="702"/>
      <c r="W236" s="702"/>
      <c r="X236" s="702"/>
      <c r="Y236" s="702"/>
      <c r="Z236" s="702"/>
      <c r="AA236" s="702"/>
      <c r="AB236" s="703" t="s">
        <v>157</v>
      </c>
      <c r="AC236" s="703"/>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c r="BM236" s="702"/>
      <c r="BN236" s="702"/>
      <c r="BO236" s="702"/>
      <c r="BP236" s="702"/>
      <c r="BQ236" s="702"/>
      <c r="BR236" s="702"/>
      <c r="BS236" s="703" t="s">
        <v>157</v>
      </c>
      <c r="BT236" s="702"/>
      <c r="BU236" s="702"/>
      <c r="BV236" s="702"/>
      <c r="BW236" s="702"/>
      <c r="BX236" s="702"/>
      <c r="BY236" s="702"/>
      <c r="BZ236" s="702"/>
      <c r="CA236" s="702"/>
      <c r="CB236" s="702"/>
      <c r="CC236" s="702"/>
      <c r="CD236" s="702"/>
      <c r="CE236" s="702"/>
      <c r="CF236" s="702"/>
      <c r="CG236" s="702"/>
      <c r="CH236" s="702"/>
      <c r="CI236" s="702"/>
      <c r="CJ236" s="702"/>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1976</v>
      </c>
      <c r="B237" s="700">
        <f t="shared" si="16"/>
        <v>1</v>
      </c>
      <c r="C237" s="700" t="s">
        <v>4076</v>
      </c>
      <c r="D237" s="496">
        <v>6.0</v>
      </c>
      <c r="E237" s="496" t="s">
        <v>285</v>
      </c>
      <c r="F237" s="496">
        <v>4.0</v>
      </c>
      <c r="G237" s="701" t="s">
        <v>4312</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3"/>
      <c r="BE237" s="703" t="s">
        <v>157</v>
      </c>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1003</v>
      </c>
      <c r="B238" s="700">
        <f t="shared" si="16"/>
        <v>0</v>
      </c>
      <c r="C238" s="700" t="s">
        <v>4076</v>
      </c>
      <c r="D238" s="496">
        <v>5.0</v>
      </c>
      <c r="E238" s="496" t="s">
        <v>285</v>
      </c>
      <c r="F238" s="496" t="s">
        <v>4313</v>
      </c>
      <c r="G238" s="701" t="s">
        <v>4314</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c r="BE238" s="703"/>
      <c r="BF238" s="702"/>
      <c r="BG238" s="702"/>
      <c r="BH238" s="702"/>
      <c r="BI238" s="702"/>
      <c r="BJ238" s="702"/>
      <c r="BK238" s="702"/>
      <c r="BL238" s="702"/>
      <c r="BM238" s="702"/>
      <c r="BN238" s="702"/>
      <c r="BO238" s="702"/>
      <c r="BP238" s="702"/>
      <c r="BQ238" s="702"/>
      <c r="BR238" s="702"/>
      <c r="BS238" s="702"/>
      <c r="BT238" s="702"/>
      <c r="BU238" s="703"/>
      <c r="BV238" s="702"/>
      <c r="BW238" s="702"/>
      <c r="BX238" s="702"/>
      <c r="BY238" s="702"/>
      <c r="BZ238" s="702"/>
      <c r="CA238" s="702"/>
      <c r="CB238" s="702"/>
      <c r="CC238" s="702"/>
      <c r="CD238" s="702"/>
      <c r="CE238" s="702"/>
      <c r="CF238" s="702"/>
      <c r="CG238" s="703"/>
      <c r="CH238" s="703"/>
      <c r="CI238" s="703"/>
      <c r="CJ238" s="703"/>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2777</v>
      </c>
      <c r="B239" s="700">
        <f t="shared" si="16"/>
        <v>1</v>
      </c>
      <c r="C239" s="700" t="s">
        <v>4113</v>
      </c>
      <c r="D239" s="496">
        <v>1.0</v>
      </c>
      <c r="E239" s="496">
        <v>2.0</v>
      </c>
      <c r="F239" s="496" t="s">
        <v>255</v>
      </c>
      <c r="G239" s="701" t="s">
        <v>4315</v>
      </c>
      <c r="H239" s="679"/>
      <c r="I239" s="703"/>
      <c r="J239" s="702"/>
      <c r="K239" s="702"/>
      <c r="L239" s="702"/>
      <c r="M239" s="702"/>
      <c r="N239" s="702"/>
      <c r="O239" s="702"/>
      <c r="P239" s="702"/>
      <c r="Q239" s="702"/>
      <c r="R239" s="702"/>
      <c r="S239" s="703"/>
      <c r="T239" s="702"/>
      <c r="U239" s="703"/>
      <c r="V239" s="703"/>
      <c r="W239" s="703"/>
      <c r="X239" s="702"/>
      <c r="Y239" s="702"/>
      <c r="Z239" s="702"/>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3"/>
      <c r="BV239" s="702"/>
      <c r="BW239" s="702"/>
      <c r="BX239" s="702"/>
      <c r="BY239" s="702"/>
      <c r="BZ239" s="702"/>
      <c r="CA239" s="702"/>
      <c r="CB239" s="702"/>
      <c r="CC239" s="702"/>
      <c r="CD239" s="702"/>
      <c r="CE239" s="702"/>
      <c r="CF239" s="702"/>
      <c r="CG239" s="703"/>
      <c r="CH239" s="703"/>
      <c r="CI239" s="703"/>
      <c r="CJ239" s="703" t="s">
        <v>157</v>
      </c>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1871</v>
      </c>
      <c r="B240" s="700">
        <f t="shared" si="16"/>
        <v>2</v>
      </c>
      <c r="C240" s="700" t="s">
        <v>4076</v>
      </c>
      <c r="D240" s="496">
        <v>2.0</v>
      </c>
      <c r="E240" s="496">
        <v>1.0</v>
      </c>
      <c r="F240" s="496" t="s">
        <v>255</v>
      </c>
      <c r="G240" s="701" t="s">
        <v>4316</v>
      </c>
      <c r="H240" s="679"/>
      <c r="I240" s="703"/>
      <c r="J240" s="702"/>
      <c r="K240" s="702"/>
      <c r="L240" s="702"/>
      <c r="M240" s="702"/>
      <c r="N240" s="702"/>
      <c r="O240" s="702"/>
      <c r="P240" s="702"/>
      <c r="Q240" s="702"/>
      <c r="R240" s="702"/>
      <c r="S240" s="703"/>
      <c r="T240" s="702"/>
      <c r="U240" s="703"/>
      <c r="V240" s="703"/>
      <c r="W240" s="703"/>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3" t="s">
        <v>157</v>
      </c>
      <c r="BE240" s="702"/>
      <c r="BF240" s="702"/>
      <c r="BG240" s="702"/>
      <c r="BH240" s="702"/>
      <c r="BI240" s="702"/>
      <c r="BJ240" s="702"/>
      <c r="BK240" s="702"/>
      <c r="BL240" s="702"/>
      <c r="BM240" s="702"/>
      <c r="BN240" s="702"/>
      <c r="BO240" s="702"/>
      <c r="BP240" s="702"/>
      <c r="BQ240" s="702"/>
      <c r="BR240" s="702"/>
      <c r="BS240" s="702"/>
      <c r="BT240" s="702"/>
      <c r="BU240" s="703" t="s">
        <v>157</v>
      </c>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192</v>
      </c>
      <c r="B241" s="700">
        <f t="shared" si="16"/>
        <v>1</v>
      </c>
      <c r="C241" s="700" t="s">
        <v>4076</v>
      </c>
      <c r="D241" s="496">
        <v>5.0</v>
      </c>
      <c r="E241" s="496" t="s">
        <v>285</v>
      </c>
      <c r="F241" s="496">
        <v>5.0</v>
      </c>
      <c r="G241" s="701" t="s">
        <v>4317</v>
      </c>
      <c r="H241" s="679"/>
      <c r="I241" s="702"/>
      <c r="J241" s="704" t="s">
        <v>157</v>
      </c>
      <c r="K241" s="702"/>
      <c r="L241" s="702"/>
      <c r="M241" s="702"/>
      <c r="N241" s="702"/>
      <c r="O241" s="702"/>
      <c r="P241" s="702"/>
      <c r="Q241" s="702"/>
      <c r="R241" s="702"/>
      <c r="S241" s="702"/>
      <c r="T241" s="702"/>
      <c r="U241" s="702"/>
      <c r="V241" s="702"/>
      <c r="W241" s="702"/>
      <c r="X241" s="703"/>
      <c r="Y241" s="703"/>
      <c r="Z241" s="703"/>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2"/>
      <c r="CV241" s="702"/>
      <c r="CW241" s="702"/>
      <c r="CX241" s="702"/>
      <c r="CY241" s="702"/>
      <c r="CZ241" s="702"/>
      <c r="DA241" s="702"/>
      <c r="DB241" s="702"/>
      <c r="DC241" s="702"/>
      <c r="DD241" s="702"/>
      <c r="DE241" s="702"/>
      <c r="DF241" s="702"/>
    </row>
    <row r="242">
      <c r="A242" s="699" t="s">
        <v>816</v>
      </c>
      <c r="B242" s="700">
        <f t="shared" si="16"/>
        <v>1</v>
      </c>
      <c r="C242" s="700" t="s">
        <v>4076</v>
      </c>
      <c r="D242" s="496">
        <v>3.0</v>
      </c>
      <c r="E242" s="496">
        <v>2.0</v>
      </c>
      <c r="F242" s="496">
        <v>1.0</v>
      </c>
      <c r="G242" s="701" t="s">
        <v>4318</v>
      </c>
      <c r="H242" s="679"/>
      <c r="I242" s="702"/>
      <c r="J242" s="702"/>
      <c r="K242" s="702"/>
      <c r="L242" s="702"/>
      <c r="M242" s="702"/>
      <c r="N242" s="702"/>
      <c r="O242" s="702"/>
      <c r="P242" s="702"/>
      <c r="Q242" s="702"/>
      <c r="R242" s="702"/>
      <c r="S242" s="702"/>
      <c r="T242" s="702"/>
      <c r="U242" s="702"/>
      <c r="V242" s="702"/>
      <c r="W242" s="702"/>
      <c r="X242" s="703"/>
      <c r="Y242" s="703" t="s">
        <v>157</v>
      </c>
      <c r="Z242" s="703"/>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2"/>
      <c r="CV242" s="702"/>
      <c r="CW242" s="702"/>
      <c r="CX242" s="702"/>
      <c r="CY242" s="702"/>
      <c r="CZ242" s="702"/>
      <c r="DA242" s="702"/>
      <c r="DB242" s="702"/>
      <c r="DC242" s="702"/>
      <c r="DD242" s="702"/>
      <c r="DE242" s="702"/>
      <c r="DF242" s="702"/>
    </row>
    <row r="243">
      <c r="A243" s="699" t="s">
        <v>1848</v>
      </c>
      <c r="B243" s="700">
        <f t="shared" si="16"/>
        <v>0</v>
      </c>
      <c r="C243" s="700" t="s">
        <v>4076</v>
      </c>
      <c r="D243" s="496">
        <v>5.0</v>
      </c>
      <c r="E243" s="496">
        <v>3.0</v>
      </c>
      <c r="F243" s="496">
        <v>4.0</v>
      </c>
      <c r="G243" s="701" t="s">
        <v>4319</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1851</v>
      </c>
      <c r="B244" s="700">
        <f t="shared" si="16"/>
        <v>0</v>
      </c>
      <c r="C244" s="700" t="s">
        <v>4076</v>
      </c>
      <c r="D244" s="496">
        <v>2.0</v>
      </c>
      <c r="E244" s="496">
        <v>2.0</v>
      </c>
      <c r="F244" s="496" t="s">
        <v>255</v>
      </c>
      <c r="G244" s="701" t="s">
        <v>4320</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3259</v>
      </c>
      <c r="B245" s="700">
        <f t="shared" si="16"/>
        <v>0</v>
      </c>
      <c r="C245" s="700" t="s">
        <v>4113</v>
      </c>
      <c r="D245" s="496">
        <v>3.0</v>
      </c>
      <c r="E245" s="496">
        <v>5.0</v>
      </c>
      <c r="F245" s="496" t="s">
        <v>115</v>
      </c>
      <c r="G245" s="701" t="s">
        <v>4321</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2333</v>
      </c>
      <c r="B246" s="700">
        <f t="shared" si="16"/>
        <v>0</v>
      </c>
      <c r="C246" s="700" t="s">
        <v>4076</v>
      </c>
      <c r="D246" s="496">
        <v>3.0</v>
      </c>
      <c r="E246" s="496" t="s">
        <v>318</v>
      </c>
      <c r="F246" s="496">
        <v>4.0</v>
      </c>
      <c r="G246" s="701" t="s">
        <v>4322</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1805</v>
      </c>
      <c r="B247" s="700">
        <f t="shared" si="16"/>
        <v>0</v>
      </c>
      <c r="C247" s="700" t="s">
        <v>4076</v>
      </c>
      <c r="D247" s="496">
        <v>3.0</v>
      </c>
      <c r="E247" s="496">
        <v>3.0</v>
      </c>
      <c r="F247" s="496" t="s">
        <v>255</v>
      </c>
      <c r="G247" s="701" t="s">
        <v>4323</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1877</v>
      </c>
      <c r="B248" s="700">
        <f t="shared" si="16"/>
        <v>0</v>
      </c>
      <c r="C248" s="700" t="s">
        <v>4076</v>
      </c>
      <c r="D248" s="496">
        <v>5.0</v>
      </c>
      <c r="E248" s="496" t="s">
        <v>285</v>
      </c>
      <c r="F248" s="496">
        <v>5.0</v>
      </c>
      <c r="G248" s="701" t="s">
        <v>4324</v>
      </c>
      <c r="H248" s="705"/>
      <c r="I248" s="702"/>
      <c r="J248" s="702"/>
      <c r="K248" s="702"/>
      <c r="L248" s="702"/>
      <c r="M248" s="702"/>
      <c r="N248" s="702"/>
      <c r="O248" s="702"/>
      <c r="P248" s="702"/>
      <c r="Q248" s="702"/>
      <c r="R248" s="702"/>
      <c r="S248" s="703"/>
      <c r="T248" s="702"/>
      <c r="U248" s="703"/>
      <c r="V248" s="702"/>
      <c r="W248" s="702"/>
      <c r="X248" s="702"/>
      <c r="Y248" s="702"/>
      <c r="Z248" s="702"/>
      <c r="AA248" s="702"/>
      <c r="AB248" s="703"/>
      <c r="AC248" s="703"/>
      <c r="AD248" s="702"/>
      <c r="AE248" s="702"/>
      <c r="AF248" s="702"/>
      <c r="AG248" s="702"/>
      <c r="AH248" s="702"/>
      <c r="AI248" s="702"/>
      <c r="AJ248" s="702"/>
      <c r="AK248" s="702"/>
      <c r="AL248" s="703"/>
      <c r="AM248" s="702"/>
      <c r="AN248" s="702"/>
      <c r="AO248" s="702"/>
      <c r="AP248" s="702"/>
      <c r="AQ248" s="702"/>
      <c r="AR248" s="703"/>
      <c r="AS248" s="702"/>
      <c r="AT248" s="702"/>
      <c r="AU248" s="702"/>
      <c r="AV248" s="702"/>
      <c r="AW248" s="702"/>
      <c r="AX248" s="702"/>
      <c r="AY248" s="702"/>
      <c r="AZ248" s="702"/>
      <c r="BA248" s="702"/>
      <c r="BB248" s="702"/>
      <c r="BC248" s="703"/>
      <c r="BD248" s="702"/>
      <c r="BE248" s="702"/>
      <c r="BF248" s="702"/>
      <c r="BG248" s="702"/>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1921</v>
      </c>
      <c r="B249" s="700">
        <f t="shared" si="16"/>
        <v>1</v>
      </c>
      <c r="C249" s="700" t="s">
        <v>4076</v>
      </c>
      <c r="D249" s="496">
        <v>5.0</v>
      </c>
      <c r="E249" s="496">
        <v>3.0</v>
      </c>
      <c r="F249" s="496">
        <v>4.0</v>
      </c>
      <c r="G249" s="701" t="s">
        <v>4325</v>
      </c>
      <c r="H249" s="705"/>
      <c r="I249" s="702"/>
      <c r="J249" s="702"/>
      <c r="K249" s="702"/>
      <c r="L249" s="702"/>
      <c r="M249" s="702"/>
      <c r="N249" s="702"/>
      <c r="O249" s="702"/>
      <c r="P249" s="702"/>
      <c r="Q249" s="702"/>
      <c r="R249" s="702"/>
      <c r="S249" s="703"/>
      <c r="T249" s="702"/>
      <c r="U249" s="703"/>
      <c r="V249" s="702"/>
      <c r="W249" s="702"/>
      <c r="X249" s="702"/>
      <c r="Y249" s="702"/>
      <c r="Z249" s="702"/>
      <c r="AA249" s="702"/>
      <c r="AB249" s="703"/>
      <c r="AC249" s="703"/>
      <c r="AD249" s="702"/>
      <c r="AE249" s="702"/>
      <c r="AF249" s="702"/>
      <c r="AG249" s="702"/>
      <c r="AH249" s="702"/>
      <c r="AI249" s="702"/>
      <c r="AJ249" s="702"/>
      <c r="AK249" s="702"/>
      <c r="AL249" s="703"/>
      <c r="AM249" s="702"/>
      <c r="AN249" s="702"/>
      <c r="AO249" s="702"/>
      <c r="AP249" s="702"/>
      <c r="AQ249" s="702"/>
      <c r="AR249" s="703"/>
      <c r="AS249" s="702"/>
      <c r="AT249" s="702"/>
      <c r="AU249" s="702"/>
      <c r="AV249" s="702"/>
      <c r="AW249" s="702"/>
      <c r="AX249" s="702"/>
      <c r="AY249" s="702"/>
      <c r="AZ249" s="702"/>
      <c r="BA249" s="702"/>
      <c r="BB249" s="702"/>
      <c r="BC249" s="703" t="s">
        <v>157</v>
      </c>
      <c r="BD249" s="702"/>
      <c r="BE249" s="702"/>
      <c r="BF249" s="702"/>
      <c r="BG249" s="702"/>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2388</v>
      </c>
      <c r="B250" s="700">
        <f t="shared" si="16"/>
        <v>0</v>
      </c>
      <c r="C250" s="700" t="s">
        <v>4076</v>
      </c>
      <c r="D250" s="496">
        <v>2.0</v>
      </c>
      <c r="E250" s="496">
        <v>2.0</v>
      </c>
      <c r="F250" s="496">
        <v>1.0</v>
      </c>
      <c r="G250" s="701" t="s">
        <v>4326</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484</v>
      </c>
      <c r="B251" s="700">
        <f t="shared" si="16"/>
        <v>0</v>
      </c>
      <c r="C251" s="700" t="s">
        <v>4076</v>
      </c>
      <c r="D251" s="496">
        <v>3.0</v>
      </c>
      <c r="E251" s="496">
        <v>6.0</v>
      </c>
      <c r="F251" s="496" t="s">
        <v>115</v>
      </c>
      <c r="G251" s="701" t="s">
        <v>4327</v>
      </c>
      <c r="H251" s="705"/>
      <c r="I251" s="702"/>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1437</v>
      </c>
      <c r="B252" s="700">
        <f t="shared" si="16"/>
        <v>1</v>
      </c>
      <c r="C252" s="700" t="s">
        <v>4076</v>
      </c>
      <c r="D252" s="496">
        <v>5.0</v>
      </c>
      <c r="E252" s="496">
        <v>5.0</v>
      </c>
      <c r="F252" s="496" t="s">
        <v>731</v>
      </c>
      <c r="G252" s="701" t="s">
        <v>4328</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c r="AS252" s="703"/>
      <c r="AT252" s="703"/>
      <c r="AU252" s="703"/>
      <c r="AV252" s="702"/>
      <c r="AW252" s="702"/>
      <c r="AX252" s="702"/>
      <c r="AY252" s="702"/>
      <c r="AZ252" s="702"/>
      <c r="BA252" s="702"/>
      <c r="BB252" s="702"/>
      <c r="BC252" s="702"/>
      <c r="BD252" s="702"/>
      <c r="BE252" s="702"/>
      <c r="BF252" s="702"/>
      <c r="BG252" s="703"/>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c r="CV252" s="702"/>
      <c r="CW252" s="702"/>
      <c r="CX252" s="702"/>
      <c r="CY252" s="702"/>
      <c r="CZ252" s="702"/>
      <c r="DA252" s="702"/>
      <c r="DB252" s="702"/>
      <c r="DC252" s="702"/>
      <c r="DD252" s="702"/>
      <c r="DE252" s="702"/>
      <c r="DF252" s="702"/>
    </row>
    <row r="253">
      <c r="A253" s="699" t="s">
        <v>537</v>
      </c>
      <c r="B253" s="700">
        <f t="shared" si="16"/>
        <v>1</v>
      </c>
      <c r="C253" s="700" t="s">
        <v>4076</v>
      </c>
      <c r="D253" s="496">
        <v>3.0</v>
      </c>
      <c r="E253" s="496">
        <v>6.0</v>
      </c>
      <c r="F253" s="496" t="s">
        <v>4131</v>
      </c>
      <c r="G253" s="701" t="s">
        <v>4329</v>
      </c>
      <c r="H253" s="705"/>
      <c r="I253" s="702"/>
      <c r="J253" s="702"/>
      <c r="K253" s="702"/>
      <c r="L253" s="702"/>
      <c r="M253" s="702"/>
      <c r="N253" s="702"/>
      <c r="O253" s="702"/>
      <c r="P253" s="702"/>
      <c r="Q253" s="704" t="s">
        <v>157</v>
      </c>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3"/>
      <c r="AQ253" s="702"/>
      <c r="AR253" s="703"/>
      <c r="AS253" s="703"/>
      <c r="AT253" s="703"/>
      <c r="AU253" s="703"/>
      <c r="AV253" s="702"/>
      <c r="AW253" s="702"/>
      <c r="AX253" s="702"/>
      <c r="AY253" s="702"/>
      <c r="AZ253" s="702"/>
      <c r="BA253" s="702"/>
      <c r="BB253" s="702"/>
      <c r="BC253" s="702"/>
      <c r="BD253" s="702"/>
      <c r="BE253" s="702"/>
      <c r="BF253" s="702"/>
      <c r="BG253" s="703"/>
      <c r="BH253" s="702"/>
      <c r="BI253" s="702"/>
      <c r="BJ253" s="702"/>
      <c r="BK253" s="702"/>
      <c r="BL253" s="702"/>
      <c r="BM253" s="702"/>
      <c r="BN253" s="702"/>
      <c r="BO253" s="702"/>
      <c r="BP253" s="702"/>
      <c r="BQ253" s="702"/>
      <c r="BR253" s="702"/>
      <c r="BS253" s="702"/>
      <c r="BT253" s="702"/>
      <c r="BU253" s="702"/>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3"/>
      <c r="CV253" s="702"/>
      <c r="CW253" s="702"/>
      <c r="CX253" s="702"/>
      <c r="CY253" s="702"/>
      <c r="CZ253" s="702"/>
      <c r="DA253" s="702"/>
      <c r="DB253" s="702"/>
      <c r="DC253" s="702"/>
      <c r="DD253" s="702"/>
      <c r="DE253" s="702"/>
      <c r="DF253" s="702"/>
    </row>
    <row r="254">
      <c r="A254" s="699" t="s">
        <v>1435</v>
      </c>
      <c r="B254" s="700">
        <f t="shared" si="16"/>
        <v>5</v>
      </c>
      <c r="C254" s="700" t="s">
        <v>4076</v>
      </c>
      <c r="D254" s="496">
        <v>3.0</v>
      </c>
      <c r="E254" s="496">
        <v>3.0</v>
      </c>
      <c r="F254" s="496">
        <v>3.0</v>
      </c>
      <c r="G254" s="701" t="s">
        <v>4330</v>
      </c>
      <c r="H254" s="705"/>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3" t="s">
        <v>157</v>
      </c>
      <c r="AQ254" s="702"/>
      <c r="AR254" s="703" t="s">
        <v>157</v>
      </c>
      <c r="AS254" s="703"/>
      <c r="AT254" s="703"/>
      <c r="AU254" s="703" t="s">
        <v>157</v>
      </c>
      <c r="AV254" s="702"/>
      <c r="AW254" s="702"/>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2"/>
      <c r="BU254" s="702"/>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3" t="s">
        <v>157</v>
      </c>
      <c r="CV254" s="702"/>
      <c r="CW254" s="702"/>
      <c r="CX254" s="702"/>
      <c r="CY254" s="702"/>
      <c r="CZ254" s="702"/>
      <c r="DA254" s="702"/>
      <c r="DB254" s="702"/>
      <c r="DC254" s="702"/>
      <c r="DD254" s="702"/>
      <c r="DE254" s="702"/>
      <c r="DF254" s="702"/>
    </row>
    <row r="255">
      <c r="A255" s="699" t="s">
        <v>1945</v>
      </c>
      <c r="B255" s="700">
        <f t="shared" si="16"/>
        <v>1</v>
      </c>
      <c r="C255" s="700" t="s">
        <v>4076</v>
      </c>
      <c r="D255" s="496">
        <v>5.0</v>
      </c>
      <c r="E255" s="496" t="s">
        <v>285</v>
      </c>
      <c r="F255" s="496" t="s">
        <v>4331</v>
      </c>
      <c r="G255" s="701" t="s">
        <v>4332</v>
      </c>
      <c r="H255" s="705"/>
      <c r="I255" s="702"/>
      <c r="J255" s="703"/>
      <c r="K255" s="703"/>
      <c r="L255" s="703"/>
      <c r="M255" s="703"/>
      <c r="N255" s="703"/>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3"/>
      <c r="AW255" s="703"/>
      <c r="AX255" s="702"/>
      <c r="AY255" s="702"/>
      <c r="AZ255" s="702"/>
      <c r="BA255" s="702"/>
      <c r="BB255" s="702"/>
      <c r="BC255" s="702"/>
      <c r="BD255" s="703" t="s">
        <v>157</v>
      </c>
      <c r="BE255" s="702"/>
      <c r="BF255" s="702"/>
      <c r="BG255" s="703"/>
      <c r="BH255" s="702"/>
      <c r="BI255" s="702"/>
      <c r="BJ255" s="702"/>
      <c r="BK255" s="702"/>
      <c r="BL255" s="702"/>
      <c r="BM255" s="702"/>
      <c r="BN255" s="702"/>
      <c r="BO255" s="702"/>
      <c r="BP255" s="702"/>
      <c r="BQ255" s="702"/>
      <c r="BR255" s="702"/>
      <c r="BS255" s="702"/>
      <c r="BT255" s="703"/>
      <c r="BU255" s="703"/>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372</v>
      </c>
      <c r="B256" s="700">
        <f t="shared" si="16"/>
        <v>4</v>
      </c>
      <c r="C256" s="700" t="s">
        <v>4076</v>
      </c>
      <c r="D256" s="496">
        <v>3.0</v>
      </c>
      <c r="E256" s="496">
        <v>3.0</v>
      </c>
      <c r="F256" s="496">
        <v>3.0</v>
      </c>
      <c r="G256" s="701" t="s">
        <v>4333</v>
      </c>
      <c r="H256" s="705"/>
      <c r="I256" s="702"/>
      <c r="J256" s="703"/>
      <c r="K256" s="703"/>
      <c r="L256" s="703"/>
      <c r="M256" s="703"/>
      <c r="N256" s="703" t="s">
        <v>157</v>
      </c>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t="s">
        <v>157</v>
      </c>
      <c r="AX256" s="702"/>
      <c r="AY256" s="702"/>
      <c r="AZ256" s="702"/>
      <c r="BA256" s="702"/>
      <c r="BB256" s="702"/>
      <c r="BC256" s="702"/>
      <c r="BD256" s="702"/>
      <c r="BE256" s="702"/>
      <c r="BF256" s="702"/>
      <c r="BG256" s="703" t="s">
        <v>157</v>
      </c>
      <c r="BH256" s="702"/>
      <c r="BI256" s="702"/>
      <c r="BJ256" s="702"/>
      <c r="BK256" s="702"/>
      <c r="BL256" s="702"/>
      <c r="BM256" s="702"/>
      <c r="BN256" s="702"/>
      <c r="BO256" s="702"/>
      <c r="BP256" s="702"/>
      <c r="BQ256" s="702"/>
      <c r="BR256" s="702"/>
      <c r="BS256" s="702"/>
      <c r="BT256" s="703" t="s">
        <v>157</v>
      </c>
      <c r="BU256" s="703"/>
      <c r="BV256" s="702"/>
      <c r="BW256" s="702"/>
      <c r="BX256" s="702"/>
      <c r="BY256" s="702"/>
      <c r="BZ256" s="702"/>
      <c r="CA256" s="702"/>
      <c r="CB256" s="702"/>
      <c r="CC256" s="702"/>
      <c r="CD256" s="702"/>
      <c r="CE256" s="702"/>
      <c r="CF256" s="702"/>
      <c r="CG256" s="702"/>
      <c r="CH256" s="702"/>
      <c r="CI256" s="702"/>
      <c r="CJ256" s="702"/>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373</v>
      </c>
      <c r="B257" s="700">
        <f t="shared" si="16"/>
        <v>1</v>
      </c>
      <c r="C257" s="700" t="s">
        <v>4076</v>
      </c>
      <c r="D257" s="496">
        <v>5.0</v>
      </c>
      <c r="E257" s="496">
        <v>3.0</v>
      </c>
      <c r="F257" s="496">
        <v>3.0</v>
      </c>
      <c r="G257" s="701" t="s">
        <v>4334</v>
      </c>
      <c r="H257" s="705"/>
      <c r="I257" s="702"/>
      <c r="J257" s="703"/>
      <c r="K257" s="703"/>
      <c r="L257" s="703"/>
      <c r="M257" s="703"/>
      <c r="N257" s="703" t="s">
        <v>157</v>
      </c>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2"/>
      <c r="AW257" s="702"/>
      <c r="AX257" s="702"/>
      <c r="AY257" s="702"/>
      <c r="AZ257" s="702"/>
      <c r="BA257" s="702"/>
      <c r="BB257" s="702"/>
      <c r="BC257" s="702"/>
      <c r="BD257" s="702"/>
      <c r="BE257" s="702"/>
      <c r="BF257" s="702"/>
      <c r="BG257" s="702"/>
      <c r="BH257" s="702"/>
      <c r="BI257" s="702"/>
      <c r="BJ257" s="702"/>
      <c r="BK257" s="702"/>
      <c r="BL257" s="702"/>
      <c r="BM257" s="702"/>
      <c r="BN257" s="702"/>
      <c r="BO257" s="702"/>
      <c r="BP257" s="702"/>
      <c r="BQ257" s="702"/>
      <c r="BR257" s="702"/>
      <c r="BS257" s="702"/>
      <c r="BT257" s="702"/>
      <c r="BU257" s="702"/>
      <c r="BV257" s="702"/>
      <c r="BW257" s="702"/>
      <c r="BX257" s="702"/>
      <c r="BY257" s="702"/>
      <c r="BZ257" s="702"/>
      <c r="CA257" s="702"/>
      <c r="CB257" s="702"/>
      <c r="CC257" s="702"/>
      <c r="CD257" s="702"/>
      <c r="CE257" s="702"/>
      <c r="CF257" s="702"/>
      <c r="CG257" s="702"/>
      <c r="CH257" s="702"/>
      <c r="CI257" s="702"/>
      <c r="CJ257" s="702"/>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2499</v>
      </c>
      <c r="B258" s="700">
        <f t="shared" si="16"/>
        <v>0</v>
      </c>
      <c r="C258" s="700" t="s">
        <v>4076</v>
      </c>
      <c r="D258" s="496">
        <v>3.0</v>
      </c>
      <c r="E258" s="496">
        <v>3.0</v>
      </c>
      <c r="F258" s="496">
        <v>3.0</v>
      </c>
      <c r="G258" s="701" t="s">
        <v>4335</v>
      </c>
      <c r="H258" s="705"/>
      <c r="I258" s="702"/>
      <c r="J258" s="702"/>
      <c r="K258" s="702"/>
      <c r="L258" s="702"/>
      <c r="M258" s="702"/>
      <c r="N258" s="702"/>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3"/>
      <c r="AW258" s="703"/>
      <c r="AX258" s="702"/>
      <c r="AY258" s="702"/>
      <c r="AZ258" s="702"/>
      <c r="BA258" s="702"/>
      <c r="BB258" s="702"/>
      <c r="BC258" s="702"/>
      <c r="BD258" s="702"/>
      <c r="BE258" s="702"/>
      <c r="BF258" s="702"/>
      <c r="BG258" s="703"/>
      <c r="BH258" s="702"/>
      <c r="BI258" s="702"/>
      <c r="BJ258" s="702"/>
      <c r="BK258" s="702"/>
      <c r="BL258" s="702"/>
      <c r="BM258" s="702"/>
      <c r="BN258" s="702"/>
      <c r="BO258" s="702"/>
      <c r="BP258" s="702"/>
      <c r="BQ258" s="702"/>
      <c r="BR258" s="703"/>
      <c r="BS258" s="703"/>
      <c r="BT258" s="703"/>
      <c r="BU258" s="703"/>
      <c r="BV258" s="702"/>
      <c r="BW258" s="702"/>
      <c r="BX258" s="702"/>
      <c r="BY258" s="702"/>
      <c r="BZ258" s="702"/>
      <c r="CA258" s="702"/>
      <c r="CB258" s="702"/>
      <c r="CC258" s="702"/>
      <c r="CD258" s="702"/>
      <c r="CE258" s="702"/>
      <c r="CF258" s="702"/>
      <c r="CG258" s="703"/>
      <c r="CH258" s="703"/>
      <c r="CI258" s="703"/>
      <c r="CJ258" s="703"/>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2000</v>
      </c>
      <c r="B259" s="700">
        <f t="shared" si="16"/>
        <v>1</v>
      </c>
      <c r="C259" s="700" t="s">
        <v>4076</v>
      </c>
      <c r="D259" s="496">
        <v>5.0</v>
      </c>
      <c r="E259" s="496">
        <v>5.0</v>
      </c>
      <c r="F259" s="496" t="s">
        <v>731</v>
      </c>
      <c r="G259" s="701" t="s">
        <v>4336</v>
      </c>
      <c r="H259" s="705"/>
      <c r="I259" s="702"/>
      <c r="J259" s="702"/>
      <c r="K259" s="702"/>
      <c r="L259" s="702"/>
      <c r="M259" s="702"/>
      <c r="N259" s="702"/>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2"/>
      <c r="BE259" s="702"/>
      <c r="BF259" s="702"/>
      <c r="BG259" s="703" t="s">
        <v>157</v>
      </c>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542</v>
      </c>
      <c r="B260" s="700">
        <f t="shared" si="16"/>
        <v>8</v>
      </c>
      <c r="C260" s="700" t="s">
        <v>4113</v>
      </c>
      <c r="D260" s="496">
        <v>1.0</v>
      </c>
      <c r="E260" s="496">
        <v>2.0</v>
      </c>
      <c r="F260" s="496" t="s">
        <v>255</v>
      </c>
      <c r="G260" s="701" t="s">
        <v>4337</v>
      </c>
      <c r="H260" s="705"/>
      <c r="I260" s="702"/>
      <c r="J260" s="702"/>
      <c r="K260" s="702"/>
      <c r="L260" s="702"/>
      <c r="M260" s="702"/>
      <c r="N260" s="702"/>
      <c r="O260" s="702"/>
      <c r="P260" s="702"/>
      <c r="Q260" s="704" t="s">
        <v>157</v>
      </c>
      <c r="R260" s="702"/>
      <c r="S260" s="702"/>
      <c r="T260" s="702"/>
      <c r="U260" s="702"/>
      <c r="V260" s="704"/>
      <c r="W260" s="702"/>
      <c r="X260" s="702"/>
      <c r="Y260" s="702"/>
      <c r="Z260" s="702"/>
      <c r="AA260" s="702"/>
      <c r="AB260" s="702"/>
      <c r="AC260" s="702"/>
      <c r="AD260" s="704" t="s">
        <v>157</v>
      </c>
      <c r="AE260" s="702"/>
      <c r="AF260" s="702"/>
      <c r="AG260" s="702"/>
      <c r="AH260" s="702"/>
      <c r="AI260" s="702"/>
      <c r="AJ260" s="702"/>
      <c r="AK260" s="702"/>
      <c r="AL260" s="702"/>
      <c r="AM260" s="702"/>
      <c r="AN260" s="702"/>
      <c r="AO260" s="702"/>
      <c r="AP260" s="702"/>
      <c r="AQ260" s="702"/>
      <c r="AR260" s="702"/>
      <c r="AS260" s="702"/>
      <c r="AT260" s="702"/>
      <c r="AU260" s="702"/>
      <c r="AV260" s="703"/>
      <c r="AW260" s="703" t="s">
        <v>157</v>
      </c>
      <c r="AX260" s="702"/>
      <c r="AY260" s="702"/>
      <c r="AZ260" s="702"/>
      <c r="BA260" s="702"/>
      <c r="BB260" s="702"/>
      <c r="BC260" s="702"/>
      <c r="BD260" s="703"/>
      <c r="BE260" s="703" t="s">
        <v>157</v>
      </c>
      <c r="BF260" s="702"/>
      <c r="BG260" s="703" t="s">
        <v>157</v>
      </c>
      <c r="BH260" s="702"/>
      <c r="BI260" s="702"/>
      <c r="BJ260" s="702"/>
      <c r="BK260" s="702"/>
      <c r="BL260" s="702"/>
      <c r="BM260" s="702"/>
      <c r="BN260" s="702"/>
      <c r="BO260" s="702"/>
      <c r="BP260" s="702"/>
      <c r="BQ260" s="702"/>
      <c r="BR260" s="703" t="s">
        <v>157</v>
      </c>
      <c r="BS260" s="703"/>
      <c r="BT260" s="703" t="s">
        <v>157</v>
      </c>
      <c r="BU260" s="703"/>
      <c r="BV260" s="702"/>
      <c r="BW260" s="702"/>
      <c r="BX260" s="702"/>
      <c r="BY260" s="702"/>
      <c r="BZ260" s="702"/>
      <c r="CA260" s="702"/>
      <c r="CB260" s="702"/>
      <c r="CC260" s="702"/>
      <c r="CD260" s="702"/>
      <c r="CE260" s="702"/>
      <c r="CF260" s="702"/>
      <c r="CG260" s="703"/>
      <c r="CH260" s="703"/>
      <c r="CI260" s="703"/>
      <c r="CJ260" s="703" t="s">
        <v>157</v>
      </c>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c r="A261" s="699" t="s">
        <v>1043</v>
      </c>
      <c r="B261" s="700">
        <f t="shared" si="16"/>
        <v>1</v>
      </c>
      <c r="C261" s="700" t="s">
        <v>4076</v>
      </c>
      <c r="D261" s="496">
        <v>2.0</v>
      </c>
      <c r="E261" s="496">
        <v>2.0</v>
      </c>
      <c r="F261" s="496" t="s">
        <v>255</v>
      </c>
      <c r="G261" s="701" t="s">
        <v>4338</v>
      </c>
      <c r="H261" s="705"/>
      <c r="I261" s="702"/>
      <c r="J261" s="702"/>
      <c r="K261" s="702"/>
      <c r="L261" s="702"/>
      <c r="M261" s="702"/>
      <c r="N261" s="702"/>
      <c r="O261" s="702"/>
      <c r="P261" s="702"/>
      <c r="Q261" s="704"/>
      <c r="R261" s="702"/>
      <c r="S261" s="702"/>
      <c r="T261" s="702"/>
      <c r="U261" s="702"/>
      <c r="V261" s="704"/>
      <c r="W261" s="702"/>
      <c r="X261" s="702"/>
      <c r="Y261" s="702"/>
      <c r="Z261" s="702"/>
      <c r="AA261" s="702"/>
      <c r="AB261" s="702"/>
      <c r="AC261" s="702"/>
      <c r="AD261" s="704" t="s">
        <v>157</v>
      </c>
      <c r="AE261" s="702"/>
      <c r="AF261" s="702"/>
      <c r="AG261" s="702"/>
      <c r="AH261" s="702"/>
      <c r="AI261" s="702"/>
      <c r="AJ261" s="702"/>
      <c r="AK261" s="702"/>
      <c r="AL261" s="702"/>
      <c r="AM261" s="702"/>
      <c r="AN261" s="702"/>
      <c r="AO261" s="702"/>
      <c r="AP261" s="702"/>
      <c r="AQ261" s="702"/>
      <c r="AR261" s="702"/>
      <c r="AS261" s="702"/>
      <c r="AT261" s="702"/>
      <c r="AU261" s="702"/>
      <c r="AV261" s="703"/>
      <c r="AW261" s="703"/>
      <c r="AX261" s="702"/>
      <c r="AY261" s="702"/>
      <c r="AZ261" s="702"/>
      <c r="BA261" s="702"/>
      <c r="BB261" s="702"/>
      <c r="BC261" s="702"/>
      <c r="BD261" s="703"/>
      <c r="BE261" s="703"/>
      <c r="BF261" s="702"/>
      <c r="BG261" s="703"/>
      <c r="BH261" s="702"/>
      <c r="BI261" s="702"/>
      <c r="BJ261" s="702"/>
      <c r="BK261" s="702"/>
      <c r="BL261" s="702"/>
      <c r="BM261" s="702"/>
      <c r="BN261" s="702"/>
      <c r="BO261" s="702"/>
      <c r="BP261" s="702"/>
      <c r="BQ261" s="702"/>
      <c r="BR261" s="703"/>
      <c r="BS261" s="703"/>
      <c r="BT261" s="703"/>
      <c r="BU261" s="703"/>
      <c r="BV261" s="702"/>
      <c r="BW261" s="702"/>
      <c r="BX261" s="702"/>
      <c r="BY261" s="702"/>
      <c r="BZ261" s="702"/>
      <c r="CA261" s="702"/>
      <c r="CB261" s="702"/>
      <c r="CC261" s="702"/>
      <c r="CD261" s="702"/>
      <c r="CE261" s="702"/>
      <c r="CF261" s="702"/>
      <c r="CG261" s="703"/>
      <c r="CH261" s="703"/>
      <c r="CI261" s="703"/>
      <c r="CJ261" s="703"/>
      <c r="CK261" s="702"/>
      <c r="CL261" s="702"/>
      <c r="CM261" s="702"/>
      <c r="CN261" s="702"/>
      <c r="CO261" s="702"/>
      <c r="CP261" s="702"/>
      <c r="CQ261" s="702"/>
      <c r="CR261" s="702"/>
      <c r="CS261" s="702"/>
      <c r="CT261" s="702"/>
      <c r="CU261" s="702"/>
      <c r="CV261" s="702"/>
      <c r="CW261" s="702"/>
      <c r="CX261" s="702"/>
      <c r="CY261" s="702"/>
      <c r="CZ261" s="702"/>
      <c r="DA261" s="702"/>
      <c r="DB261" s="702"/>
      <c r="DC261" s="702"/>
      <c r="DD261" s="702"/>
      <c r="DE261" s="702"/>
      <c r="DF261" s="702"/>
    </row>
    <row r="262">
      <c r="A262" s="699" t="s">
        <v>1677</v>
      </c>
      <c r="B262" s="700"/>
      <c r="C262" s="700" t="s">
        <v>4076</v>
      </c>
      <c r="D262" s="496">
        <v>2.0</v>
      </c>
      <c r="E262" s="496">
        <v>2.0</v>
      </c>
      <c r="F262" s="496" t="s">
        <v>255</v>
      </c>
      <c r="G262" s="701" t="s">
        <v>4339</v>
      </c>
      <c r="H262" s="705"/>
      <c r="I262" s="702"/>
      <c r="J262" s="702"/>
      <c r="K262" s="702"/>
      <c r="L262" s="702"/>
      <c r="M262" s="702"/>
      <c r="N262" s="702"/>
      <c r="O262" s="702"/>
      <c r="P262" s="702"/>
      <c r="Q262" s="704"/>
      <c r="R262" s="702"/>
      <c r="S262" s="702"/>
      <c r="T262" s="702"/>
      <c r="U262" s="702"/>
      <c r="V262" s="704"/>
      <c r="W262" s="702"/>
      <c r="X262" s="702"/>
      <c r="Y262" s="702"/>
      <c r="Z262" s="702"/>
      <c r="AA262" s="702"/>
      <c r="AB262" s="702"/>
      <c r="AC262" s="702"/>
      <c r="AD262" s="704"/>
      <c r="AE262" s="702"/>
      <c r="AF262" s="702"/>
      <c r="AG262" s="702"/>
      <c r="AH262" s="702"/>
      <c r="AI262" s="702"/>
      <c r="AJ262" s="702"/>
      <c r="AK262" s="702"/>
      <c r="AL262" s="702"/>
      <c r="AM262" s="702"/>
      <c r="AN262" s="702"/>
      <c r="AO262" s="702"/>
      <c r="AP262" s="702"/>
      <c r="AQ262" s="702"/>
      <c r="AR262" s="702"/>
      <c r="AS262" s="702"/>
      <c r="AT262" s="702"/>
      <c r="AU262" s="702"/>
      <c r="AV262" s="703"/>
      <c r="AW262" s="703"/>
      <c r="AX262" s="702"/>
      <c r="AY262" s="702"/>
      <c r="AZ262" s="702"/>
      <c r="BA262" s="702"/>
      <c r="BB262" s="702"/>
      <c r="BC262" s="702"/>
      <c r="BD262" s="703"/>
      <c r="BE262" s="703"/>
      <c r="BF262" s="702"/>
      <c r="BG262" s="703"/>
      <c r="BH262" s="702"/>
      <c r="BI262" s="702"/>
      <c r="BJ262" s="702"/>
      <c r="BK262" s="702"/>
      <c r="BL262" s="702"/>
      <c r="BM262" s="702"/>
      <c r="BN262" s="702"/>
      <c r="BO262" s="702"/>
      <c r="BP262" s="702"/>
      <c r="BQ262" s="702"/>
      <c r="BR262" s="703"/>
      <c r="BS262" s="703"/>
      <c r="BT262" s="703"/>
      <c r="BU262" s="703"/>
      <c r="BV262" s="702"/>
      <c r="BW262" s="702"/>
      <c r="BX262" s="702"/>
      <c r="BY262" s="702"/>
      <c r="BZ262" s="702"/>
      <c r="CA262" s="702"/>
      <c r="CB262" s="702"/>
      <c r="CC262" s="702"/>
      <c r="CD262" s="702"/>
      <c r="CE262" s="702"/>
      <c r="CF262" s="702"/>
      <c r="CG262" s="703"/>
      <c r="CH262" s="703"/>
      <c r="CI262" s="703"/>
      <c r="CJ262" s="703"/>
      <c r="CK262" s="702"/>
      <c r="CL262" s="702"/>
      <c r="CM262" s="702"/>
      <c r="CN262" s="702"/>
      <c r="CO262" s="702"/>
      <c r="CP262" s="702"/>
      <c r="CQ262" s="702"/>
      <c r="CR262" s="702"/>
      <c r="CS262" s="702"/>
      <c r="CT262" s="702"/>
      <c r="CU262" s="702"/>
      <c r="CV262" s="702"/>
      <c r="CW262" s="702"/>
      <c r="CX262" s="702"/>
      <c r="CY262" s="702"/>
      <c r="CZ262" s="702"/>
      <c r="DA262" s="702"/>
      <c r="DB262" s="702"/>
      <c r="DC262" s="702"/>
      <c r="DD262" s="702"/>
      <c r="DE262" s="702"/>
      <c r="DF262" s="702"/>
    </row>
    <row r="263" ht="22.5" customHeight="1">
      <c r="A263" s="706" t="s">
        <v>4340</v>
      </c>
      <c r="B263" s="707"/>
      <c r="C263" s="708"/>
      <c r="D263" s="708"/>
      <c r="E263" s="708"/>
      <c r="F263" s="708"/>
      <c r="G263" s="708"/>
      <c r="H263" s="709"/>
      <c r="I263" s="697"/>
      <c r="J263" s="697"/>
      <c r="K263" s="697"/>
      <c r="L263" s="697"/>
      <c r="M263" s="697"/>
      <c r="N263" s="697"/>
      <c r="O263" s="697"/>
      <c r="P263" s="697"/>
      <c r="Q263" s="697"/>
      <c r="R263" s="697"/>
      <c r="S263" s="697"/>
      <c r="T263" s="697"/>
      <c r="U263" s="697"/>
      <c r="V263" s="697"/>
      <c r="W263" s="697"/>
      <c r="X263" s="697"/>
      <c r="Y263" s="697"/>
      <c r="Z263" s="697"/>
      <c r="AA263" s="697"/>
      <c r="AB263" s="697"/>
      <c r="AC263" s="697"/>
      <c r="AD263" s="697"/>
      <c r="AE263" s="697"/>
      <c r="AF263" s="697"/>
      <c r="AG263" s="697"/>
      <c r="AH263" s="697"/>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c r="BI263" s="697"/>
      <c r="BJ263" s="698"/>
      <c r="BK263" s="698"/>
      <c r="BL263" s="697"/>
      <c r="BM263" s="697"/>
      <c r="BN263" s="697"/>
      <c r="BO263" s="697"/>
      <c r="BP263" s="697"/>
      <c r="BQ263" s="697"/>
      <c r="BR263" s="698"/>
      <c r="BS263" s="698"/>
      <c r="BT263" s="697"/>
      <c r="BU263" s="697"/>
      <c r="BV263" s="697"/>
      <c r="BW263" s="697"/>
      <c r="BX263" s="697"/>
      <c r="BY263" s="697"/>
      <c r="BZ263" s="697"/>
      <c r="CA263" s="697"/>
      <c r="CB263" s="697"/>
      <c r="CC263" s="697"/>
      <c r="CD263" s="697"/>
      <c r="CE263" s="697"/>
      <c r="CF263" s="697"/>
      <c r="CG263" s="697"/>
      <c r="CH263" s="697"/>
      <c r="CI263" s="697"/>
      <c r="CJ263" s="697"/>
      <c r="CK263" s="697"/>
      <c r="CL263" s="697"/>
      <c r="CM263" s="697"/>
      <c r="CN263" s="697"/>
      <c r="CO263" s="697"/>
      <c r="CP263" s="697"/>
      <c r="CQ263" s="697"/>
      <c r="CR263" s="697"/>
      <c r="CS263" s="697"/>
      <c r="CT263" s="697"/>
      <c r="CU263" s="697"/>
      <c r="CV263" s="697"/>
      <c r="CW263" s="697"/>
      <c r="CX263" s="697"/>
      <c r="CY263" s="697"/>
      <c r="CZ263" s="697"/>
      <c r="DA263" s="697"/>
      <c r="DB263" s="697"/>
      <c r="DC263" s="697"/>
      <c r="DD263" s="697"/>
      <c r="DE263" s="697"/>
      <c r="DF263" s="697"/>
    </row>
    <row r="264">
      <c r="A264" s="710" t="s">
        <v>2847</v>
      </c>
      <c r="B264" s="711">
        <f t="shared" ref="B264:B265" si="17">counta($I264:$DF264)</f>
        <v>0</v>
      </c>
      <c r="C264" s="711" t="s">
        <v>4113</v>
      </c>
      <c r="D264" s="712">
        <v>0.0</v>
      </c>
      <c r="E264" s="712">
        <v>2.0</v>
      </c>
      <c r="F264" s="712" t="s">
        <v>255</v>
      </c>
      <c r="G264" s="713" t="s">
        <v>4341</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306</v>
      </c>
      <c r="B265" s="711">
        <f t="shared" si="17"/>
        <v>8</v>
      </c>
      <c r="C265" s="711" t="s">
        <v>4113</v>
      </c>
      <c r="D265" s="712">
        <v>3.0</v>
      </c>
      <c r="E265" s="712" t="s">
        <v>285</v>
      </c>
      <c r="F265" s="712" t="s">
        <v>255</v>
      </c>
      <c r="G265" s="713" t="s">
        <v>4342</v>
      </c>
      <c r="H265" s="705"/>
      <c r="I265" s="714"/>
      <c r="J265" s="715"/>
      <c r="K265" s="715"/>
      <c r="L265" s="715"/>
      <c r="M265" s="715" t="s">
        <v>157</v>
      </c>
      <c r="N265" s="714"/>
      <c r="O265" s="714"/>
      <c r="P265" s="714"/>
      <c r="Q265" s="714"/>
      <c r="R265" s="714"/>
      <c r="S265" s="714"/>
      <c r="T265" s="714"/>
      <c r="U265" s="714"/>
      <c r="V265" s="714"/>
      <c r="W265" s="714"/>
      <c r="X265" s="714"/>
      <c r="Y265" s="714"/>
      <c r="Z265" s="714"/>
      <c r="AA265" s="715" t="s">
        <v>157</v>
      </c>
      <c r="AB265" s="714"/>
      <c r="AC265" s="715" t="s">
        <v>157</v>
      </c>
      <c r="AD265" s="714"/>
      <c r="AE265" s="714"/>
      <c r="AF265" s="714"/>
      <c r="AG265" s="714"/>
      <c r="AH265" s="714"/>
      <c r="AI265" s="714"/>
      <c r="AJ265" s="714"/>
      <c r="AK265" s="714"/>
      <c r="AL265" s="714"/>
      <c r="AM265" s="714"/>
      <c r="AN265" s="714"/>
      <c r="AO265" s="714"/>
      <c r="AP265" s="714"/>
      <c r="AQ265" s="714"/>
      <c r="AR265" s="714"/>
      <c r="AS265" s="714"/>
      <c r="AT265" s="714"/>
      <c r="AU265" s="714"/>
      <c r="AV265" s="714"/>
      <c r="AW265" s="714"/>
      <c r="AX265" s="715"/>
      <c r="AY265" s="715" t="s">
        <v>157</v>
      </c>
      <c r="AZ265" s="714"/>
      <c r="BA265" s="714"/>
      <c r="BB265" s="714"/>
      <c r="BC265" s="714"/>
      <c r="BD265" s="714"/>
      <c r="BE265" s="714"/>
      <c r="BF265" s="714"/>
      <c r="BG265" s="714"/>
      <c r="BH265" s="714"/>
      <c r="BI265" s="715" t="s">
        <v>157</v>
      </c>
      <c r="BJ265" s="715"/>
      <c r="BK265" s="715"/>
      <c r="BL265" s="714"/>
      <c r="BM265" s="714"/>
      <c r="BN265" s="715"/>
      <c r="BO265" s="715" t="s">
        <v>157</v>
      </c>
      <c r="BP265" s="714"/>
      <c r="BQ265" s="714"/>
      <c r="BR265" s="714"/>
      <c r="BS265" s="714"/>
      <c r="BT265" s="714"/>
      <c r="BU265" s="714"/>
      <c r="BV265" s="714"/>
      <c r="BW265" s="714"/>
      <c r="BX265" s="714"/>
      <c r="BY265" s="714"/>
      <c r="BZ265" s="715"/>
      <c r="CA265" s="715" t="s">
        <v>157</v>
      </c>
      <c r="CB265" s="714"/>
      <c r="CC265" s="714"/>
      <c r="CD265" s="714"/>
      <c r="CE265" s="714"/>
      <c r="CF265" s="714"/>
      <c r="CG265" s="714"/>
      <c r="CH265" s="714"/>
      <c r="CI265" s="714"/>
      <c r="CJ265" s="714"/>
      <c r="CK265" s="714"/>
      <c r="CL265" s="714"/>
      <c r="CM265" s="714"/>
      <c r="CN265" s="714"/>
      <c r="CO265" s="714"/>
      <c r="CP265" s="714"/>
      <c r="CQ265" s="714"/>
      <c r="CR265" s="714"/>
      <c r="CS265" s="715" t="s">
        <v>157</v>
      </c>
      <c r="CT265" s="714"/>
      <c r="CU265" s="714"/>
      <c r="CV265" s="714"/>
      <c r="CW265" s="714"/>
      <c r="CX265" s="714"/>
      <c r="CY265" s="714"/>
      <c r="CZ265" s="714"/>
      <c r="DA265" s="714"/>
      <c r="DB265" s="714"/>
      <c r="DC265" s="714"/>
      <c r="DD265" s="714"/>
      <c r="DE265" s="714"/>
      <c r="DF265" s="714"/>
    </row>
    <row r="266">
      <c r="A266" s="710" t="s">
        <v>1693</v>
      </c>
      <c r="B266" s="711"/>
      <c r="C266" s="711" t="s">
        <v>4113</v>
      </c>
      <c r="D266" s="712">
        <v>0.0</v>
      </c>
      <c r="E266" s="712">
        <v>2.0</v>
      </c>
      <c r="F266" s="712" t="s">
        <v>255</v>
      </c>
      <c r="G266" s="713" t="s">
        <v>4343</v>
      </c>
      <c r="H266" s="705"/>
      <c r="I266" s="714"/>
      <c r="J266" s="715"/>
      <c r="K266" s="715"/>
      <c r="L266" s="715"/>
      <c r="M266" s="715"/>
      <c r="N266" s="714"/>
      <c r="O266" s="714"/>
      <c r="P266" s="714"/>
      <c r="Q266" s="714"/>
      <c r="R266" s="714"/>
      <c r="S266" s="714"/>
      <c r="T266" s="714"/>
      <c r="U266" s="714"/>
      <c r="V266" s="714"/>
      <c r="W266" s="714"/>
      <c r="X266" s="714"/>
      <c r="Y266" s="714"/>
      <c r="Z266" s="714"/>
      <c r="AA266" s="715"/>
      <c r="AB266" s="714"/>
      <c r="AC266" s="715"/>
      <c r="AD266" s="714"/>
      <c r="AE266" s="714"/>
      <c r="AF266" s="714"/>
      <c r="AG266" s="714"/>
      <c r="AH266" s="714"/>
      <c r="AI266" s="714"/>
      <c r="AJ266" s="714"/>
      <c r="AK266" s="714"/>
      <c r="AL266" s="714"/>
      <c r="AM266" s="714"/>
      <c r="AN266" s="714"/>
      <c r="AO266" s="714"/>
      <c r="AP266" s="714"/>
      <c r="AQ266" s="714"/>
      <c r="AR266" s="714"/>
      <c r="AS266" s="714"/>
      <c r="AT266" s="714"/>
      <c r="AU266" s="714"/>
      <c r="AV266" s="714"/>
      <c r="AW266" s="714"/>
      <c r="AX266" s="715"/>
      <c r="AY266" s="715"/>
      <c r="AZ266" s="714"/>
      <c r="BA266" s="714"/>
      <c r="BB266" s="714"/>
      <c r="BC266" s="714"/>
      <c r="BD266" s="714"/>
      <c r="BE266" s="714"/>
      <c r="BF266" s="714"/>
      <c r="BG266" s="714"/>
      <c r="BH266" s="714"/>
      <c r="BI266" s="715"/>
      <c r="BJ266" s="715"/>
      <c r="BK266" s="715"/>
      <c r="BL266" s="714"/>
      <c r="BM266" s="714"/>
      <c r="BN266" s="715"/>
      <c r="BO266" s="715"/>
      <c r="BP266" s="714"/>
      <c r="BQ266" s="714"/>
      <c r="BR266" s="714"/>
      <c r="BS266" s="714"/>
      <c r="BT266" s="714"/>
      <c r="BU266" s="714"/>
      <c r="BV266" s="714"/>
      <c r="BW266" s="714"/>
      <c r="BX266" s="714"/>
      <c r="BY266" s="714"/>
      <c r="BZ266" s="715"/>
      <c r="CA266" s="715"/>
      <c r="CB266" s="714"/>
      <c r="CC266" s="714"/>
      <c r="CD266" s="714"/>
      <c r="CE266" s="714"/>
      <c r="CF266" s="714"/>
      <c r="CG266" s="714"/>
      <c r="CH266" s="714"/>
      <c r="CI266" s="714"/>
      <c r="CJ266" s="714"/>
      <c r="CK266" s="714"/>
      <c r="CL266" s="714"/>
      <c r="CM266" s="714"/>
      <c r="CN266" s="714"/>
      <c r="CO266" s="714"/>
      <c r="CP266" s="714"/>
      <c r="CQ266" s="714"/>
      <c r="CR266" s="714"/>
      <c r="CS266" s="715"/>
      <c r="CT266" s="714"/>
      <c r="CU266" s="714"/>
      <c r="CV266" s="714"/>
      <c r="CW266" s="714"/>
      <c r="CX266" s="714"/>
      <c r="CY266" s="714"/>
      <c r="CZ266" s="714"/>
      <c r="DA266" s="714"/>
      <c r="DB266" s="714"/>
      <c r="DC266" s="714"/>
      <c r="DD266" s="714"/>
      <c r="DE266" s="714"/>
      <c r="DF266" s="714"/>
    </row>
    <row r="267">
      <c r="A267" s="710" t="s">
        <v>362</v>
      </c>
      <c r="B267" s="711">
        <f>counta($I267:$DF267)</f>
        <v>7</v>
      </c>
      <c r="C267" s="711" t="s">
        <v>4113</v>
      </c>
      <c r="D267" s="712">
        <v>0.0</v>
      </c>
      <c r="E267" s="712">
        <v>2.0</v>
      </c>
      <c r="F267" s="712" t="s">
        <v>255</v>
      </c>
      <c r="G267" s="713" t="s">
        <v>4344</v>
      </c>
      <c r="H267" s="705"/>
      <c r="I267" s="714"/>
      <c r="J267" s="715"/>
      <c r="K267" s="715"/>
      <c r="L267" s="715"/>
      <c r="M267" s="715"/>
      <c r="N267" s="715" t="s">
        <v>157</v>
      </c>
      <c r="O267" s="714"/>
      <c r="P267" s="714"/>
      <c r="Q267" s="714"/>
      <c r="R267" s="714"/>
      <c r="S267" s="715" t="s">
        <v>157</v>
      </c>
      <c r="T267" s="714"/>
      <c r="U267" s="715"/>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4"/>
      <c r="AT267" s="714"/>
      <c r="AU267" s="714"/>
      <c r="AV267" s="715" t="s">
        <v>157</v>
      </c>
      <c r="AW267" s="714"/>
      <c r="AX267" s="714"/>
      <c r="AY267" s="714"/>
      <c r="AZ267" s="714"/>
      <c r="BA267" s="714"/>
      <c r="BB267" s="714"/>
      <c r="BC267" s="715" t="s">
        <v>157</v>
      </c>
      <c r="BD267" s="714"/>
      <c r="BE267" s="714"/>
      <c r="BF267" s="714"/>
      <c r="BG267" s="714"/>
      <c r="BH267" s="714"/>
      <c r="BI267" s="714"/>
      <c r="BJ267" s="714"/>
      <c r="BK267" s="714"/>
      <c r="BL267" s="714"/>
      <c r="BM267" s="714"/>
      <c r="BN267" s="714"/>
      <c r="BO267" s="714"/>
      <c r="BP267" s="714"/>
      <c r="BQ267" s="714"/>
      <c r="BR267" s="715" t="s">
        <v>157</v>
      </c>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t="s">
        <v>157</v>
      </c>
      <c r="CV267" s="714"/>
      <c r="CW267" s="715" t="s">
        <v>157</v>
      </c>
      <c r="CX267" s="714"/>
      <c r="CY267" s="714"/>
      <c r="CZ267" s="714"/>
      <c r="DA267" s="714"/>
      <c r="DB267" s="714"/>
      <c r="DC267" s="714"/>
      <c r="DD267" s="714"/>
      <c r="DE267" s="714"/>
      <c r="DF267" s="714"/>
    </row>
    <row r="268">
      <c r="A268" s="710" t="s">
        <v>3025</v>
      </c>
      <c r="B268" s="711"/>
      <c r="C268" s="711" t="s">
        <v>4113</v>
      </c>
      <c r="D268" s="712">
        <v>5.0</v>
      </c>
      <c r="E268" s="712" t="s">
        <v>285</v>
      </c>
      <c r="F268" s="712" t="s">
        <v>255</v>
      </c>
      <c r="G268" s="713" t="s">
        <v>4345</v>
      </c>
      <c r="H268" s="705"/>
      <c r="I268" s="714"/>
      <c r="J268" s="715"/>
      <c r="K268" s="715"/>
      <c r="L268" s="715"/>
      <c r="M268" s="715"/>
      <c r="N268" s="715"/>
      <c r="O268" s="714"/>
      <c r="P268" s="714"/>
      <c r="Q268" s="714"/>
      <c r="R268" s="714"/>
      <c r="S268" s="715"/>
      <c r="T268" s="714"/>
      <c r="U268" s="715"/>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4"/>
      <c r="AT268" s="714"/>
      <c r="AU268" s="714"/>
      <c r="AV268" s="715"/>
      <c r="AW268" s="714"/>
      <c r="AX268" s="714"/>
      <c r="AY268" s="714"/>
      <c r="AZ268" s="714"/>
      <c r="BA268" s="714"/>
      <c r="BB268" s="714"/>
      <c r="BC268" s="715"/>
      <c r="BD268" s="714"/>
      <c r="BE268" s="714"/>
      <c r="BF268" s="714"/>
      <c r="BG268" s="714"/>
      <c r="BH268" s="714"/>
      <c r="BI268" s="714"/>
      <c r="BJ268" s="714"/>
      <c r="BK268" s="714"/>
      <c r="BL268" s="714"/>
      <c r="BM268" s="714"/>
      <c r="BN268" s="714"/>
      <c r="BO268" s="714"/>
      <c r="BP268" s="714"/>
      <c r="BQ268" s="714"/>
      <c r="BR268" s="715"/>
      <c r="BS268" s="715"/>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c r="CV268" s="714"/>
      <c r="CW268" s="715"/>
      <c r="CX268" s="714"/>
      <c r="CY268" s="714"/>
      <c r="CZ268" s="714"/>
      <c r="DA268" s="714"/>
      <c r="DB268" s="714"/>
      <c r="DC268" s="714"/>
      <c r="DD268" s="714"/>
      <c r="DE268" s="714"/>
      <c r="DF268" s="714"/>
    </row>
    <row r="269">
      <c r="A269" s="710" t="s">
        <v>2849</v>
      </c>
      <c r="B269" s="711">
        <f t="shared" ref="B269:B273" si="18">counta($I269:$DF269)</f>
        <v>0</v>
      </c>
      <c r="C269" s="711" t="s">
        <v>4076</v>
      </c>
      <c r="D269" s="712">
        <v>2.0</v>
      </c>
      <c r="E269" s="712">
        <v>3.0</v>
      </c>
      <c r="F269" s="712">
        <v>3.0</v>
      </c>
      <c r="G269" s="713" t="s">
        <v>4346</v>
      </c>
      <c r="H269" s="705"/>
      <c r="I269" s="714"/>
      <c r="J269" s="714"/>
      <c r="K269" s="714"/>
      <c r="L269" s="714"/>
      <c r="M269" s="714"/>
      <c r="N269" s="715"/>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5"/>
      <c r="AT269" s="715"/>
      <c r="AU269" s="715"/>
      <c r="AV269" s="715"/>
      <c r="AW269" s="715"/>
      <c r="AX269" s="714"/>
      <c r="AY269" s="714"/>
      <c r="AZ269" s="714"/>
      <c r="BA269" s="714"/>
      <c r="BB269" s="714"/>
      <c r="BC269" s="715"/>
      <c r="BD269" s="714"/>
      <c r="BE269" s="714"/>
      <c r="BF269" s="714"/>
      <c r="BG269" s="714"/>
      <c r="BH269" s="714"/>
      <c r="BI269" s="714"/>
      <c r="BJ269" s="714"/>
      <c r="BK269" s="714"/>
      <c r="BL269" s="714"/>
      <c r="BM269" s="714"/>
      <c r="BN269" s="714"/>
      <c r="BO269" s="714"/>
      <c r="BP269" s="714"/>
      <c r="BQ269" s="714"/>
      <c r="BR269" s="714"/>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5"/>
      <c r="CV269" s="714"/>
      <c r="CW269" s="715"/>
      <c r="CX269" s="714"/>
      <c r="CY269" s="714"/>
      <c r="CZ269" s="714"/>
      <c r="DA269" s="715"/>
      <c r="DB269" s="715"/>
      <c r="DC269" s="715"/>
      <c r="DD269" s="714"/>
      <c r="DE269" s="714"/>
      <c r="DF269" s="714"/>
    </row>
    <row r="270">
      <c r="A270" s="710" t="s">
        <v>366</v>
      </c>
      <c r="B270" s="711">
        <f t="shared" si="18"/>
        <v>10</v>
      </c>
      <c r="C270" s="711" t="s">
        <v>4076</v>
      </c>
      <c r="D270" s="712">
        <v>1.0</v>
      </c>
      <c r="E270" s="712">
        <v>3.0</v>
      </c>
      <c r="F270" s="712">
        <v>3.0</v>
      </c>
      <c r="G270" s="713" t="s">
        <v>4347</v>
      </c>
      <c r="H270" s="705"/>
      <c r="I270" s="714"/>
      <c r="J270" s="714"/>
      <c r="K270" s="714"/>
      <c r="L270" s="714"/>
      <c r="M270" s="714"/>
      <c r="N270" s="715" t="s">
        <v>157</v>
      </c>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5"/>
      <c r="AT270" s="715"/>
      <c r="AU270" s="715" t="s">
        <v>157</v>
      </c>
      <c r="AV270" s="715" t="s">
        <v>157</v>
      </c>
      <c r="AW270" s="715" t="s">
        <v>157</v>
      </c>
      <c r="AX270" s="714"/>
      <c r="AY270" s="714"/>
      <c r="AZ270" s="714"/>
      <c r="BA270" s="714"/>
      <c r="BB270" s="714"/>
      <c r="BC270" s="715" t="s">
        <v>157</v>
      </c>
      <c r="BD270" s="714"/>
      <c r="BE270" s="714"/>
      <c r="BF270" s="714"/>
      <c r="BG270" s="714"/>
      <c r="BH270" s="714"/>
      <c r="BI270" s="714"/>
      <c r="BJ270" s="714"/>
      <c r="BK270" s="714"/>
      <c r="BL270" s="714"/>
      <c r="BM270" s="714"/>
      <c r="BN270" s="714"/>
      <c r="BO270" s="714"/>
      <c r="BP270" s="714"/>
      <c r="BQ270" s="714"/>
      <c r="BR270" s="714"/>
      <c r="BS270" s="715" t="s">
        <v>157</v>
      </c>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5" t="s">
        <v>157</v>
      </c>
      <c r="CV270" s="714"/>
      <c r="CW270" s="715" t="s">
        <v>157</v>
      </c>
      <c r="CX270" s="714"/>
      <c r="CY270" s="714"/>
      <c r="CZ270" s="714"/>
      <c r="DA270" s="715"/>
      <c r="DB270" s="715" t="s">
        <v>157</v>
      </c>
      <c r="DC270" s="715" t="s">
        <v>157</v>
      </c>
      <c r="DD270" s="714"/>
      <c r="DE270" s="714"/>
      <c r="DF270" s="714"/>
    </row>
    <row r="271">
      <c r="A271" s="710" t="s">
        <v>2207</v>
      </c>
      <c r="B271" s="711">
        <f t="shared" si="18"/>
        <v>1</v>
      </c>
      <c r="C271" s="711" t="s">
        <v>4076</v>
      </c>
      <c r="D271" s="712">
        <v>3.0</v>
      </c>
      <c r="E271" s="712">
        <v>3.0</v>
      </c>
      <c r="F271" s="712">
        <v>6.0</v>
      </c>
      <c r="G271" s="713" t="s">
        <v>4348</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t="s">
        <v>157</v>
      </c>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c r="A272" s="710" t="s">
        <v>2318</v>
      </c>
      <c r="B272" s="711">
        <f t="shared" si="18"/>
        <v>1</v>
      </c>
      <c r="C272" s="711" t="s">
        <v>4113</v>
      </c>
      <c r="D272" s="712">
        <v>0.0</v>
      </c>
      <c r="E272" s="712">
        <v>1.0</v>
      </c>
      <c r="F272" s="712" t="s">
        <v>255</v>
      </c>
      <c r="G272" s="713" t="s">
        <v>4349</v>
      </c>
      <c r="H272" s="705"/>
      <c r="I272" s="714"/>
      <c r="J272" s="714"/>
      <c r="K272" s="714"/>
      <c r="L272" s="714"/>
      <c r="M272" s="714"/>
      <c r="N272" s="714"/>
      <c r="O272" s="714"/>
      <c r="P272" s="714"/>
      <c r="Q272" s="714"/>
      <c r="R272" s="714"/>
      <c r="S272" s="714"/>
      <c r="T272" s="714"/>
      <c r="U272" s="714"/>
      <c r="V272" s="714"/>
      <c r="W272" s="714"/>
      <c r="X272" s="714"/>
      <c r="Y272" s="714"/>
      <c r="Z272" s="714"/>
      <c r="AA272" s="714"/>
      <c r="AB272" s="714"/>
      <c r="AC272" s="714"/>
      <c r="AD272" s="714"/>
      <c r="AE272" s="714"/>
      <c r="AF272" s="714"/>
      <c r="AG272" s="714"/>
      <c r="AH272" s="714"/>
      <c r="AI272" s="714"/>
      <c r="AJ272" s="714"/>
      <c r="AK272" s="714"/>
      <c r="AL272" s="714"/>
      <c r="AM272" s="714"/>
      <c r="AN272" s="714"/>
      <c r="AO272" s="714"/>
      <c r="AP272" s="714"/>
      <c r="AQ272" s="714"/>
      <c r="AR272" s="714"/>
      <c r="AS272" s="714"/>
      <c r="AT272" s="714"/>
      <c r="AU272" s="714"/>
      <c r="AV272" s="714"/>
      <c r="AW272" s="714"/>
      <c r="AX272" s="714"/>
      <c r="AY272" s="714"/>
      <c r="AZ272" s="714"/>
      <c r="BA272" s="714"/>
      <c r="BB272" s="714"/>
      <c r="BC272" s="714"/>
      <c r="BD272" s="714"/>
      <c r="BE272" s="714"/>
      <c r="BF272" s="714"/>
      <c r="BG272" s="714"/>
      <c r="BH272" s="714"/>
      <c r="BI272" s="714"/>
      <c r="BJ272" s="714"/>
      <c r="BK272" s="714"/>
      <c r="BL272" s="714"/>
      <c r="BM272" s="714"/>
      <c r="BN272" s="714"/>
      <c r="BO272" s="714"/>
      <c r="BP272" s="714"/>
      <c r="BQ272" s="714"/>
      <c r="BR272" s="715" t="s">
        <v>157</v>
      </c>
      <c r="BS272" s="715"/>
      <c r="BT272" s="714"/>
      <c r="BU272" s="714"/>
      <c r="BV272" s="714"/>
      <c r="BW272" s="714"/>
      <c r="BX272" s="714"/>
      <c r="BY272" s="714"/>
      <c r="BZ272" s="714"/>
      <c r="CA272" s="714"/>
      <c r="CB272" s="714"/>
      <c r="CC272" s="714"/>
      <c r="CD272" s="714"/>
      <c r="CE272" s="714"/>
      <c r="CF272" s="714"/>
      <c r="CG272" s="714"/>
      <c r="CH272" s="714"/>
      <c r="CI272" s="714"/>
      <c r="CJ272" s="714"/>
      <c r="CK272" s="714"/>
      <c r="CL272" s="714"/>
      <c r="CM272" s="714"/>
      <c r="CN272" s="714"/>
      <c r="CO272" s="714"/>
      <c r="CP272" s="714"/>
      <c r="CQ272" s="714"/>
      <c r="CR272" s="714"/>
      <c r="CS272" s="714"/>
      <c r="CT272" s="714"/>
      <c r="CU272" s="714"/>
      <c r="CV272" s="714"/>
      <c r="CW272" s="714"/>
      <c r="CX272" s="714"/>
      <c r="CY272" s="714"/>
      <c r="CZ272" s="714"/>
      <c r="DA272" s="714"/>
      <c r="DB272" s="714"/>
      <c r="DC272" s="714"/>
      <c r="DD272" s="714"/>
      <c r="DE272" s="714"/>
      <c r="DF272" s="714"/>
    </row>
    <row r="273">
      <c r="A273" s="710" t="s">
        <v>2390</v>
      </c>
      <c r="B273" s="711">
        <f t="shared" si="18"/>
        <v>0</v>
      </c>
      <c r="C273" s="711" t="s">
        <v>4113</v>
      </c>
      <c r="D273" s="712">
        <v>1.0</v>
      </c>
      <c r="E273" s="712">
        <v>3.0</v>
      </c>
      <c r="F273" s="712" t="s">
        <v>255</v>
      </c>
      <c r="G273" s="713" t="s">
        <v>4350</v>
      </c>
      <c r="H273" s="705"/>
      <c r="I273" s="714"/>
      <c r="J273" s="714"/>
      <c r="K273" s="714"/>
      <c r="L273" s="714"/>
      <c r="M273" s="714"/>
      <c r="N273" s="714"/>
      <c r="O273" s="714"/>
      <c r="P273" s="714"/>
      <c r="Q273" s="714"/>
      <c r="R273" s="714"/>
      <c r="S273" s="714"/>
      <c r="T273" s="714"/>
      <c r="U273" s="714"/>
      <c r="V273" s="714"/>
      <c r="W273" s="714"/>
      <c r="X273" s="714"/>
      <c r="Y273" s="714"/>
      <c r="Z273" s="714"/>
      <c r="AA273" s="714"/>
      <c r="AB273" s="714"/>
      <c r="AC273" s="714"/>
      <c r="AD273" s="714"/>
      <c r="AE273" s="714"/>
      <c r="AF273" s="714"/>
      <c r="AG273" s="714"/>
      <c r="AH273" s="714"/>
      <c r="AI273" s="714"/>
      <c r="AJ273" s="714"/>
      <c r="AK273" s="714"/>
      <c r="AL273" s="714"/>
      <c r="AM273" s="714"/>
      <c r="AN273" s="714"/>
      <c r="AO273" s="714"/>
      <c r="AP273" s="714"/>
      <c r="AQ273" s="714"/>
      <c r="AR273" s="714"/>
      <c r="AS273" s="714"/>
      <c r="AT273" s="714"/>
      <c r="AU273" s="714"/>
      <c r="AV273" s="714"/>
      <c r="AW273" s="714"/>
      <c r="AX273" s="714"/>
      <c r="AY273" s="714"/>
      <c r="AZ273" s="714"/>
      <c r="BA273" s="714"/>
      <c r="BB273" s="714"/>
      <c r="BC273" s="714"/>
      <c r="BD273" s="714"/>
      <c r="BE273" s="714"/>
      <c r="BF273" s="714"/>
      <c r="BG273" s="714"/>
      <c r="BH273" s="714"/>
      <c r="BI273" s="714"/>
      <c r="BJ273" s="714"/>
      <c r="BK273" s="714"/>
      <c r="BL273" s="714"/>
      <c r="BM273" s="714"/>
      <c r="BN273" s="714"/>
      <c r="BO273" s="714"/>
      <c r="BP273" s="714"/>
      <c r="BQ273" s="714"/>
      <c r="BR273" s="715"/>
      <c r="BS273" s="715"/>
      <c r="BT273" s="714"/>
      <c r="BU273" s="714"/>
      <c r="BV273" s="714"/>
      <c r="BW273" s="714"/>
      <c r="BX273" s="714"/>
      <c r="BY273" s="714"/>
      <c r="BZ273" s="714"/>
      <c r="CA273" s="714"/>
      <c r="CB273" s="714"/>
      <c r="CC273" s="714"/>
      <c r="CD273" s="714"/>
      <c r="CE273" s="714"/>
      <c r="CF273" s="714"/>
      <c r="CG273" s="714"/>
      <c r="CH273" s="714"/>
      <c r="CI273" s="714"/>
      <c r="CJ273" s="714"/>
      <c r="CK273" s="714"/>
      <c r="CL273" s="714"/>
      <c r="CM273" s="714"/>
      <c r="CN273" s="714"/>
      <c r="CO273" s="714"/>
      <c r="CP273" s="714"/>
      <c r="CQ273" s="714"/>
      <c r="CR273" s="714"/>
      <c r="CS273" s="714"/>
      <c r="CT273" s="714"/>
      <c r="CU273" s="714"/>
      <c r="CV273" s="714"/>
      <c r="CW273" s="714"/>
      <c r="CX273" s="714"/>
      <c r="CY273" s="714"/>
      <c r="CZ273" s="714"/>
      <c r="DA273" s="714"/>
      <c r="DB273" s="714"/>
      <c r="DC273" s="714"/>
      <c r="DD273" s="714"/>
      <c r="DE273" s="714"/>
      <c r="DF273" s="714"/>
    </row>
    <row r="274" ht="22.5" customHeight="1">
      <c r="A274" s="716" t="s">
        <v>4068</v>
      </c>
      <c r="B274" s="717"/>
      <c r="C274" s="718"/>
      <c r="D274" s="718"/>
      <c r="E274" s="718"/>
      <c r="F274" s="718"/>
      <c r="G274" s="718"/>
      <c r="H274" s="719"/>
      <c r="I274" s="697"/>
      <c r="J274" s="697"/>
      <c r="K274" s="697"/>
      <c r="L274" s="697"/>
      <c r="M274" s="697"/>
      <c r="N274" s="697"/>
      <c r="O274" s="697"/>
      <c r="P274" s="697"/>
      <c r="Q274" s="697"/>
      <c r="R274" s="697"/>
      <c r="S274" s="697"/>
      <c r="T274" s="697"/>
      <c r="U274" s="697"/>
      <c r="V274" s="697"/>
      <c r="W274" s="697"/>
      <c r="X274" s="697"/>
      <c r="Y274" s="697"/>
      <c r="Z274" s="697"/>
      <c r="AA274" s="697"/>
      <c r="AB274" s="697"/>
      <c r="AC274" s="697"/>
      <c r="AD274" s="697"/>
      <c r="AE274" s="697"/>
      <c r="AF274" s="697"/>
      <c r="AG274" s="697"/>
      <c r="AH274" s="697"/>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c r="BI274" s="697"/>
      <c r="BJ274" s="698"/>
      <c r="BK274" s="698"/>
      <c r="BL274" s="697"/>
      <c r="BM274" s="697"/>
      <c r="BN274" s="697"/>
      <c r="BO274" s="697"/>
      <c r="BP274" s="697"/>
      <c r="BQ274" s="697"/>
      <c r="BR274" s="698"/>
      <c r="BS274" s="698"/>
      <c r="BT274" s="697"/>
      <c r="BU274" s="697"/>
      <c r="BV274" s="697"/>
      <c r="BW274" s="697"/>
      <c r="BX274" s="697"/>
      <c r="BY274" s="697"/>
      <c r="BZ274" s="697"/>
      <c r="CA274" s="697"/>
      <c r="CB274" s="697"/>
      <c r="CC274" s="697"/>
      <c r="CD274" s="697"/>
      <c r="CE274" s="697"/>
      <c r="CF274" s="697"/>
      <c r="CG274" s="697"/>
      <c r="CH274" s="697"/>
      <c r="CI274" s="697"/>
      <c r="CJ274" s="697"/>
      <c r="CK274" s="697"/>
      <c r="CL274" s="697"/>
      <c r="CM274" s="697"/>
      <c r="CN274" s="697"/>
      <c r="CO274" s="697"/>
      <c r="CP274" s="697"/>
      <c r="CQ274" s="697"/>
      <c r="CR274" s="697"/>
      <c r="CS274" s="697"/>
      <c r="CT274" s="697"/>
      <c r="CU274" s="697"/>
      <c r="CV274" s="697"/>
      <c r="CW274" s="697"/>
      <c r="CX274" s="697"/>
      <c r="CY274" s="697"/>
      <c r="CZ274" s="697"/>
      <c r="DA274" s="697"/>
      <c r="DB274" s="697"/>
      <c r="DC274" s="697"/>
      <c r="DD274" s="697"/>
      <c r="DE274" s="697"/>
      <c r="DF274" s="697"/>
    </row>
    <row r="275">
      <c r="A275" s="720" t="s">
        <v>2205</v>
      </c>
      <c r="B275" s="721">
        <f t="shared" ref="B275:B302" si="19">counta($I275:$DF275)</f>
        <v>1</v>
      </c>
      <c r="C275" s="721" t="s">
        <v>4076</v>
      </c>
      <c r="D275" s="559">
        <v>2.0</v>
      </c>
      <c r="E275" s="559">
        <v>2.0</v>
      </c>
      <c r="F275" s="559" t="s">
        <v>255</v>
      </c>
      <c r="G275" s="722" t="s">
        <v>4351</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3"/>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4" t="s">
        <v>157</v>
      </c>
      <c r="BS275" s="724"/>
      <c r="BT275" s="723"/>
      <c r="BU275" s="723"/>
      <c r="BV275" s="723"/>
      <c r="BW275" s="723"/>
      <c r="BX275" s="723"/>
      <c r="BY275" s="723"/>
      <c r="BZ275" s="724"/>
      <c r="CA275" s="724"/>
      <c r="CB275" s="724"/>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3"/>
      <c r="DA275" s="723"/>
      <c r="DB275" s="723"/>
      <c r="DC275" s="723"/>
      <c r="DD275" s="723"/>
      <c r="DE275" s="723"/>
      <c r="DF275" s="723"/>
    </row>
    <row r="276">
      <c r="A276" s="720" t="s">
        <v>190</v>
      </c>
      <c r="B276" s="721">
        <f t="shared" si="19"/>
        <v>1</v>
      </c>
      <c r="C276" s="721" t="s">
        <v>4113</v>
      </c>
      <c r="D276" s="559">
        <v>3.0</v>
      </c>
      <c r="E276" s="559" t="s">
        <v>285</v>
      </c>
      <c r="F276" s="559" t="s">
        <v>285</v>
      </c>
      <c r="G276" s="722" t="s">
        <v>4352</v>
      </c>
      <c r="H276" s="705"/>
      <c r="I276" s="723"/>
      <c r="J276" s="704" t="s">
        <v>157</v>
      </c>
      <c r="K276" s="723"/>
      <c r="L276" s="723"/>
      <c r="M276" s="723"/>
      <c r="N276" s="723"/>
      <c r="O276" s="723"/>
      <c r="P276" s="723"/>
      <c r="Q276" s="723"/>
      <c r="R276" s="723"/>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3"/>
      <c r="AY276" s="723"/>
      <c r="AZ276" s="723"/>
      <c r="BA276" s="723"/>
      <c r="BB276" s="723"/>
      <c r="BC276" s="723"/>
      <c r="BD276" s="723"/>
      <c r="BE276" s="723"/>
      <c r="BF276" s="723"/>
      <c r="BG276" s="723"/>
      <c r="BH276" s="723"/>
      <c r="BI276" s="723"/>
      <c r="BJ276" s="723"/>
      <c r="BK276" s="723"/>
      <c r="BL276" s="723"/>
      <c r="BM276" s="723"/>
      <c r="BN276" s="723"/>
      <c r="BO276" s="723"/>
      <c r="BP276" s="723"/>
      <c r="BQ276" s="723"/>
      <c r="BR276" s="723"/>
      <c r="BS276" s="723"/>
      <c r="BT276" s="724"/>
      <c r="BU276" s="724"/>
      <c r="BV276" s="723"/>
      <c r="BW276" s="723"/>
      <c r="BX276" s="723"/>
      <c r="BY276" s="724"/>
      <c r="BZ276" s="724"/>
      <c r="CA276" s="724"/>
      <c r="CB276" s="724"/>
      <c r="CC276" s="723"/>
      <c r="CD276" s="723"/>
      <c r="CE276" s="723"/>
      <c r="CF276" s="723"/>
      <c r="CG276" s="723"/>
      <c r="CH276" s="723"/>
      <c r="CI276" s="723"/>
      <c r="CJ276" s="723"/>
      <c r="CK276" s="723"/>
      <c r="CL276" s="723"/>
      <c r="CM276" s="723"/>
      <c r="CN276" s="723"/>
      <c r="CO276" s="723"/>
      <c r="CP276" s="723"/>
      <c r="CQ276" s="723"/>
      <c r="CR276" s="723"/>
      <c r="CS276" s="723"/>
      <c r="CT276" s="723"/>
      <c r="CU276" s="723"/>
      <c r="CV276" s="723"/>
      <c r="CW276" s="723"/>
      <c r="CX276" s="723"/>
      <c r="CY276" s="723"/>
      <c r="CZ276" s="724"/>
      <c r="DA276" s="724"/>
      <c r="DB276" s="724"/>
      <c r="DC276" s="724"/>
      <c r="DD276" s="724"/>
      <c r="DE276" s="724"/>
      <c r="DF276" s="724"/>
    </row>
    <row r="277">
      <c r="A277" s="720" t="s">
        <v>1093</v>
      </c>
      <c r="B277" s="721">
        <f t="shared" si="19"/>
        <v>5</v>
      </c>
      <c r="C277" s="721" t="s">
        <v>4113</v>
      </c>
      <c r="D277" s="559">
        <v>2.0</v>
      </c>
      <c r="E277" s="559" t="s">
        <v>285</v>
      </c>
      <c r="F277" s="559" t="s">
        <v>255</v>
      </c>
      <c r="G277" s="722" t="s">
        <v>4353</v>
      </c>
      <c r="H277" s="705"/>
      <c r="I277" s="723"/>
      <c r="J277" s="723"/>
      <c r="K277" s="723"/>
      <c r="L277" s="723"/>
      <c r="M277" s="723"/>
      <c r="N277" s="723"/>
      <c r="O277" s="723"/>
      <c r="P277" s="723"/>
      <c r="Q277" s="723"/>
      <c r="R277" s="723"/>
      <c r="S277" s="723"/>
      <c r="T277" s="723"/>
      <c r="U277" s="723"/>
      <c r="V277" s="723"/>
      <c r="W277" s="723"/>
      <c r="X277" s="723"/>
      <c r="Y277" s="723"/>
      <c r="Z277" s="723"/>
      <c r="AA277" s="723"/>
      <c r="AB277" s="723"/>
      <c r="AC277" s="723"/>
      <c r="AD277" s="723"/>
      <c r="AE277" s="723"/>
      <c r="AF277" s="724" t="s">
        <v>157</v>
      </c>
      <c r="AG277" s="723"/>
      <c r="AH277" s="723"/>
      <c r="AI277" s="723"/>
      <c r="AJ277" s="723"/>
      <c r="AK277" s="723"/>
      <c r="AL277" s="723"/>
      <c r="AM277" s="723"/>
      <c r="AN277" s="723"/>
      <c r="AO277" s="723"/>
      <c r="AP277" s="723"/>
      <c r="AQ277" s="723"/>
      <c r="AR277" s="723"/>
      <c r="AS277" s="723"/>
      <c r="AT277" s="723"/>
      <c r="AU277" s="723"/>
      <c r="AV277" s="723"/>
      <c r="AW277" s="723"/>
      <c r="AX277" s="723"/>
      <c r="AY277" s="723"/>
      <c r="AZ277" s="723"/>
      <c r="BA277" s="723"/>
      <c r="BB277" s="723"/>
      <c r="BC277" s="723"/>
      <c r="BD277" s="723"/>
      <c r="BE277" s="723"/>
      <c r="BF277" s="723"/>
      <c r="BG277" s="723"/>
      <c r="BH277" s="723"/>
      <c r="BI277" s="723"/>
      <c r="BJ277" s="723"/>
      <c r="BK277" s="723"/>
      <c r="BL277" s="723"/>
      <c r="BM277" s="723"/>
      <c r="BN277" s="723"/>
      <c r="BO277" s="723"/>
      <c r="BP277" s="723"/>
      <c r="BQ277" s="723"/>
      <c r="BR277" s="723"/>
      <c r="BS277" s="723"/>
      <c r="BT277" s="724" t="s">
        <v>157</v>
      </c>
      <c r="BU277" s="724"/>
      <c r="BV277" s="723"/>
      <c r="BW277" s="723"/>
      <c r="BX277" s="723"/>
      <c r="BY277" s="724" t="s">
        <v>157</v>
      </c>
      <c r="BZ277" s="724"/>
      <c r="CA277" s="724"/>
      <c r="CB277" s="724" t="s">
        <v>157</v>
      </c>
      <c r="CC277" s="723"/>
      <c r="CD277" s="723"/>
      <c r="CE277" s="723"/>
      <c r="CF277" s="723"/>
      <c r="CG277" s="723"/>
      <c r="CH277" s="723"/>
      <c r="CI277" s="723"/>
      <c r="CJ277" s="723"/>
      <c r="CK277" s="723"/>
      <c r="CL277" s="723"/>
      <c r="CM277" s="723"/>
      <c r="CN277" s="723"/>
      <c r="CO277" s="723"/>
      <c r="CP277" s="723"/>
      <c r="CQ277" s="723"/>
      <c r="CR277" s="723"/>
      <c r="CS277" s="723"/>
      <c r="CT277" s="723"/>
      <c r="CU277" s="723"/>
      <c r="CV277" s="723"/>
      <c r="CW277" s="723"/>
      <c r="CX277" s="723"/>
      <c r="CY277" s="723"/>
      <c r="CZ277" s="724" t="s">
        <v>157</v>
      </c>
      <c r="DA277" s="724"/>
      <c r="DB277" s="724"/>
      <c r="DC277" s="724"/>
      <c r="DD277" s="724"/>
      <c r="DE277" s="724"/>
      <c r="DF277" s="724"/>
    </row>
    <row r="278">
      <c r="A278" s="720" t="s">
        <v>3540</v>
      </c>
      <c r="B278" s="721">
        <f t="shared" si="19"/>
        <v>1</v>
      </c>
      <c r="C278" s="721" t="s">
        <v>4076</v>
      </c>
      <c r="D278" s="559">
        <v>1.0</v>
      </c>
      <c r="E278" s="559" t="s">
        <v>285</v>
      </c>
      <c r="F278" s="559" t="s">
        <v>255</v>
      </c>
      <c r="G278" s="722" t="s">
        <v>4354</v>
      </c>
      <c r="H278" s="705"/>
      <c r="I278" s="723"/>
      <c r="J278" s="723"/>
      <c r="K278" s="723"/>
      <c r="L278" s="723"/>
      <c r="M278" s="723"/>
      <c r="N278" s="723"/>
      <c r="O278" s="723"/>
      <c r="P278" s="724"/>
      <c r="Q278" s="724"/>
      <c r="R278" s="724"/>
      <c r="S278" s="723"/>
      <c r="T278" s="723"/>
      <c r="U278" s="723"/>
      <c r="V278" s="723"/>
      <c r="W278" s="723"/>
      <c r="X278" s="723"/>
      <c r="Y278" s="723"/>
      <c r="Z278" s="723"/>
      <c r="AA278" s="723"/>
      <c r="AB278" s="723"/>
      <c r="AC278" s="723"/>
      <c r="AD278" s="723"/>
      <c r="AE278" s="723"/>
      <c r="AF278" s="724"/>
      <c r="AG278" s="723"/>
      <c r="AH278" s="723"/>
      <c r="AI278" s="723"/>
      <c r="AJ278" s="723"/>
      <c r="AK278" s="723"/>
      <c r="AL278" s="723"/>
      <c r="AM278" s="723"/>
      <c r="AN278" s="723"/>
      <c r="AO278" s="723"/>
      <c r="AP278" s="723"/>
      <c r="AQ278" s="723"/>
      <c r="AR278" s="723"/>
      <c r="AS278" s="723"/>
      <c r="AT278" s="723"/>
      <c r="AU278" s="723"/>
      <c r="AV278" s="723"/>
      <c r="AW278" s="723"/>
      <c r="AX278" s="724"/>
      <c r="AY278" s="724"/>
      <c r="AZ278" s="724"/>
      <c r="BA278" s="724"/>
      <c r="BB278" s="723"/>
      <c r="BC278" s="723"/>
      <c r="BD278" s="723"/>
      <c r="BE278" s="723"/>
      <c r="BF278" s="723"/>
      <c r="BG278" s="723"/>
      <c r="BH278" s="723"/>
      <c r="BI278" s="723"/>
      <c r="BJ278" s="723"/>
      <c r="BK278" s="723"/>
      <c r="BL278" s="723"/>
      <c r="BM278" s="723"/>
      <c r="BN278" s="724"/>
      <c r="BO278" s="724"/>
      <c r="BP278" s="723"/>
      <c r="BQ278" s="723"/>
      <c r="BR278" s="723"/>
      <c r="BS278" s="723"/>
      <c r="BT278" s="723"/>
      <c r="BU278" s="723"/>
      <c r="BV278" s="723"/>
      <c r="BW278" s="723"/>
      <c r="BX278" s="723"/>
      <c r="BY278" s="723"/>
      <c r="BZ278" s="724"/>
      <c r="CA278" s="724"/>
      <c r="CB278" s="724"/>
      <c r="CC278" s="724"/>
      <c r="CD278" s="724"/>
      <c r="CE278" s="724"/>
      <c r="CF278" s="723"/>
      <c r="CG278" s="723"/>
      <c r="CH278" s="723"/>
      <c r="CI278" s="723"/>
      <c r="CJ278" s="723"/>
      <c r="CK278" s="723"/>
      <c r="CL278" s="723"/>
      <c r="CM278" s="723"/>
      <c r="CN278" s="723"/>
      <c r="CO278" s="723"/>
      <c r="CP278" s="723"/>
      <c r="CQ278" s="723"/>
      <c r="CR278" s="723"/>
      <c r="CS278" s="723"/>
      <c r="CT278" s="723"/>
      <c r="CU278" s="723"/>
      <c r="CV278" s="724"/>
      <c r="CW278" s="723"/>
      <c r="CX278" s="723"/>
      <c r="CY278" s="723"/>
      <c r="CZ278" s="723"/>
      <c r="DA278" s="724"/>
      <c r="DB278" s="724"/>
      <c r="DC278" s="724"/>
      <c r="DD278" s="724"/>
      <c r="DE278" s="724"/>
      <c r="DF278" s="724" t="s">
        <v>157</v>
      </c>
    </row>
    <row r="279">
      <c r="A279" s="720" t="s">
        <v>573</v>
      </c>
      <c r="B279" s="721">
        <f t="shared" si="19"/>
        <v>1</v>
      </c>
      <c r="C279" s="721" t="s">
        <v>4113</v>
      </c>
      <c r="D279" s="559">
        <v>3.0</v>
      </c>
      <c r="E279" s="559">
        <v>3.0</v>
      </c>
      <c r="F279" s="559" t="s">
        <v>255</v>
      </c>
      <c r="G279" s="722" t="s">
        <v>4355</v>
      </c>
      <c r="H279" s="705"/>
      <c r="I279" s="723"/>
      <c r="J279" s="723"/>
      <c r="K279" s="723"/>
      <c r="L279" s="723"/>
      <c r="M279" s="723"/>
      <c r="N279" s="723"/>
      <c r="O279" s="723"/>
      <c r="P279" s="724"/>
      <c r="Q279" s="724"/>
      <c r="R279" s="724" t="s">
        <v>157</v>
      </c>
      <c r="S279" s="723"/>
      <c r="T279" s="723"/>
      <c r="U279" s="723"/>
      <c r="V279" s="723"/>
      <c r="W279" s="723"/>
      <c r="X279" s="723"/>
      <c r="Y279" s="723"/>
      <c r="Z279" s="723"/>
      <c r="AA279" s="723"/>
      <c r="AB279" s="723"/>
      <c r="AC279" s="723"/>
      <c r="AD279" s="723"/>
      <c r="AE279" s="723"/>
      <c r="AF279" s="724"/>
      <c r="AG279" s="723"/>
      <c r="AH279" s="723"/>
      <c r="AI279" s="723"/>
      <c r="AJ279" s="723"/>
      <c r="AK279" s="723"/>
      <c r="AL279" s="723"/>
      <c r="AM279" s="723"/>
      <c r="AN279" s="723"/>
      <c r="AO279" s="723"/>
      <c r="AP279" s="723"/>
      <c r="AQ279" s="723"/>
      <c r="AR279" s="723"/>
      <c r="AS279" s="723"/>
      <c r="AT279" s="723"/>
      <c r="AU279" s="723"/>
      <c r="AV279" s="723"/>
      <c r="AW279" s="723"/>
      <c r="AX279" s="724"/>
      <c r="AY279" s="724"/>
      <c r="AZ279" s="724"/>
      <c r="BA279" s="724"/>
      <c r="BB279" s="723"/>
      <c r="BC279" s="723"/>
      <c r="BD279" s="723"/>
      <c r="BE279" s="723"/>
      <c r="BF279" s="723"/>
      <c r="BG279" s="723"/>
      <c r="BH279" s="723"/>
      <c r="BI279" s="723"/>
      <c r="BJ279" s="723"/>
      <c r="BK279" s="723"/>
      <c r="BL279" s="723"/>
      <c r="BM279" s="723"/>
      <c r="BN279" s="724"/>
      <c r="BO279" s="724"/>
      <c r="BP279" s="723"/>
      <c r="BQ279" s="723"/>
      <c r="BR279" s="723"/>
      <c r="BS279" s="723"/>
      <c r="BT279" s="723"/>
      <c r="BU279" s="723"/>
      <c r="BV279" s="723"/>
      <c r="BW279" s="723"/>
      <c r="BX279" s="723"/>
      <c r="BY279" s="723"/>
      <c r="BZ279" s="724"/>
      <c r="CA279" s="724"/>
      <c r="CB279" s="724"/>
      <c r="CC279" s="724"/>
      <c r="CD279" s="724"/>
      <c r="CE279" s="724"/>
      <c r="CF279" s="723"/>
      <c r="CG279" s="723"/>
      <c r="CH279" s="723"/>
      <c r="CI279" s="723"/>
      <c r="CJ279" s="723"/>
      <c r="CK279" s="723"/>
      <c r="CL279" s="723"/>
      <c r="CM279" s="723"/>
      <c r="CN279" s="723"/>
      <c r="CO279" s="723"/>
      <c r="CP279" s="723"/>
      <c r="CQ279" s="723"/>
      <c r="CR279" s="723"/>
      <c r="CS279" s="723"/>
      <c r="CT279" s="723"/>
      <c r="CU279" s="723"/>
      <c r="CV279" s="724"/>
      <c r="CW279" s="723"/>
      <c r="CX279" s="723"/>
      <c r="CY279" s="723"/>
      <c r="CZ279" s="723"/>
      <c r="DA279" s="723"/>
      <c r="DB279" s="723"/>
      <c r="DC279" s="723"/>
      <c r="DD279" s="723"/>
      <c r="DE279" s="723"/>
      <c r="DF279" s="723"/>
    </row>
    <row r="280">
      <c r="A280" s="720" t="s">
        <v>3186</v>
      </c>
      <c r="B280" s="721">
        <f t="shared" si="19"/>
        <v>1</v>
      </c>
      <c r="C280" s="721" t="s">
        <v>4076</v>
      </c>
      <c r="D280" s="559">
        <v>2.0</v>
      </c>
      <c r="E280" s="559">
        <v>3.0</v>
      </c>
      <c r="F280" s="559" t="s">
        <v>255</v>
      </c>
      <c r="G280" s="722" t="s">
        <v>4356</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3"/>
      <c r="AI280" s="723"/>
      <c r="AJ280" s="723"/>
      <c r="AK280" s="723"/>
      <c r="AL280" s="723"/>
      <c r="AM280" s="723"/>
      <c r="AN280" s="723"/>
      <c r="AO280" s="723"/>
      <c r="AP280" s="723"/>
      <c r="AQ280" s="723"/>
      <c r="AR280" s="723"/>
      <c r="AS280" s="723"/>
      <c r="AT280" s="723"/>
      <c r="AU280" s="723"/>
      <c r="AV280" s="723"/>
      <c r="AW280" s="723"/>
      <c r="AX280" s="723"/>
      <c r="AY280" s="723"/>
      <c r="AZ280" s="723"/>
      <c r="BA280" s="723"/>
      <c r="BB280" s="723"/>
      <c r="BC280" s="723"/>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4" t="s">
        <v>157</v>
      </c>
      <c r="CX280" s="723"/>
      <c r="CY280" s="723"/>
      <c r="CZ280" s="723"/>
      <c r="DA280" s="723"/>
      <c r="DB280" s="723"/>
      <c r="DC280" s="723"/>
      <c r="DD280" s="723"/>
      <c r="DE280" s="723"/>
      <c r="DF280" s="723"/>
    </row>
    <row r="281">
      <c r="A281" s="720" t="s">
        <v>1409</v>
      </c>
      <c r="B281" s="721">
        <f t="shared" si="19"/>
        <v>1</v>
      </c>
      <c r="C281" s="721" t="s">
        <v>4113</v>
      </c>
      <c r="D281" s="559">
        <v>4.0</v>
      </c>
      <c r="E281" s="559" t="s">
        <v>285</v>
      </c>
      <c r="F281" s="559" t="s">
        <v>255</v>
      </c>
      <c r="G281" s="722" t="s">
        <v>4357</v>
      </c>
      <c r="H281" s="705"/>
      <c r="I281" s="723"/>
      <c r="J281" s="723"/>
      <c r="K281" s="723"/>
      <c r="L281" s="723"/>
      <c r="M281" s="723"/>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3"/>
      <c r="AJ281" s="723"/>
      <c r="AK281" s="723"/>
      <c r="AL281" s="723"/>
      <c r="AM281" s="723"/>
      <c r="AN281" s="723"/>
      <c r="AO281" s="724" t="s">
        <v>157</v>
      </c>
      <c r="AP281" s="723"/>
      <c r="AQ281" s="723"/>
      <c r="AR281" s="723"/>
      <c r="AS281" s="723"/>
      <c r="AT281" s="723"/>
      <c r="AU281" s="723"/>
      <c r="AV281" s="723"/>
      <c r="AW281" s="723"/>
      <c r="AX281" s="723"/>
      <c r="AY281" s="723"/>
      <c r="AZ281" s="723"/>
      <c r="BA281" s="723"/>
      <c r="BB281" s="724"/>
      <c r="BC281" s="724"/>
      <c r="BD281" s="723"/>
      <c r="BE281" s="723"/>
      <c r="BF281" s="723"/>
      <c r="BG281" s="723"/>
      <c r="BH281" s="723"/>
      <c r="BI281" s="723"/>
      <c r="BJ281" s="723"/>
      <c r="BK281" s="723"/>
      <c r="BL281" s="723"/>
      <c r="BM281" s="723"/>
      <c r="BN281" s="723"/>
      <c r="BO281" s="723"/>
      <c r="BP281" s="723"/>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3"/>
      <c r="CN281" s="723"/>
      <c r="CO281" s="723"/>
      <c r="CP281" s="723"/>
      <c r="CQ281" s="723"/>
      <c r="CR281" s="724"/>
      <c r="CS281" s="724"/>
      <c r="CT281" s="723"/>
      <c r="CU281" s="723"/>
      <c r="CV281" s="723"/>
      <c r="CW281" s="723"/>
      <c r="CX281" s="723"/>
      <c r="CY281" s="723"/>
      <c r="CZ281" s="723"/>
      <c r="DA281" s="723"/>
      <c r="DB281" s="723"/>
      <c r="DC281" s="723"/>
      <c r="DD281" s="723"/>
      <c r="DE281" s="723"/>
      <c r="DF281" s="723"/>
    </row>
    <row r="282">
      <c r="A282" s="720" t="s">
        <v>1924</v>
      </c>
      <c r="B282" s="721">
        <f t="shared" si="19"/>
        <v>1</v>
      </c>
      <c r="C282" s="721" t="s">
        <v>4076</v>
      </c>
      <c r="D282" s="559">
        <v>4.0</v>
      </c>
      <c r="E282" s="559" t="s">
        <v>285</v>
      </c>
      <c r="F282" s="559">
        <v>5.0</v>
      </c>
      <c r="G282" s="722" t="s">
        <v>4358</v>
      </c>
      <c r="H282" s="705"/>
      <c r="I282" s="723"/>
      <c r="J282" s="723"/>
      <c r="K282" s="723"/>
      <c r="L282" s="723"/>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4"/>
      <c r="AI282" s="723"/>
      <c r="AJ282" s="723"/>
      <c r="AK282" s="723"/>
      <c r="AL282" s="723"/>
      <c r="AM282" s="724"/>
      <c r="AN282" s="724"/>
      <c r="AO282" s="724"/>
      <c r="AP282" s="724"/>
      <c r="AQ282" s="724"/>
      <c r="AR282" s="723"/>
      <c r="AS282" s="723"/>
      <c r="AT282" s="723"/>
      <c r="AU282" s="723"/>
      <c r="AV282" s="723"/>
      <c r="AW282" s="723"/>
      <c r="AX282" s="723"/>
      <c r="AY282" s="723"/>
      <c r="AZ282" s="723"/>
      <c r="BA282" s="723"/>
      <c r="BB282" s="723"/>
      <c r="BC282" s="724" t="s">
        <v>157</v>
      </c>
      <c r="BD282" s="723"/>
      <c r="BE282" s="723"/>
      <c r="BF282" s="723"/>
      <c r="BG282" s="723"/>
      <c r="BH282" s="723"/>
      <c r="BI282" s="723"/>
      <c r="BJ282" s="723"/>
      <c r="BK282" s="723"/>
      <c r="BL282" s="723"/>
      <c r="BM282" s="723"/>
      <c r="BN282" s="723"/>
      <c r="BO282" s="723"/>
      <c r="BP282" s="723"/>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3"/>
      <c r="CN282" s="723"/>
      <c r="CO282" s="723"/>
      <c r="CP282" s="723"/>
      <c r="CQ282" s="723"/>
      <c r="CR282" s="723"/>
      <c r="CS282" s="723"/>
      <c r="CT282" s="723"/>
      <c r="CU282" s="723"/>
      <c r="CV282" s="723"/>
      <c r="CW282" s="723"/>
      <c r="CX282" s="723"/>
      <c r="CY282" s="723"/>
      <c r="CZ282" s="723"/>
      <c r="DA282" s="724"/>
      <c r="DB282" s="724"/>
      <c r="DC282" s="724"/>
      <c r="DD282" s="724"/>
      <c r="DE282" s="724"/>
      <c r="DF282" s="724"/>
    </row>
    <row r="283">
      <c r="A283" s="720" t="s">
        <v>308</v>
      </c>
      <c r="B283" s="721">
        <f t="shared" si="19"/>
        <v>1</v>
      </c>
      <c r="C283" s="721" t="s">
        <v>4076</v>
      </c>
      <c r="D283" s="559">
        <v>5.0</v>
      </c>
      <c r="E283" s="559" t="s">
        <v>285</v>
      </c>
      <c r="F283" s="559" t="s">
        <v>255</v>
      </c>
      <c r="G283" s="722" t="s">
        <v>4359</v>
      </c>
      <c r="H283" s="705"/>
      <c r="I283" s="723"/>
      <c r="J283" s="724"/>
      <c r="K283" s="724"/>
      <c r="L283" s="724"/>
      <c r="M283" s="724" t="s">
        <v>157</v>
      </c>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227</v>
      </c>
      <c r="B284" s="721">
        <f t="shared" si="19"/>
        <v>1</v>
      </c>
      <c r="C284" s="721" t="s">
        <v>4076</v>
      </c>
      <c r="D284" s="559">
        <v>3.0</v>
      </c>
      <c r="E284" s="559">
        <v>2.0</v>
      </c>
      <c r="F284" s="559" t="s">
        <v>255</v>
      </c>
      <c r="G284" s="722" t="s">
        <v>4360</v>
      </c>
      <c r="H284" s="705"/>
      <c r="I284" s="723"/>
      <c r="J284" s="724"/>
      <c r="K284" s="724" t="s">
        <v>157</v>
      </c>
      <c r="L284" s="724"/>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222</v>
      </c>
      <c r="B285" s="721">
        <f t="shared" si="19"/>
        <v>1</v>
      </c>
      <c r="C285" s="721" t="s">
        <v>4113</v>
      </c>
      <c r="D285" s="559">
        <v>5.0</v>
      </c>
      <c r="E285" s="559" t="s">
        <v>285</v>
      </c>
      <c r="F285" s="559" t="s">
        <v>255</v>
      </c>
      <c r="G285" s="722" t="s">
        <v>4361</v>
      </c>
      <c r="H285" s="705"/>
      <c r="I285" s="723"/>
      <c r="J285" s="724"/>
      <c r="K285" s="724" t="s">
        <v>157</v>
      </c>
      <c r="L285" s="724"/>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4"/>
      <c r="AJ285" s="724"/>
      <c r="AK285" s="724"/>
      <c r="AL285" s="724"/>
      <c r="AM285" s="723"/>
      <c r="AN285" s="723"/>
      <c r="AO285" s="723"/>
      <c r="AP285" s="723"/>
      <c r="AQ285" s="723"/>
      <c r="AR285" s="723"/>
      <c r="AS285" s="723"/>
      <c r="AT285" s="723"/>
      <c r="AU285" s="723"/>
      <c r="AV285" s="723"/>
      <c r="AW285" s="723"/>
      <c r="AX285" s="724"/>
      <c r="AY285" s="724"/>
      <c r="AZ285" s="724"/>
      <c r="BA285" s="724"/>
      <c r="BB285" s="723"/>
      <c r="BC285" s="723"/>
      <c r="BD285" s="723"/>
      <c r="BE285" s="723"/>
      <c r="BF285" s="723"/>
      <c r="BG285" s="723"/>
      <c r="BH285" s="723"/>
      <c r="BI285" s="724"/>
      <c r="BJ285" s="724"/>
      <c r="BK285" s="724"/>
      <c r="BL285" s="723"/>
      <c r="BM285" s="723"/>
      <c r="BN285" s="723"/>
      <c r="BO285" s="723"/>
      <c r="BP285" s="724"/>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4"/>
      <c r="CN285" s="724"/>
      <c r="CO285" s="724"/>
      <c r="CP285" s="724"/>
      <c r="CQ285" s="724"/>
      <c r="CR285" s="723"/>
      <c r="CS285" s="723"/>
      <c r="CT285" s="723"/>
      <c r="CU285" s="723"/>
      <c r="CV285" s="724"/>
      <c r="CW285" s="723"/>
      <c r="CX285" s="723"/>
      <c r="CY285" s="723"/>
      <c r="CZ285" s="723"/>
      <c r="DA285" s="723"/>
      <c r="DB285" s="723"/>
      <c r="DC285" s="723"/>
      <c r="DD285" s="723"/>
      <c r="DE285" s="723"/>
      <c r="DF285" s="723"/>
    </row>
    <row r="286">
      <c r="A286" s="720" t="s">
        <v>1277</v>
      </c>
      <c r="B286" s="721">
        <f t="shared" si="19"/>
        <v>1</v>
      </c>
      <c r="C286" s="721" t="s">
        <v>4076</v>
      </c>
      <c r="D286" s="559">
        <v>6.0</v>
      </c>
      <c r="E286" s="559" t="s">
        <v>285</v>
      </c>
      <c r="F286" s="559">
        <v>6.0</v>
      </c>
      <c r="G286" s="722" t="s">
        <v>4362</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4"/>
      <c r="AJ286" s="724"/>
      <c r="AK286" s="724"/>
      <c r="AL286" s="724" t="s">
        <v>157</v>
      </c>
      <c r="AM286" s="723"/>
      <c r="AN286" s="723"/>
      <c r="AO286" s="723"/>
      <c r="AP286" s="723"/>
      <c r="AQ286" s="723"/>
      <c r="AR286" s="723"/>
      <c r="AS286" s="723"/>
      <c r="AT286" s="723"/>
      <c r="AU286" s="723"/>
      <c r="AV286" s="723"/>
      <c r="AW286" s="723"/>
      <c r="AX286" s="724"/>
      <c r="AY286" s="724"/>
      <c r="AZ286" s="724"/>
      <c r="BA286" s="724"/>
      <c r="BB286" s="723"/>
      <c r="BC286" s="723"/>
      <c r="BD286" s="723"/>
      <c r="BE286" s="723"/>
      <c r="BF286" s="723"/>
      <c r="BG286" s="723"/>
      <c r="BH286" s="723"/>
      <c r="BI286" s="724"/>
      <c r="BJ286" s="724"/>
      <c r="BK286" s="724"/>
      <c r="BL286" s="723"/>
      <c r="BM286" s="723"/>
      <c r="BN286" s="723"/>
      <c r="BO286" s="723"/>
      <c r="BP286" s="724"/>
      <c r="BQ286" s="723"/>
      <c r="BR286" s="723"/>
      <c r="BS286" s="723"/>
      <c r="BT286" s="723"/>
      <c r="BU286" s="723"/>
      <c r="BV286" s="723"/>
      <c r="BW286" s="723"/>
      <c r="BX286" s="723"/>
      <c r="BY286" s="723"/>
      <c r="BZ286" s="723"/>
      <c r="CA286" s="723"/>
      <c r="CB286" s="723"/>
      <c r="CC286" s="723"/>
      <c r="CD286" s="723"/>
      <c r="CE286" s="723"/>
      <c r="CF286" s="723"/>
      <c r="CG286" s="723"/>
      <c r="CH286" s="723"/>
      <c r="CI286" s="723"/>
      <c r="CJ286" s="723"/>
      <c r="CK286" s="723"/>
      <c r="CL286" s="723"/>
      <c r="CM286" s="724"/>
      <c r="CN286" s="724"/>
      <c r="CO286" s="724"/>
      <c r="CP286" s="724"/>
      <c r="CQ286" s="724"/>
      <c r="CR286" s="723"/>
      <c r="CS286" s="723"/>
      <c r="CT286" s="723"/>
      <c r="CU286" s="723"/>
      <c r="CV286" s="724"/>
      <c r="CW286" s="723"/>
      <c r="CX286" s="723"/>
      <c r="CY286" s="723"/>
      <c r="CZ286" s="723"/>
      <c r="DA286" s="723"/>
      <c r="DB286" s="723"/>
      <c r="DC286" s="723"/>
      <c r="DD286" s="723"/>
      <c r="DE286" s="723"/>
      <c r="DF286" s="723"/>
    </row>
    <row r="287">
      <c r="A287" s="720" t="s">
        <v>1530</v>
      </c>
      <c r="B287" s="721">
        <f t="shared" si="19"/>
        <v>2</v>
      </c>
      <c r="C287" s="721" t="s">
        <v>4076</v>
      </c>
      <c r="D287" s="559">
        <v>4.0</v>
      </c>
      <c r="E287" s="559" t="s">
        <v>285</v>
      </c>
      <c r="F287" s="559" t="s">
        <v>255</v>
      </c>
      <c r="G287" s="722" t="s">
        <v>4363</v>
      </c>
      <c r="H287" s="705"/>
      <c r="I287" s="723"/>
      <c r="J287" s="723"/>
      <c r="K287" s="723"/>
      <c r="L287" s="723"/>
      <c r="M287" s="723"/>
      <c r="N287" s="723"/>
      <c r="O287" s="723"/>
      <c r="P287" s="723"/>
      <c r="Q287" s="723"/>
      <c r="R287" s="723"/>
      <c r="S287" s="723"/>
      <c r="T287" s="723"/>
      <c r="U287" s="723"/>
      <c r="V287" s="723"/>
      <c r="W287" s="723"/>
      <c r="X287" s="723"/>
      <c r="Y287" s="723"/>
      <c r="Z287" s="723"/>
      <c r="AA287" s="723"/>
      <c r="AB287" s="723"/>
      <c r="AC287" s="723"/>
      <c r="AD287" s="723"/>
      <c r="AE287" s="723"/>
      <c r="AF287" s="723"/>
      <c r="AG287" s="723"/>
      <c r="AH287" s="723"/>
      <c r="AI287" s="723"/>
      <c r="AJ287" s="723"/>
      <c r="AK287" s="723"/>
      <c r="AL287" s="723"/>
      <c r="AM287" s="723"/>
      <c r="AN287" s="723"/>
      <c r="AO287" s="723"/>
      <c r="AP287" s="723"/>
      <c r="AQ287" s="723"/>
      <c r="AR287" s="723"/>
      <c r="AS287" s="723"/>
      <c r="AT287" s="723"/>
      <c r="AU287" s="723"/>
      <c r="AV287" s="723"/>
      <c r="AW287" s="723"/>
      <c r="AX287" s="723"/>
      <c r="AY287" s="723"/>
      <c r="AZ287" s="723"/>
      <c r="BA287" s="723"/>
      <c r="BB287" s="723"/>
      <c r="BC287" s="723"/>
      <c r="BD287" s="723"/>
      <c r="BE287" s="723"/>
      <c r="BF287" s="723"/>
      <c r="BG287" s="723"/>
      <c r="BH287" s="723"/>
      <c r="BI287" s="723"/>
      <c r="BJ287" s="724"/>
      <c r="BK287" s="724" t="s">
        <v>157</v>
      </c>
      <c r="BL287" s="723"/>
      <c r="BM287" s="724" t="s">
        <v>157</v>
      </c>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3"/>
      <c r="CP287" s="723"/>
      <c r="CQ287" s="723"/>
      <c r="CR287" s="723"/>
      <c r="CS287" s="723"/>
      <c r="CT287" s="723"/>
      <c r="CU287" s="723"/>
      <c r="CV287" s="723"/>
      <c r="CW287" s="723"/>
      <c r="CX287" s="723"/>
      <c r="CY287" s="723"/>
      <c r="CZ287" s="723"/>
      <c r="DA287" s="723"/>
      <c r="DB287" s="723"/>
      <c r="DC287" s="723"/>
      <c r="DD287" s="723"/>
      <c r="DE287" s="723"/>
      <c r="DF287" s="723"/>
    </row>
    <row r="288">
      <c r="A288" s="720" t="s">
        <v>2619</v>
      </c>
      <c r="B288" s="721">
        <f t="shared" si="19"/>
        <v>3</v>
      </c>
      <c r="C288" s="721" t="s">
        <v>4076</v>
      </c>
      <c r="D288" s="559">
        <v>2.0</v>
      </c>
      <c r="E288" s="559" t="s">
        <v>285</v>
      </c>
      <c r="F288" s="559" t="s">
        <v>255</v>
      </c>
      <c r="G288" s="722" t="s">
        <v>4364</v>
      </c>
      <c r="H288" s="705"/>
      <c r="I288" s="723"/>
      <c r="J288" s="723"/>
      <c r="K288" s="723"/>
      <c r="L288" s="723"/>
      <c r="M288" s="723"/>
      <c r="N288" s="723"/>
      <c r="O288" s="723"/>
      <c r="P288" s="723"/>
      <c r="Q288" s="723"/>
      <c r="R288" s="723"/>
      <c r="S288" s="723"/>
      <c r="T288" s="723"/>
      <c r="U288" s="723"/>
      <c r="V288" s="723"/>
      <c r="W288" s="723"/>
      <c r="X288" s="723"/>
      <c r="Y288" s="723"/>
      <c r="Z288" s="723"/>
      <c r="AA288" s="723"/>
      <c r="AB288" s="723"/>
      <c r="AC288" s="723"/>
      <c r="AD288" s="723"/>
      <c r="AE288" s="723"/>
      <c r="AF288" s="723"/>
      <c r="AG288" s="723"/>
      <c r="AH288" s="723"/>
      <c r="AI288" s="723"/>
      <c r="AJ288" s="723"/>
      <c r="AK288" s="723"/>
      <c r="AL288" s="723"/>
      <c r="AM288" s="723"/>
      <c r="AN288" s="723"/>
      <c r="AO288" s="723"/>
      <c r="AP288" s="723"/>
      <c r="AQ288" s="723"/>
      <c r="AR288" s="723"/>
      <c r="AS288" s="723"/>
      <c r="AT288" s="723"/>
      <c r="AU288" s="723"/>
      <c r="AV288" s="723"/>
      <c r="AW288" s="723"/>
      <c r="AX288" s="723"/>
      <c r="AY288" s="723"/>
      <c r="AZ288" s="723"/>
      <c r="BA288" s="723"/>
      <c r="BB288" s="723"/>
      <c r="BC288" s="723"/>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4" t="s">
        <v>157</v>
      </c>
      <c r="CD288" s="723"/>
      <c r="CE288" s="723"/>
      <c r="CF288" s="724"/>
      <c r="CG288" s="724"/>
      <c r="CH288" s="724"/>
      <c r="CI288" s="724"/>
      <c r="CJ288" s="724"/>
      <c r="CK288" s="724" t="s">
        <v>157</v>
      </c>
      <c r="CL288" s="724"/>
      <c r="CM288" s="723"/>
      <c r="CN288" s="723"/>
      <c r="CO288" s="723"/>
      <c r="CP288" s="723"/>
      <c r="CQ288" s="723"/>
      <c r="CR288" s="724"/>
      <c r="CS288" s="724" t="s">
        <v>157</v>
      </c>
      <c r="CT288" s="723"/>
      <c r="CU288" s="723"/>
      <c r="CV288" s="723"/>
      <c r="CW288" s="723"/>
      <c r="CX288" s="723"/>
      <c r="CY288" s="723"/>
      <c r="CZ288" s="723"/>
      <c r="DA288" s="723"/>
      <c r="DB288" s="723"/>
      <c r="DC288" s="723"/>
      <c r="DD288" s="723"/>
      <c r="DE288" s="723"/>
      <c r="DF288" s="723"/>
    </row>
    <row r="289">
      <c r="A289" s="720" t="s">
        <v>1296</v>
      </c>
      <c r="B289" s="721">
        <f t="shared" si="19"/>
        <v>0</v>
      </c>
      <c r="C289" s="721" t="s">
        <v>4113</v>
      </c>
      <c r="D289" s="559">
        <v>4.0</v>
      </c>
      <c r="E289" s="559">
        <v>3.0</v>
      </c>
      <c r="F289" s="559" t="s">
        <v>255</v>
      </c>
      <c r="G289" s="722" t="s">
        <v>4365</v>
      </c>
      <c r="H289" s="705"/>
      <c r="I289" s="723"/>
      <c r="J289" s="724"/>
      <c r="K289" s="724"/>
      <c r="L289" s="724"/>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c r="AP289" s="723"/>
      <c r="AQ289" s="723"/>
      <c r="AR289" s="723"/>
      <c r="AS289" s="723"/>
      <c r="AT289" s="723"/>
      <c r="AU289" s="723"/>
      <c r="AV289" s="723"/>
      <c r="AW289" s="723"/>
      <c r="AX289" s="723"/>
      <c r="AY289" s="723"/>
      <c r="AZ289" s="723"/>
      <c r="BA289" s="723"/>
      <c r="BB289" s="723"/>
      <c r="BC289" s="724"/>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224</v>
      </c>
      <c r="B290" s="721">
        <f t="shared" si="19"/>
        <v>1</v>
      </c>
      <c r="C290" s="721" t="s">
        <v>4076</v>
      </c>
      <c r="D290" s="559">
        <v>3.0</v>
      </c>
      <c r="E290" s="559" t="s">
        <v>4366</v>
      </c>
      <c r="F290" s="559" t="s">
        <v>255</v>
      </c>
      <c r="G290" s="722" t="s">
        <v>4367</v>
      </c>
      <c r="H290" s="705"/>
      <c r="I290" s="723"/>
      <c r="J290" s="724"/>
      <c r="K290" s="724" t="s">
        <v>157</v>
      </c>
      <c r="L290" s="724"/>
      <c r="M290" s="723"/>
      <c r="N290" s="723"/>
      <c r="O290" s="723"/>
      <c r="P290" s="723"/>
      <c r="Q290" s="723"/>
      <c r="R290" s="723"/>
      <c r="S290" s="723"/>
      <c r="T290" s="723"/>
      <c r="U290" s="723"/>
      <c r="V290" s="723"/>
      <c r="W290" s="723"/>
      <c r="X290" s="723"/>
      <c r="Y290" s="723"/>
      <c r="Z290" s="723"/>
      <c r="AA290" s="723"/>
      <c r="AB290" s="723"/>
      <c r="AC290" s="723"/>
      <c r="AD290" s="723"/>
      <c r="AE290" s="723"/>
      <c r="AF290" s="723"/>
      <c r="AG290" s="724"/>
      <c r="AH290" s="723"/>
      <c r="AI290" s="723"/>
      <c r="AJ290" s="723"/>
      <c r="AK290" s="723"/>
      <c r="AL290" s="723"/>
      <c r="AM290" s="723"/>
      <c r="AN290" s="723"/>
      <c r="AO290" s="724"/>
      <c r="AP290" s="723"/>
      <c r="AQ290" s="723"/>
      <c r="AR290" s="723"/>
      <c r="AS290" s="723"/>
      <c r="AT290" s="723"/>
      <c r="AU290" s="723"/>
      <c r="AV290" s="723"/>
      <c r="AW290" s="723"/>
      <c r="AX290" s="723"/>
      <c r="AY290" s="723"/>
      <c r="AZ290" s="723"/>
      <c r="BA290" s="723"/>
      <c r="BB290" s="723"/>
      <c r="BC290" s="724"/>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4"/>
      <c r="CP290" s="724"/>
      <c r="CQ290" s="724"/>
      <c r="CR290" s="723"/>
      <c r="CS290" s="723"/>
      <c r="CT290" s="723"/>
      <c r="CU290" s="723"/>
      <c r="CV290" s="723"/>
      <c r="CW290" s="723"/>
      <c r="CX290" s="723"/>
      <c r="CY290" s="723"/>
      <c r="CZ290" s="723"/>
      <c r="DA290" s="723"/>
      <c r="DB290" s="723"/>
      <c r="DC290" s="723"/>
      <c r="DD290" s="723"/>
      <c r="DE290" s="723"/>
      <c r="DF290" s="723"/>
    </row>
    <row r="291">
      <c r="A291" s="720" t="s">
        <v>1406</v>
      </c>
      <c r="B291" s="721">
        <f t="shared" si="19"/>
        <v>2</v>
      </c>
      <c r="C291" s="721" t="s">
        <v>4113</v>
      </c>
      <c r="D291" s="559">
        <v>4.0</v>
      </c>
      <c r="E291" s="559" t="s">
        <v>285</v>
      </c>
      <c r="F291" s="559" t="s">
        <v>255</v>
      </c>
      <c r="G291" s="722" t="s">
        <v>4368</v>
      </c>
      <c r="H291" s="705"/>
      <c r="I291" s="723"/>
      <c r="J291" s="723"/>
      <c r="K291" s="723"/>
      <c r="L291" s="723"/>
      <c r="M291" s="723"/>
      <c r="N291" s="723"/>
      <c r="O291" s="723"/>
      <c r="P291" s="723"/>
      <c r="Q291" s="723"/>
      <c r="R291" s="723"/>
      <c r="S291" s="723"/>
      <c r="T291" s="723"/>
      <c r="U291" s="723"/>
      <c r="V291" s="723"/>
      <c r="W291" s="723"/>
      <c r="X291" s="723"/>
      <c r="Y291" s="723"/>
      <c r="Z291" s="723"/>
      <c r="AA291" s="723"/>
      <c r="AB291" s="723"/>
      <c r="AC291" s="723"/>
      <c r="AD291" s="723"/>
      <c r="AE291" s="723"/>
      <c r="AF291" s="723"/>
      <c r="AG291" s="724"/>
      <c r="AH291" s="723"/>
      <c r="AI291" s="723"/>
      <c r="AJ291" s="723"/>
      <c r="AK291" s="723"/>
      <c r="AL291" s="723"/>
      <c r="AM291" s="723"/>
      <c r="AN291" s="723"/>
      <c r="AO291" s="724" t="s">
        <v>157</v>
      </c>
      <c r="AP291" s="723"/>
      <c r="AQ291" s="723"/>
      <c r="AR291" s="723"/>
      <c r="AS291" s="723"/>
      <c r="AT291" s="723"/>
      <c r="AU291" s="723"/>
      <c r="AV291" s="723"/>
      <c r="AW291" s="723"/>
      <c r="AX291" s="723"/>
      <c r="AY291" s="723"/>
      <c r="AZ291" s="723"/>
      <c r="BA291" s="723"/>
      <c r="BB291" s="723"/>
      <c r="BC291" s="724" t="s">
        <v>157</v>
      </c>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4"/>
      <c r="CP291" s="724"/>
      <c r="CQ291" s="724"/>
      <c r="CR291" s="723"/>
      <c r="CS291" s="723"/>
      <c r="CT291" s="723"/>
      <c r="CU291" s="723"/>
      <c r="CV291" s="723"/>
      <c r="CW291" s="723"/>
      <c r="CX291" s="723"/>
      <c r="CY291" s="723"/>
      <c r="CZ291" s="723"/>
      <c r="DA291" s="723"/>
      <c r="DB291" s="723"/>
      <c r="DC291" s="723"/>
      <c r="DD291" s="723"/>
      <c r="DE291" s="723"/>
      <c r="DF291" s="723"/>
    </row>
    <row r="292">
      <c r="A292" s="720" t="s">
        <v>1847</v>
      </c>
      <c r="B292" s="721">
        <f t="shared" si="19"/>
        <v>0</v>
      </c>
      <c r="C292" s="721" t="s">
        <v>4113</v>
      </c>
      <c r="D292" s="559">
        <v>3.0</v>
      </c>
      <c r="E292" s="559" t="s">
        <v>318</v>
      </c>
      <c r="F292" s="559" t="s">
        <v>255</v>
      </c>
      <c r="G292" s="722" t="s">
        <v>4369</v>
      </c>
      <c r="H292" s="705"/>
      <c r="I292" s="723"/>
      <c r="J292" s="723"/>
      <c r="K292" s="723"/>
      <c r="L292" s="723"/>
      <c r="M292" s="723"/>
      <c r="N292" s="723"/>
      <c r="O292" s="723"/>
      <c r="P292" s="723"/>
      <c r="Q292" s="723"/>
      <c r="R292" s="723"/>
      <c r="S292" s="724"/>
      <c r="T292" s="723"/>
      <c r="U292" s="724"/>
      <c r="V292" s="723"/>
      <c r="W292" s="723"/>
      <c r="X292" s="723"/>
      <c r="Y292" s="723"/>
      <c r="Z292" s="723"/>
      <c r="AA292" s="723"/>
      <c r="AB292" s="724"/>
      <c r="AC292" s="724"/>
      <c r="AD292" s="723"/>
      <c r="AE292" s="723"/>
      <c r="AF292" s="723"/>
      <c r="AG292" s="723"/>
      <c r="AH292" s="723"/>
      <c r="AI292" s="723"/>
      <c r="AJ292" s="723"/>
      <c r="AK292" s="723"/>
      <c r="AL292" s="723"/>
      <c r="AM292" s="723"/>
      <c r="AN292" s="723"/>
      <c r="AO292" s="723"/>
      <c r="AP292" s="723"/>
      <c r="AQ292" s="723"/>
      <c r="AR292" s="723"/>
      <c r="AS292" s="723"/>
      <c r="AT292" s="723"/>
      <c r="AU292" s="723"/>
      <c r="AV292" s="723"/>
      <c r="AW292" s="723"/>
      <c r="AX292" s="723"/>
      <c r="AY292" s="723"/>
      <c r="AZ292" s="723"/>
      <c r="BA292" s="723"/>
      <c r="BB292" s="723"/>
      <c r="BC292" s="723"/>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3"/>
      <c r="CS292" s="723"/>
      <c r="CT292" s="723"/>
      <c r="CU292" s="723"/>
      <c r="CV292" s="723"/>
      <c r="CW292" s="723"/>
      <c r="CX292" s="723"/>
      <c r="CY292" s="723"/>
      <c r="CZ292" s="723"/>
      <c r="DA292" s="724"/>
      <c r="DB292" s="724"/>
      <c r="DC292" s="723"/>
      <c r="DD292" s="723"/>
      <c r="DE292" s="723"/>
      <c r="DF292" s="723"/>
    </row>
    <row r="293">
      <c r="A293" s="720" t="s">
        <v>604</v>
      </c>
      <c r="B293" s="721">
        <f t="shared" si="19"/>
        <v>3</v>
      </c>
      <c r="C293" s="721" t="s">
        <v>4076</v>
      </c>
      <c r="D293" s="559">
        <v>1.0</v>
      </c>
      <c r="E293" s="559">
        <v>2.0</v>
      </c>
      <c r="F293" s="559">
        <v>3.0</v>
      </c>
      <c r="G293" s="722" t="s">
        <v>4370</v>
      </c>
      <c r="H293" s="705"/>
      <c r="I293" s="723"/>
      <c r="J293" s="723"/>
      <c r="K293" s="723"/>
      <c r="L293" s="723"/>
      <c r="M293" s="723"/>
      <c r="N293" s="723"/>
      <c r="O293" s="723"/>
      <c r="P293" s="723"/>
      <c r="Q293" s="723"/>
      <c r="R293" s="723"/>
      <c r="S293" s="724" t="s">
        <v>157</v>
      </c>
      <c r="T293" s="723"/>
      <c r="U293" s="724"/>
      <c r="V293" s="723"/>
      <c r="W293" s="723"/>
      <c r="X293" s="723"/>
      <c r="Y293" s="723"/>
      <c r="Z293" s="723"/>
      <c r="AA293" s="723"/>
      <c r="AB293" s="724" t="s">
        <v>157</v>
      </c>
      <c r="AC293" s="724"/>
      <c r="AD293" s="723"/>
      <c r="AE293" s="723"/>
      <c r="AF293" s="723"/>
      <c r="AG293" s="723"/>
      <c r="AH293" s="723"/>
      <c r="AI293" s="723"/>
      <c r="AJ293" s="723"/>
      <c r="AK293" s="723"/>
      <c r="AL293" s="723"/>
      <c r="AM293" s="723"/>
      <c r="AN293" s="723"/>
      <c r="AO293" s="723"/>
      <c r="AP293" s="723"/>
      <c r="AQ293" s="723"/>
      <c r="AR293" s="723"/>
      <c r="AS293" s="723"/>
      <c r="AT293" s="723"/>
      <c r="AU293" s="723"/>
      <c r="AV293" s="723"/>
      <c r="AW293" s="723"/>
      <c r="AX293" s="723"/>
      <c r="AY293" s="723"/>
      <c r="AZ293" s="723"/>
      <c r="BA293" s="723"/>
      <c r="BB293" s="723"/>
      <c r="BC293" s="723"/>
      <c r="BD293" s="723"/>
      <c r="BE293" s="723"/>
      <c r="BF293" s="723"/>
      <c r="BG293" s="723"/>
      <c r="BH293" s="723"/>
      <c r="BI293" s="723"/>
      <c r="BJ293" s="723"/>
      <c r="BK293" s="723"/>
      <c r="BL293" s="723"/>
      <c r="BM293" s="723"/>
      <c r="BN293" s="723"/>
      <c r="BO293" s="723"/>
      <c r="BP293" s="723"/>
      <c r="BQ293" s="723"/>
      <c r="BR293" s="723"/>
      <c r="BS293" s="723"/>
      <c r="BT293" s="723"/>
      <c r="BU293" s="723"/>
      <c r="BV293" s="723"/>
      <c r="BW293" s="723"/>
      <c r="BX293" s="723"/>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4"/>
      <c r="DB293" s="724" t="s">
        <v>157</v>
      </c>
      <c r="DC293" s="723"/>
      <c r="DD293" s="723"/>
      <c r="DE293" s="723"/>
      <c r="DF293" s="723"/>
    </row>
    <row r="294">
      <c r="A294" s="720" t="s">
        <v>2462</v>
      </c>
      <c r="B294" s="721">
        <f t="shared" si="19"/>
        <v>0</v>
      </c>
      <c r="C294" s="721" t="s">
        <v>4076</v>
      </c>
      <c r="D294" s="559">
        <v>2.0</v>
      </c>
      <c r="E294" s="559">
        <v>3.0</v>
      </c>
      <c r="F294" s="559" t="s">
        <v>255</v>
      </c>
      <c r="G294" s="722" t="s">
        <v>4371</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4"/>
      <c r="AP294" s="723"/>
      <c r="AQ294" s="723"/>
      <c r="AR294" s="723"/>
      <c r="AS294" s="723"/>
      <c r="AT294" s="723"/>
      <c r="AU294" s="723"/>
      <c r="AV294" s="723"/>
      <c r="AW294" s="723"/>
      <c r="AX294" s="723"/>
      <c r="AY294" s="723"/>
      <c r="AZ294" s="723"/>
      <c r="BA294" s="723"/>
      <c r="BB294" s="724"/>
      <c r="BC294" s="724"/>
      <c r="BD294" s="723"/>
      <c r="BE294" s="723"/>
      <c r="BF294" s="723"/>
      <c r="BG294" s="723"/>
      <c r="BH294" s="723"/>
      <c r="BI294" s="723"/>
      <c r="BJ294" s="723"/>
      <c r="BK294" s="723"/>
      <c r="BL294" s="723"/>
      <c r="BM294" s="723"/>
      <c r="BN294" s="723"/>
      <c r="BO294" s="723"/>
      <c r="BP294" s="723"/>
      <c r="BQ294" s="723"/>
      <c r="BR294" s="723"/>
      <c r="BS294" s="723"/>
      <c r="BT294" s="723"/>
      <c r="BU294" s="723"/>
      <c r="BV294" s="723"/>
      <c r="BW294" s="723"/>
      <c r="BX294" s="723"/>
      <c r="BY294" s="723"/>
      <c r="BZ294" s="723"/>
      <c r="CA294" s="723"/>
      <c r="CB294" s="723"/>
      <c r="CC294" s="723"/>
      <c r="CD294" s="723"/>
      <c r="CE294" s="723"/>
      <c r="CF294" s="723"/>
      <c r="CG294" s="723"/>
      <c r="CH294" s="723"/>
      <c r="CI294" s="723"/>
      <c r="CJ294" s="723"/>
      <c r="CK294" s="723"/>
      <c r="CL294" s="723"/>
      <c r="CM294" s="723"/>
      <c r="CN294" s="723"/>
      <c r="CO294" s="723"/>
      <c r="CP294" s="723"/>
      <c r="CQ294" s="723"/>
      <c r="CR294" s="724"/>
      <c r="CS294" s="724"/>
      <c r="CT294" s="723"/>
      <c r="CU294" s="723"/>
      <c r="CV294" s="723"/>
      <c r="CW294" s="723"/>
      <c r="CX294" s="723"/>
      <c r="CY294" s="723"/>
      <c r="CZ294" s="723"/>
      <c r="DA294" s="723"/>
      <c r="DB294" s="723"/>
      <c r="DC294" s="723"/>
      <c r="DD294" s="723"/>
      <c r="DE294" s="723"/>
      <c r="DF294" s="723"/>
    </row>
    <row r="295">
      <c r="A295" s="720" t="s">
        <v>1661</v>
      </c>
      <c r="B295" s="721">
        <f t="shared" si="19"/>
        <v>1</v>
      </c>
      <c r="C295" s="721" t="s">
        <v>4076</v>
      </c>
      <c r="D295" s="559">
        <v>3.0</v>
      </c>
      <c r="E295" s="559" t="s">
        <v>285</v>
      </c>
      <c r="F295" s="559" t="s">
        <v>255</v>
      </c>
      <c r="G295" s="722" t="s">
        <v>4372</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3"/>
      <c r="AE295" s="723"/>
      <c r="AF295" s="723"/>
      <c r="AG295" s="723"/>
      <c r="AH295" s="723"/>
      <c r="AI295" s="723"/>
      <c r="AJ295" s="723"/>
      <c r="AK295" s="723"/>
      <c r="AL295" s="723"/>
      <c r="AM295" s="723"/>
      <c r="AN295" s="723"/>
      <c r="AO295" s="723"/>
      <c r="AP295" s="723"/>
      <c r="AQ295" s="723"/>
      <c r="AR295" s="723"/>
      <c r="AS295" s="723"/>
      <c r="AT295" s="723"/>
      <c r="AU295" s="723"/>
      <c r="AV295" s="724" t="s">
        <v>157</v>
      </c>
      <c r="AW295" s="723"/>
      <c r="AX295" s="723"/>
      <c r="AY295" s="723"/>
      <c r="AZ295" s="723"/>
      <c r="BA295" s="723"/>
      <c r="BB295" s="723"/>
      <c r="BC295" s="723"/>
      <c r="BD295" s="723"/>
      <c r="BE295" s="723"/>
      <c r="BF295" s="723"/>
      <c r="BG295" s="723"/>
      <c r="BH295" s="723"/>
      <c r="BI295" s="723"/>
      <c r="BJ295" s="723"/>
      <c r="BK295" s="723"/>
      <c r="BL295" s="724"/>
      <c r="BM295" s="723"/>
      <c r="BN295" s="723"/>
      <c r="BO295" s="723"/>
      <c r="BP295" s="723"/>
      <c r="BQ295" s="723"/>
      <c r="BR295" s="723"/>
      <c r="BS295" s="723"/>
      <c r="BT295" s="723"/>
      <c r="BU295" s="723"/>
      <c r="BV295" s="723"/>
      <c r="BW295" s="723"/>
      <c r="BX295" s="724"/>
      <c r="BY295" s="723"/>
      <c r="BZ295" s="723"/>
      <c r="CA295" s="723"/>
      <c r="CB295" s="723"/>
      <c r="CC295" s="723"/>
      <c r="CD295" s="723"/>
      <c r="CE295" s="723"/>
      <c r="CF295" s="723"/>
      <c r="CG295" s="723"/>
      <c r="CH295" s="723"/>
      <c r="CI295" s="723"/>
      <c r="CJ295" s="723"/>
      <c r="CK295" s="723"/>
      <c r="CL295" s="723"/>
      <c r="CM295" s="723"/>
      <c r="CN295" s="723"/>
      <c r="CO295" s="723"/>
      <c r="CP295" s="723"/>
      <c r="CQ295" s="723"/>
      <c r="CR295" s="723"/>
      <c r="CS295" s="723"/>
      <c r="CT295" s="723"/>
      <c r="CU295" s="723"/>
      <c r="CV295" s="723"/>
      <c r="CW295" s="723"/>
      <c r="CX295" s="723"/>
      <c r="CY295" s="723"/>
      <c r="CZ295" s="723"/>
      <c r="DA295" s="723"/>
      <c r="DB295" s="723"/>
      <c r="DC295" s="723"/>
      <c r="DD295" s="723"/>
      <c r="DE295" s="723"/>
      <c r="DF295" s="723"/>
    </row>
    <row r="296">
      <c r="A296" s="720" t="s">
        <v>2603</v>
      </c>
      <c r="B296" s="721">
        <f t="shared" si="19"/>
        <v>1</v>
      </c>
      <c r="C296" s="721" t="s">
        <v>4076</v>
      </c>
      <c r="D296" s="559">
        <v>3.0</v>
      </c>
      <c r="E296" s="559" t="s">
        <v>285</v>
      </c>
      <c r="F296" s="559">
        <v>3.0</v>
      </c>
      <c r="G296" s="722" t="s">
        <v>4373</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3"/>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4"/>
      <c r="CA296" s="724"/>
      <c r="CB296" s="724" t="s">
        <v>157</v>
      </c>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3038</v>
      </c>
      <c r="B297" s="721">
        <f t="shared" si="19"/>
        <v>1</v>
      </c>
      <c r="C297" s="721" t="s">
        <v>4076</v>
      </c>
      <c r="D297" s="559">
        <v>4.0</v>
      </c>
      <c r="E297" s="559" t="s">
        <v>285</v>
      </c>
      <c r="F297" s="559" t="s">
        <v>255</v>
      </c>
      <c r="G297" s="722" t="s">
        <v>4374</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4" t="s">
        <v>157</v>
      </c>
      <c r="CR297" s="723"/>
      <c r="CS297" s="723"/>
      <c r="CT297" s="723"/>
      <c r="CU297" s="723"/>
      <c r="CV297" s="723"/>
      <c r="CW297" s="723"/>
      <c r="CX297" s="723"/>
      <c r="CY297" s="723"/>
      <c r="CZ297" s="723"/>
      <c r="DA297" s="723"/>
      <c r="DB297" s="723"/>
      <c r="DC297" s="723"/>
      <c r="DD297" s="723"/>
      <c r="DE297" s="723"/>
      <c r="DF297" s="723"/>
    </row>
    <row r="298">
      <c r="A298" s="720" t="s">
        <v>952</v>
      </c>
      <c r="B298" s="721">
        <f t="shared" si="19"/>
        <v>0</v>
      </c>
      <c r="C298" s="721" t="s">
        <v>4113</v>
      </c>
      <c r="D298" s="559">
        <v>1.0</v>
      </c>
      <c r="E298" s="559"/>
      <c r="F298" s="559" t="s">
        <v>255</v>
      </c>
      <c r="G298" s="722" t="s">
        <v>4375</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2496</v>
      </c>
      <c r="B299" s="721">
        <f t="shared" si="19"/>
        <v>0</v>
      </c>
      <c r="C299" s="721" t="s">
        <v>4076</v>
      </c>
      <c r="D299" s="559">
        <v>2.0</v>
      </c>
      <c r="E299" s="559">
        <v>3.0</v>
      </c>
      <c r="F299" s="559" t="s">
        <v>255</v>
      </c>
      <c r="G299" s="722" t="s">
        <v>4376</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2640</v>
      </c>
      <c r="B300" s="721">
        <f t="shared" si="19"/>
        <v>0</v>
      </c>
      <c r="C300" s="721" t="s">
        <v>4076</v>
      </c>
      <c r="D300" s="559">
        <v>4.0</v>
      </c>
      <c r="E300" s="559" t="s">
        <v>285</v>
      </c>
      <c r="F300" s="559" t="s">
        <v>255</v>
      </c>
      <c r="G300" s="722" t="s">
        <v>4377</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c r="BS300" s="724"/>
      <c r="BT300" s="723"/>
      <c r="BU300" s="723"/>
      <c r="BV300" s="723"/>
      <c r="BW300" s="723"/>
      <c r="BX300" s="723"/>
      <c r="BY300" s="723"/>
      <c r="BZ300" s="723"/>
      <c r="CA300" s="723"/>
      <c r="CB300" s="723"/>
      <c r="CC300" s="723"/>
      <c r="CD300" s="723"/>
      <c r="CE300" s="723"/>
      <c r="CF300" s="724"/>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2416</v>
      </c>
      <c r="B301" s="721">
        <f t="shared" si="19"/>
        <v>0</v>
      </c>
      <c r="C301" s="721" t="s">
        <v>4076</v>
      </c>
      <c r="D301" s="559">
        <v>3.0</v>
      </c>
      <c r="E301" s="559">
        <v>2.0</v>
      </c>
      <c r="F301" s="559">
        <v>3.0</v>
      </c>
      <c r="G301" s="722" t="s">
        <v>4378</v>
      </c>
      <c r="H301" s="705"/>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4"/>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H301" s="723"/>
      <c r="BI301" s="723"/>
      <c r="BJ301" s="723"/>
      <c r="BK301" s="723"/>
      <c r="BL301" s="723"/>
      <c r="BM301" s="723"/>
      <c r="BN301" s="723"/>
      <c r="BO301" s="723"/>
      <c r="BP301" s="723"/>
      <c r="BQ301" s="723"/>
      <c r="BR301" s="724"/>
      <c r="BS301" s="724"/>
      <c r="BT301" s="723"/>
      <c r="BU301" s="723"/>
      <c r="BV301" s="723"/>
      <c r="BW301" s="723"/>
      <c r="BX301" s="723"/>
      <c r="BY301" s="723"/>
      <c r="BZ301" s="723"/>
      <c r="CA301" s="723"/>
      <c r="CB301" s="723"/>
      <c r="CC301" s="723"/>
      <c r="CD301" s="723"/>
      <c r="CE301" s="723"/>
      <c r="CF301" s="724"/>
      <c r="CG301" s="723"/>
      <c r="CH301" s="723"/>
      <c r="CI301" s="723"/>
      <c r="CJ301" s="723"/>
      <c r="CK301" s="723"/>
      <c r="CL301" s="723"/>
      <c r="CM301" s="723"/>
      <c r="CN301" s="723"/>
      <c r="CO301" s="723"/>
      <c r="CP301" s="723"/>
      <c r="CQ301" s="723"/>
      <c r="CR301" s="723"/>
      <c r="CS301" s="723"/>
      <c r="CT301" s="723"/>
      <c r="CU301" s="723"/>
      <c r="CV301" s="723"/>
      <c r="CW301" s="723"/>
      <c r="CX301" s="723"/>
      <c r="CY301" s="723"/>
      <c r="CZ301" s="723"/>
      <c r="DA301" s="723"/>
      <c r="DB301" s="723"/>
      <c r="DC301" s="723"/>
      <c r="DD301" s="723"/>
      <c r="DE301" s="723"/>
      <c r="DF301" s="723"/>
    </row>
    <row r="302">
      <c r="A302" s="720" t="s">
        <v>1041</v>
      </c>
      <c r="B302" s="721">
        <f t="shared" si="19"/>
        <v>3</v>
      </c>
      <c r="C302" s="721" t="s">
        <v>4076</v>
      </c>
      <c r="D302" s="559">
        <v>2.0</v>
      </c>
      <c r="E302" s="559">
        <v>2.0</v>
      </c>
      <c r="F302" s="559" t="s">
        <v>255</v>
      </c>
      <c r="G302" s="722" t="s">
        <v>4379</v>
      </c>
      <c r="H302" s="705"/>
      <c r="I302" s="723"/>
      <c r="J302" s="723"/>
      <c r="K302" s="723"/>
      <c r="L302" s="723"/>
      <c r="M302" s="723"/>
      <c r="N302" s="723"/>
      <c r="O302" s="723"/>
      <c r="P302" s="723"/>
      <c r="Q302" s="723"/>
      <c r="R302" s="723"/>
      <c r="S302" s="723"/>
      <c r="T302" s="723"/>
      <c r="U302" s="723"/>
      <c r="V302" s="723"/>
      <c r="W302" s="723"/>
      <c r="X302" s="723"/>
      <c r="Y302" s="723"/>
      <c r="Z302" s="723"/>
      <c r="AA302" s="723"/>
      <c r="AB302" s="723"/>
      <c r="AC302" s="723"/>
      <c r="AD302" s="724" t="s">
        <v>157</v>
      </c>
      <c r="AE302" s="723"/>
      <c r="AF302" s="723"/>
      <c r="AG302" s="723"/>
      <c r="AH302" s="723"/>
      <c r="AI302" s="723"/>
      <c r="AJ302" s="723"/>
      <c r="AK302" s="723"/>
      <c r="AL302" s="723"/>
      <c r="AM302" s="723"/>
      <c r="AN302" s="723"/>
      <c r="AO302" s="723"/>
      <c r="AP302" s="723"/>
      <c r="AQ302" s="723"/>
      <c r="AR302" s="723"/>
      <c r="AS302" s="723"/>
      <c r="AT302" s="723"/>
      <c r="AU302" s="723"/>
      <c r="AV302" s="723"/>
      <c r="AW302" s="723"/>
      <c r="AX302" s="723"/>
      <c r="AY302" s="723"/>
      <c r="AZ302" s="723"/>
      <c r="BA302" s="723"/>
      <c r="BB302" s="723"/>
      <c r="BC302" s="723"/>
      <c r="BD302" s="723"/>
      <c r="BE302" s="723"/>
      <c r="BF302" s="723"/>
      <c r="BG302" s="723"/>
      <c r="BH302" s="723"/>
      <c r="BI302" s="723"/>
      <c r="BJ302" s="723"/>
      <c r="BK302" s="723"/>
      <c r="BL302" s="723"/>
      <c r="BM302" s="723"/>
      <c r="BN302" s="723"/>
      <c r="BO302" s="723"/>
      <c r="BP302" s="723"/>
      <c r="BQ302" s="723"/>
      <c r="BR302" s="724" t="s">
        <v>157</v>
      </c>
      <c r="BS302" s="724"/>
      <c r="BT302" s="723"/>
      <c r="BU302" s="723"/>
      <c r="BV302" s="723"/>
      <c r="BW302" s="723"/>
      <c r="BX302" s="723"/>
      <c r="BY302" s="723"/>
      <c r="BZ302" s="723"/>
      <c r="CA302" s="723"/>
      <c r="CB302" s="723"/>
      <c r="CC302" s="723"/>
      <c r="CD302" s="723"/>
      <c r="CE302" s="723"/>
      <c r="CF302" s="724" t="s">
        <v>157</v>
      </c>
      <c r="CG302" s="723"/>
      <c r="CH302" s="723"/>
      <c r="CI302" s="723"/>
      <c r="CJ302" s="723"/>
      <c r="CK302" s="723"/>
      <c r="CL302" s="723"/>
      <c r="CM302" s="723"/>
      <c r="CN302" s="723"/>
      <c r="CO302" s="723"/>
      <c r="CP302" s="723"/>
      <c r="CQ302" s="723"/>
      <c r="CR302" s="723"/>
      <c r="CS302" s="723"/>
      <c r="CT302" s="723"/>
      <c r="CU302" s="723"/>
      <c r="CV302" s="723"/>
      <c r="CW302" s="723"/>
      <c r="CX302" s="723"/>
      <c r="CY302" s="723"/>
      <c r="CZ302" s="723"/>
      <c r="DA302" s="723"/>
      <c r="DB302" s="723"/>
      <c r="DC302" s="723"/>
      <c r="DD302" s="723"/>
      <c r="DE302" s="723"/>
      <c r="DF302" s="723"/>
    </row>
    <row r="303">
      <c r="A303" s="720" t="s">
        <v>1134</v>
      </c>
      <c r="B303" s="721">
        <v>0.0</v>
      </c>
      <c r="C303" s="721" t="s">
        <v>4076</v>
      </c>
      <c r="D303" s="559">
        <v>2.0</v>
      </c>
      <c r="E303" s="559">
        <v>3.0</v>
      </c>
      <c r="F303" s="559" t="s">
        <v>255</v>
      </c>
      <c r="G303" s="722" t="s">
        <v>4380</v>
      </c>
      <c r="H303" s="705"/>
      <c r="I303" s="723"/>
      <c r="J303" s="723"/>
      <c r="K303" s="723"/>
      <c r="L303" s="723"/>
      <c r="M303" s="723"/>
      <c r="N303" s="725"/>
      <c r="O303" s="723"/>
      <c r="P303" s="723"/>
      <c r="Q303" s="723"/>
      <c r="R303" s="723"/>
      <c r="S303" s="723"/>
      <c r="T303" s="723"/>
      <c r="U303" s="723"/>
      <c r="V303" s="723"/>
      <c r="W303" s="723"/>
      <c r="X303" s="723"/>
      <c r="Y303" s="723"/>
      <c r="Z303" s="723"/>
      <c r="AA303" s="723"/>
      <c r="AB303" s="723"/>
      <c r="AC303" s="723"/>
      <c r="AD303" s="726"/>
      <c r="AE303" s="723"/>
      <c r="AF303" s="723"/>
      <c r="AG303" s="723"/>
      <c r="AH303" s="723"/>
      <c r="AI303" s="723"/>
      <c r="AJ303" s="723"/>
      <c r="AK303" s="723"/>
      <c r="AL303" s="723"/>
      <c r="AM303" s="723"/>
      <c r="AN303" s="723"/>
      <c r="AO303" s="723"/>
      <c r="AP303" s="723"/>
      <c r="AQ303" s="723"/>
      <c r="AR303" s="723"/>
      <c r="AS303" s="725"/>
      <c r="AT303" s="725"/>
      <c r="AU303" s="725"/>
      <c r="AV303" s="725"/>
      <c r="AW303" s="725"/>
      <c r="AX303" s="723"/>
      <c r="AY303" s="723"/>
      <c r="AZ303" s="723"/>
      <c r="BA303" s="723"/>
      <c r="BB303" s="723"/>
      <c r="BC303" s="725"/>
      <c r="BD303" s="723"/>
      <c r="BE303" s="723"/>
      <c r="BF303" s="723"/>
      <c r="BG303" s="723"/>
      <c r="BH303" s="723"/>
      <c r="BI303" s="723"/>
      <c r="BJ303" s="723"/>
      <c r="BK303" s="723"/>
      <c r="BL303" s="723"/>
      <c r="BM303" s="723"/>
      <c r="BN303" s="723"/>
      <c r="BO303" s="723"/>
      <c r="BP303" s="723"/>
      <c r="BQ303" s="723"/>
      <c r="BR303" s="726"/>
      <c r="BS303" s="724"/>
      <c r="BT303" s="723"/>
      <c r="BU303" s="723"/>
      <c r="BV303" s="723"/>
      <c r="BW303" s="723"/>
      <c r="BX303" s="723"/>
      <c r="BY303" s="723"/>
      <c r="BZ303" s="723"/>
      <c r="CA303" s="723"/>
      <c r="CB303" s="723"/>
      <c r="CC303" s="723"/>
      <c r="CD303" s="723"/>
      <c r="CE303" s="723"/>
      <c r="CF303" s="726"/>
      <c r="CG303" s="723"/>
      <c r="CH303" s="723"/>
      <c r="CI303" s="723"/>
      <c r="CJ303" s="723"/>
      <c r="CK303" s="723"/>
      <c r="CL303" s="723"/>
      <c r="CM303" s="723"/>
      <c r="CN303" s="723"/>
      <c r="CO303" s="723"/>
      <c r="CP303" s="723"/>
      <c r="CQ303" s="723"/>
      <c r="CR303" s="723"/>
      <c r="CS303" s="723"/>
      <c r="CT303" s="723"/>
      <c r="CU303" s="725"/>
      <c r="CV303" s="723"/>
      <c r="CW303" s="725"/>
      <c r="CX303" s="723"/>
      <c r="CY303" s="723"/>
      <c r="CZ303" s="723"/>
      <c r="DA303" s="725"/>
      <c r="DB303" s="725"/>
      <c r="DC303" s="725"/>
      <c r="DD303" s="723"/>
      <c r="DE303" s="723"/>
      <c r="DF303" s="723"/>
    </row>
    <row r="304">
      <c r="A304" s="720" t="s">
        <v>1132</v>
      </c>
      <c r="B304" s="721">
        <v>0.0</v>
      </c>
      <c r="C304" s="721" t="s">
        <v>4113</v>
      </c>
      <c r="D304" s="559">
        <v>2.0</v>
      </c>
      <c r="E304" s="559">
        <v>7.0</v>
      </c>
      <c r="F304" s="559" t="s">
        <v>255</v>
      </c>
      <c r="G304" s="722" t="s">
        <v>4381</v>
      </c>
      <c r="H304" s="705"/>
      <c r="I304" s="723"/>
      <c r="J304" s="723"/>
      <c r="K304" s="723"/>
      <c r="L304" s="723"/>
      <c r="M304" s="723"/>
      <c r="N304" s="725"/>
      <c r="O304" s="723"/>
      <c r="P304" s="723"/>
      <c r="Q304" s="723"/>
      <c r="R304" s="723"/>
      <c r="S304" s="723"/>
      <c r="T304" s="723"/>
      <c r="U304" s="723"/>
      <c r="V304" s="723"/>
      <c r="W304" s="723"/>
      <c r="X304" s="723"/>
      <c r="Y304" s="723"/>
      <c r="Z304" s="723"/>
      <c r="AA304" s="723"/>
      <c r="AB304" s="723"/>
      <c r="AC304" s="723"/>
      <c r="AD304" s="726"/>
      <c r="AE304" s="723"/>
      <c r="AF304" s="723"/>
      <c r="AG304" s="723"/>
      <c r="AH304" s="723"/>
      <c r="AI304" s="723"/>
      <c r="AJ304" s="723"/>
      <c r="AK304" s="723"/>
      <c r="AL304" s="723"/>
      <c r="AM304" s="723"/>
      <c r="AN304" s="723"/>
      <c r="AO304" s="723"/>
      <c r="AP304" s="723"/>
      <c r="AQ304" s="723"/>
      <c r="AR304" s="723"/>
      <c r="AS304" s="725"/>
      <c r="AT304" s="725"/>
      <c r="AU304" s="725"/>
      <c r="AV304" s="725"/>
      <c r="AW304" s="725"/>
      <c r="AX304" s="723"/>
      <c r="AY304" s="723"/>
      <c r="AZ304" s="723"/>
      <c r="BA304" s="723"/>
      <c r="BB304" s="723"/>
      <c r="BC304" s="725"/>
      <c r="BD304" s="723"/>
      <c r="BE304" s="723"/>
      <c r="BF304" s="723"/>
      <c r="BG304" s="723"/>
      <c r="BH304" s="723"/>
      <c r="BI304" s="723"/>
      <c r="BJ304" s="723"/>
      <c r="BK304" s="723"/>
      <c r="BL304" s="723"/>
      <c r="BM304" s="723"/>
      <c r="BN304" s="723"/>
      <c r="BO304" s="723"/>
      <c r="BP304" s="723"/>
      <c r="BQ304" s="723"/>
      <c r="BR304" s="726"/>
      <c r="BS304" s="724"/>
      <c r="BT304" s="723"/>
      <c r="BU304" s="723"/>
      <c r="BV304" s="723"/>
      <c r="BW304" s="723"/>
      <c r="BX304" s="723"/>
      <c r="BY304" s="723"/>
      <c r="BZ304" s="723"/>
      <c r="CA304" s="723"/>
      <c r="CB304" s="723"/>
      <c r="CC304" s="723"/>
      <c r="CD304" s="723"/>
      <c r="CE304" s="723"/>
      <c r="CF304" s="726"/>
      <c r="CG304" s="723"/>
      <c r="CH304" s="723"/>
      <c r="CI304" s="723"/>
      <c r="CJ304" s="723"/>
      <c r="CK304" s="723"/>
      <c r="CL304" s="723"/>
      <c r="CM304" s="723"/>
      <c r="CN304" s="723"/>
      <c r="CO304" s="723"/>
      <c r="CP304" s="723"/>
      <c r="CQ304" s="723"/>
      <c r="CR304" s="723"/>
      <c r="CS304" s="723"/>
      <c r="CT304" s="723"/>
      <c r="CU304" s="725"/>
      <c r="CV304" s="723"/>
      <c r="CW304" s="725"/>
      <c r="CX304" s="723"/>
      <c r="CY304" s="723"/>
      <c r="CZ304" s="723"/>
      <c r="DA304" s="725"/>
      <c r="DB304" s="725"/>
      <c r="DC304" s="725"/>
      <c r="DD304" s="723"/>
      <c r="DE304" s="723"/>
      <c r="DF304" s="723"/>
    </row>
    <row r="305">
      <c r="A305" s="720" t="s">
        <v>997</v>
      </c>
      <c r="B305" s="721">
        <f t="shared" ref="B305:B320" si="20">counta($I305:$DF305)</f>
        <v>0</v>
      </c>
      <c r="C305" s="721" t="s">
        <v>4113</v>
      </c>
      <c r="D305" s="559">
        <v>4.0</v>
      </c>
      <c r="E305" s="559" t="s">
        <v>285</v>
      </c>
      <c r="F305" s="559" t="s">
        <v>255</v>
      </c>
      <c r="G305" s="722" t="s">
        <v>4382</v>
      </c>
      <c r="H305" s="705"/>
      <c r="I305" s="723"/>
      <c r="J305" s="723"/>
      <c r="K305" s="723"/>
      <c r="L305" s="723"/>
      <c r="M305" s="723"/>
      <c r="N305" s="723"/>
      <c r="O305" s="723"/>
      <c r="P305" s="723"/>
      <c r="Q305" s="723"/>
      <c r="R305" s="723"/>
      <c r="S305" s="723"/>
      <c r="T305" s="723"/>
      <c r="U305" s="723"/>
      <c r="V305" s="723"/>
      <c r="W305" s="723"/>
      <c r="X305" s="723"/>
      <c r="Y305" s="723"/>
      <c r="Z305" s="723"/>
      <c r="AA305" s="723"/>
      <c r="AB305" s="723"/>
      <c r="AC305" s="723"/>
      <c r="AD305" s="724"/>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3"/>
      <c r="BO305" s="723"/>
      <c r="BP305" s="723"/>
      <c r="BQ305" s="723"/>
      <c r="BR305" s="724"/>
      <c r="BS305" s="724"/>
      <c r="BT305" s="723"/>
      <c r="BU305" s="723"/>
      <c r="BV305" s="723"/>
      <c r="BW305" s="723"/>
      <c r="BX305" s="723"/>
      <c r="BY305" s="723"/>
      <c r="BZ305" s="723"/>
      <c r="CA305" s="723"/>
      <c r="CB305" s="723"/>
      <c r="CC305" s="723"/>
      <c r="CD305" s="723"/>
      <c r="CE305" s="723"/>
      <c r="CF305" s="724"/>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1001</v>
      </c>
      <c r="B306" s="721">
        <f t="shared" si="20"/>
        <v>0</v>
      </c>
      <c r="C306" s="721" t="s">
        <v>4113</v>
      </c>
      <c r="D306" s="559">
        <v>4.0</v>
      </c>
      <c r="E306" s="559" t="s">
        <v>285</v>
      </c>
      <c r="F306" s="559" t="s">
        <v>255</v>
      </c>
      <c r="G306" s="722" t="s">
        <v>4383</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4"/>
      <c r="AE306" s="723"/>
      <c r="AF306" s="723"/>
      <c r="AG306" s="723"/>
      <c r="AH306" s="723"/>
      <c r="AI306" s="723"/>
      <c r="AJ306" s="723"/>
      <c r="AK306" s="723"/>
      <c r="AL306" s="723"/>
      <c r="AM306" s="723"/>
      <c r="AN306" s="723"/>
      <c r="AO306" s="723"/>
      <c r="AP306" s="723"/>
      <c r="AQ306" s="723"/>
      <c r="AR306" s="723"/>
      <c r="AS306" s="723"/>
      <c r="AT306" s="723"/>
      <c r="AU306" s="723"/>
      <c r="AV306" s="723"/>
      <c r="AW306" s="723"/>
      <c r="AX306" s="723"/>
      <c r="AY306" s="723"/>
      <c r="AZ306" s="723"/>
      <c r="BA306" s="723"/>
      <c r="BB306" s="723"/>
      <c r="BC306" s="723"/>
      <c r="BD306" s="723"/>
      <c r="BE306" s="723"/>
      <c r="BF306" s="723"/>
      <c r="BG306" s="723"/>
      <c r="BH306" s="723"/>
      <c r="BI306" s="723"/>
      <c r="BJ306" s="723"/>
      <c r="BK306" s="723"/>
      <c r="BL306" s="723"/>
      <c r="BM306" s="723"/>
      <c r="BN306" s="723"/>
      <c r="BO306" s="723"/>
      <c r="BP306" s="723"/>
      <c r="BQ306" s="723"/>
      <c r="BR306" s="724"/>
      <c r="BS306" s="724"/>
      <c r="BT306" s="723"/>
      <c r="BU306" s="723"/>
      <c r="BV306" s="723"/>
      <c r="BW306" s="723"/>
      <c r="BX306" s="723"/>
      <c r="BY306" s="723"/>
      <c r="BZ306" s="723"/>
      <c r="CA306" s="723"/>
      <c r="CB306" s="723"/>
      <c r="CC306" s="723"/>
      <c r="CD306" s="723"/>
      <c r="CE306" s="723"/>
      <c r="CF306" s="724"/>
      <c r="CG306" s="723"/>
      <c r="CH306" s="723"/>
      <c r="CI306" s="723"/>
      <c r="CJ306" s="723"/>
      <c r="CK306" s="723"/>
      <c r="CL306" s="723"/>
      <c r="CM306" s="723"/>
      <c r="CN306" s="723"/>
      <c r="CO306" s="723"/>
      <c r="CP306" s="723"/>
      <c r="CQ306" s="723"/>
      <c r="CR306" s="723"/>
      <c r="CS306" s="723"/>
      <c r="CT306" s="723"/>
      <c r="CU306" s="723"/>
      <c r="CV306" s="723"/>
      <c r="CW306" s="723"/>
      <c r="CX306" s="723"/>
      <c r="CY306" s="723"/>
      <c r="CZ306" s="723"/>
      <c r="DA306" s="723"/>
      <c r="DB306" s="723"/>
      <c r="DC306" s="723"/>
      <c r="DD306" s="723"/>
      <c r="DE306" s="723"/>
      <c r="DF306" s="723"/>
    </row>
    <row r="307">
      <c r="A307" s="720" t="s">
        <v>2144</v>
      </c>
      <c r="B307" s="721">
        <f t="shared" si="20"/>
        <v>1</v>
      </c>
      <c r="C307" s="721" t="s">
        <v>4113</v>
      </c>
      <c r="D307" s="559">
        <v>3.0</v>
      </c>
      <c r="E307" s="559" t="s">
        <v>285</v>
      </c>
      <c r="F307" s="559" t="s">
        <v>255</v>
      </c>
      <c r="G307" s="722" t="s">
        <v>4384</v>
      </c>
      <c r="H307" s="705"/>
      <c r="I307" s="723"/>
      <c r="J307" s="723"/>
      <c r="K307" s="723"/>
      <c r="L307" s="723"/>
      <c r="M307" s="723"/>
      <c r="N307" s="723"/>
      <c r="O307" s="723"/>
      <c r="P307" s="723"/>
      <c r="Q307" s="723"/>
      <c r="R307" s="723"/>
      <c r="S307" s="723"/>
      <c r="T307" s="723"/>
      <c r="U307" s="723"/>
      <c r="V307" s="724"/>
      <c r="W307" s="724"/>
      <c r="X307" s="723"/>
      <c r="Y307" s="723"/>
      <c r="Z307" s="723"/>
      <c r="AA307" s="723"/>
      <c r="AB307" s="723"/>
      <c r="AC307" s="723"/>
      <c r="AD307" s="723"/>
      <c r="AE307" s="723"/>
      <c r="AF307" s="723"/>
      <c r="AG307" s="723"/>
      <c r="AH307" s="723"/>
      <c r="AI307" s="723"/>
      <c r="AJ307" s="723"/>
      <c r="AK307" s="723"/>
      <c r="AL307" s="723"/>
      <c r="AM307" s="723"/>
      <c r="AN307" s="723"/>
      <c r="AO307" s="723"/>
      <c r="AP307" s="723"/>
      <c r="AQ307" s="723"/>
      <c r="AR307" s="723"/>
      <c r="AS307" s="723"/>
      <c r="AT307" s="723"/>
      <c r="AU307" s="723"/>
      <c r="AV307" s="723"/>
      <c r="AW307" s="723"/>
      <c r="AX307" s="723"/>
      <c r="AY307" s="723"/>
      <c r="AZ307" s="723"/>
      <c r="BA307" s="723"/>
      <c r="BB307" s="723"/>
      <c r="BC307" s="723"/>
      <c r="BD307" s="723"/>
      <c r="BE307" s="723"/>
      <c r="BF307" s="723"/>
      <c r="BG307" s="723"/>
      <c r="BH307" s="723"/>
      <c r="BI307" s="723"/>
      <c r="BJ307" s="723"/>
      <c r="BK307" s="723"/>
      <c r="BL307" s="723"/>
      <c r="BM307" s="723"/>
      <c r="BN307" s="724" t="s">
        <v>157</v>
      </c>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3"/>
      <c r="CN307" s="723"/>
      <c r="CO307" s="723"/>
      <c r="CP307" s="723"/>
      <c r="CQ307" s="723"/>
      <c r="CR307" s="723"/>
      <c r="CS307" s="723"/>
      <c r="CT307" s="723"/>
      <c r="CU307" s="723"/>
      <c r="CV307" s="723"/>
      <c r="CW307" s="723"/>
      <c r="CX307" s="723"/>
      <c r="CY307" s="723"/>
      <c r="CZ307" s="723"/>
      <c r="DA307" s="723"/>
      <c r="DB307" s="723"/>
      <c r="DC307" s="723"/>
      <c r="DD307" s="723"/>
      <c r="DE307" s="723"/>
      <c r="DF307" s="723"/>
    </row>
    <row r="308">
      <c r="A308" s="720" t="s">
        <v>1665</v>
      </c>
      <c r="B308" s="721">
        <f t="shared" si="20"/>
        <v>1</v>
      </c>
      <c r="C308" s="721" t="s">
        <v>4076</v>
      </c>
      <c r="D308" s="559">
        <v>5.0</v>
      </c>
      <c r="E308" s="559">
        <v>2.0</v>
      </c>
      <c r="F308" s="559" t="s">
        <v>255</v>
      </c>
      <c r="G308" s="722" t="s">
        <v>4385</v>
      </c>
      <c r="H308" s="705"/>
      <c r="I308" s="723"/>
      <c r="J308" s="723"/>
      <c r="K308" s="723"/>
      <c r="L308" s="723"/>
      <c r="M308" s="723"/>
      <c r="N308" s="723"/>
      <c r="O308" s="723"/>
      <c r="P308" s="723"/>
      <c r="Q308" s="723"/>
      <c r="R308" s="723"/>
      <c r="S308" s="723"/>
      <c r="T308" s="723"/>
      <c r="U308" s="723"/>
      <c r="V308" s="723"/>
      <c r="W308" s="723"/>
      <c r="X308" s="723"/>
      <c r="Y308" s="723"/>
      <c r="Z308" s="723"/>
      <c r="AA308" s="723"/>
      <c r="AB308" s="723"/>
      <c r="AC308" s="723"/>
      <c r="AD308" s="723"/>
      <c r="AE308" s="723"/>
      <c r="AF308" s="723"/>
      <c r="AG308" s="723"/>
      <c r="AH308" s="723"/>
      <c r="AI308" s="723"/>
      <c r="AJ308" s="723"/>
      <c r="AK308" s="723"/>
      <c r="AL308" s="723"/>
      <c r="AM308" s="724"/>
      <c r="AN308" s="724"/>
      <c r="AO308" s="724"/>
      <c r="AP308" s="724"/>
      <c r="AQ308" s="724"/>
      <c r="AR308" s="723"/>
      <c r="AS308" s="723"/>
      <c r="AT308" s="723"/>
      <c r="AU308" s="723"/>
      <c r="AV308" s="724" t="s">
        <v>157</v>
      </c>
      <c r="AW308" s="723"/>
      <c r="AX308" s="723"/>
      <c r="AY308" s="723"/>
      <c r="AZ308" s="723"/>
      <c r="BA308" s="723"/>
      <c r="BB308" s="723"/>
      <c r="BC308" s="723"/>
      <c r="BD308" s="723"/>
      <c r="BE308" s="723"/>
      <c r="BF308" s="723"/>
      <c r="BG308" s="723"/>
      <c r="BH308" s="723"/>
      <c r="BI308" s="723"/>
      <c r="BJ308" s="724"/>
      <c r="BK308" s="723"/>
      <c r="BL308" s="724"/>
      <c r="BM308" s="723"/>
      <c r="BN308" s="723"/>
      <c r="BO308" s="723"/>
      <c r="BP308" s="723"/>
      <c r="BQ308" s="723"/>
      <c r="BR308" s="723"/>
      <c r="BS308" s="723"/>
      <c r="BT308" s="723"/>
      <c r="BU308" s="723"/>
      <c r="BV308" s="723"/>
      <c r="BW308" s="723"/>
      <c r="BX308" s="724"/>
      <c r="BY308" s="723"/>
      <c r="BZ308" s="723"/>
      <c r="CA308" s="723"/>
      <c r="CB308" s="723"/>
      <c r="CC308" s="723"/>
      <c r="CD308" s="723"/>
      <c r="CE308" s="723"/>
      <c r="CF308" s="723"/>
      <c r="CG308" s="723"/>
      <c r="CH308" s="723"/>
      <c r="CI308" s="723"/>
      <c r="CJ308" s="723"/>
      <c r="CK308" s="723"/>
      <c r="CL308" s="723"/>
      <c r="CM308" s="724"/>
      <c r="CN308" s="724"/>
      <c r="CO308" s="724"/>
      <c r="CP308" s="724"/>
      <c r="CQ308" s="724"/>
      <c r="CR308" s="723"/>
      <c r="CS308" s="723"/>
      <c r="CT308" s="723"/>
      <c r="CU308" s="723"/>
      <c r="CV308" s="723"/>
      <c r="CW308" s="723"/>
      <c r="CX308" s="723"/>
      <c r="CY308" s="723"/>
      <c r="CZ308" s="723"/>
      <c r="DA308" s="723"/>
      <c r="DB308" s="723"/>
      <c r="DC308" s="723"/>
      <c r="DD308" s="723"/>
      <c r="DE308" s="723"/>
      <c r="DF308" s="723"/>
    </row>
    <row r="309">
      <c r="A309" s="720" t="s">
        <v>538</v>
      </c>
      <c r="B309" s="721">
        <f t="shared" si="20"/>
        <v>6</v>
      </c>
      <c r="C309" s="721" t="s">
        <v>4076</v>
      </c>
      <c r="D309" s="559">
        <v>2.0</v>
      </c>
      <c r="E309" s="559">
        <v>3.0</v>
      </c>
      <c r="F309" s="559">
        <v>3.0</v>
      </c>
      <c r="G309" s="722" t="s">
        <v>4386</v>
      </c>
      <c r="H309" s="705"/>
      <c r="I309" s="723"/>
      <c r="J309" s="723"/>
      <c r="K309" s="723"/>
      <c r="L309" s="723"/>
      <c r="M309" s="723"/>
      <c r="N309" s="723"/>
      <c r="O309" s="723"/>
      <c r="P309" s="723"/>
      <c r="Q309" s="725" t="s">
        <v>157</v>
      </c>
      <c r="R309" s="723"/>
      <c r="S309" s="723"/>
      <c r="T309" s="723"/>
      <c r="U309" s="723"/>
      <c r="V309" s="723"/>
      <c r="W309" s="723"/>
      <c r="X309" s="723"/>
      <c r="Y309" s="723"/>
      <c r="Z309" s="723"/>
      <c r="AA309" s="723"/>
      <c r="AB309" s="724" t="s">
        <v>157</v>
      </c>
      <c r="AC309" s="724"/>
      <c r="AD309" s="723"/>
      <c r="AE309" s="723"/>
      <c r="AF309" s="723"/>
      <c r="AG309" s="723"/>
      <c r="AH309" s="723"/>
      <c r="AI309" s="723"/>
      <c r="AJ309" s="723"/>
      <c r="AK309" s="723"/>
      <c r="AL309" s="723"/>
      <c r="AM309" s="723"/>
      <c r="AN309" s="723"/>
      <c r="AO309" s="723"/>
      <c r="AP309" s="723"/>
      <c r="AQ309" s="723"/>
      <c r="AR309" s="723"/>
      <c r="AS309" s="724"/>
      <c r="AT309" s="724"/>
      <c r="AU309" s="724" t="s">
        <v>157</v>
      </c>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4"/>
      <c r="CN309" s="724" t="s">
        <v>157</v>
      </c>
      <c r="CO309" s="724"/>
      <c r="CP309" s="724"/>
      <c r="CQ309" s="724"/>
      <c r="CR309" s="723"/>
      <c r="CS309" s="723"/>
      <c r="CT309" s="723"/>
      <c r="CU309" s="723"/>
      <c r="CV309" s="723"/>
      <c r="CW309" s="723"/>
      <c r="CX309" s="723"/>
      <c r="CY309" s="723"/>
      <c r="CZ309" s="724" t="s">
        <v>157</v>
      </c>
      <c r="DA309" s="724"/>
      <c r="DB309" s="724" t="s">
        <v>157</v>
      </c>
      <c r="DC309" s="724"/>
      <c r="DD309" s="724"/>
      <c r="DE309" s="724"/>
      <c r="DF309" s="724"/>
    </row>
    <row r="310">
      <c r="A310" s="720" t="s">
        <v>603</v>
      </c>
      <c r="B310" s="721">
        <f t="shared" si="20"/>
        <v>6</v>
      </c>
      <c r="C310" s="721" t="s">
        <v>4076</v>
      </c>
      <c r="D310" s="559">
        <v>2.0</v>
      </c>
      <c r="E310" s="559">
        <v>3.0</v>
      </c>
      <c r="F310" s="559">
        <v>3.0</v>
      </c>
      <c r="G310" s="722" t="s">
        <v>4387</v>
      </c>
      <c r="H310" s="705"/>
      <c r="I310" s="723"/>
      <c r="J310" s="723"/>
      <c r="K310" s="723"/>
      <c r="L310" s="723"/>
      <c r="M310" s="723"/>
      <c r="N310" s="723"/>
      <c r="O310" s="723"/>
      <c r="P310" s="723"/>
      <c r="Q310" s="723"/>
      <c r="R310" s="723"/>
      <c r="S310" s="724" t="s">
        <v>157</v>
      </c>
      <c r="T310" s="723"/>
      <c r="U310" s="724"/>
      <c r="V310" s="723"/>
      <c r="W310" s="723"/>
      <c r="X310" s="723"/>
      <c r="Y310" s="723"/>
      <c r="Z310" s="723"/>
      <c r="AA310" s="723"/>
      <c r="AB310" s="724" t="s">
        <v>157</v>
      </c>
      <c r="AC310" s="724"/>
      <c r="AD310" s="723"/>
      <c r="AE310" s="723"/>
      <c r="AF310" s="723"/>
      <c r="AG310" s="723"/>
      <c r="AH310" s="723"/>
      <c r="AI310" s="723"/>
      <c r="AJ310" s="723"/>
      <c r="AK310" s="723"/>
      <c r="AL310" s="723"/>
      <c r="AM310" s="724"/>
      <c r="AN310" s="724" t="s">
        <v>157</v>
      </c>
      <c r="AO310" s="723"/>
      <c r="AP310" s="723"/>
      <c r="AQ310" s="723"/>
      <c r="AR310" s="723"/>
      <c r="AS310" s="723"/>
      <c r="AT310" s="723"/>
      <c r="AU310" s="723"/>
      <c r="AV310" s="723"/>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4" t="s">
        <v>157</v>
      </c>
      <c r="BS310" s="724" t="s">
        <v>157</v>
      </c>
      <c r="BT310" s="723"/>
      <c r="BU310" s="723"/>
      <c r="BV310" s="723"/>
      <c r="BW310" s="723"/>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4" t="s">
        <v>157</v>
      </c>
      <c r="CU310" s="723"/>
      <c r="CV310" s="723"/>
      <c r="CW310" s="723"/>
      <c r="CX310" s="723"/>
      <c r="CY310" s="723"/>
      <c r="CZ310" s="723"/>
      <c r="DA310" s="723"/>
      <c r="DB310" s="723"/>
      <c r="DC310" s="723"/>
      <c r="DD310" s="723"/>
      <c r="DE310" s="723"/>
      <c r="DF310" s="723"/>
    </row>
    <row r="311">
      <c r="A311" s="720" t="s">
        <v>482</v>
      </c>
      <c r="B311" s="721">
        <f t="shared" si="20"/>
        <v>7</v>
      </c>
      <c r="C311" s="721" t="s">
        <v>4076</v>
      </c>
      <c r="D311" s="559">
        <v>2.0</v>
      </c>
      <c r="E311" s="559">
        <v>3.0</v>
      </c>
      <c r="F311" s="559">
        <v>3.0</v>
      </c>
      <c r="G311" s="722" t="s">
        <v>4388</v>
      </c>
      <c r="H311" s="705"/>
      <c r="I311" s="723"/>
      <c r="J311" s="723"/>
      <c r="K311" s="723"/>
      <c r="L311" s="723"/>
      <c r="M311" s="723"/>
      <c r="N311" s="723"/>
      <c r="O311" s="723"/>
      <c r="P311" s="723"/>
      <c r="Q311" s="723"/>
      <c r="R311" s="723"/>
      <c r="S311" s="724" t="s">
        <v>157</v>
      </c>
      <c r="T311" s="723"/>
      <c r="U311" s="724"/>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4" t="s">
        <v>157</v>
      </c>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4" t="s">
        <v>157</v>
      </c>
      <c r="BT311" s="723"/>
      <c r="BU311" s="723"/>
      <c r="BV311" s="724" t="s">
        <v>157</v>
      </c>
      <c r="BW311" s="724"/>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4" t="s">
        <v>157</v>
      </c>
      <c r="CV311" s="723"/>
      <c r="CW311" s="724" t="s">
        <v>157</v>
      </c>
      <c r="CX311" s="723"/>
      <c r="CY311" s="723"/>
      <c r="CZ311" s="723"/>
      <c r="DA311" s="723"/>
      <c r="DB311" s="723"/>
      <c r="DC311" s="724" t="s">
        <v>157</v>
      </c>
      <c r="DD311" s="723"/>
      <c r="DE311" s="723"/>
      <c r="DF311" s="723"/>
    </row>
    <row r="312">
      <c r="A312" s="720" t="s">
        <v>3770</v>
      </c>
      <c r="B312" s="721">
        <f t="shared" si="20"/>
        <v>0</v>
      </c>
      <c r="C312" s="721" t="s">
        <v>4113</v>
      </c>
      <c r="D312" s="559">
        <v>4.0</v>
      </c>
      <c r="E312" s="559" t="s">
        <v>285</v>
      </c>
      <c r="F312" s="559" t="s">
        <v>255</v>
      </c>
      <c r="G312" s="722" t="s">
        <v>4389</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4"/>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4"/>
      <c r="BT312" s="723"/>
      <c r="BU312" s="723"/>
      <c r="BV312" s="724"/>
      <c r="BW312" s="724"/>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4"/>
      <c r="CV312" s="723"/>
      <c r="CW312" s="724"/>
      <c r="CX312" s="723"/>
      <c r="CY312" s="723"/>
      <c r="CZ312" s="723"/>
      <c r="DA312" s="723"/>
      <c r="DB312" s="723"/>
      <c r="DC312" s="724"/>
      <c r="DD312" s="723"/>
      <c r="DE312" s="723"/>
      <c r="DF312" s="723"/>
    </row>
    <row r="313">
      <c r="A313" s="720" t="s">
        <v>2850</v>
      </c>
      <c r="B313" s="721">
        <f t="shared" si="20"/>
        <v>1</v>
      </c>
      <c r="C313" s="721" t="s">
        <v>4076</v>
      </c>
      <c r="D313" s="559">
        <v>4.0</v>
      </c>
      <c r="E313" s="559">
        <v>3.0</v>
      </c>
      <c r="F313" s="559">
        <v>4.0</v>
      </c>
      <c r="G313" s="722" t="s">
        <v>4390</v>
      </c>
      <c r="H313" s="705"/>
      <c r="I313" s="723"/>
      <c r="J313" s="723"/>
      <c r="K313" s="723"/>
      <c r="L313" s="723"/>
      <c r="M313" s="723"/>
      <c r="N313" s="723"/>
      <c r="O313" s="723"/>
      <c r="P313" s="723"/>
      <c r="Q313" s="723"/>
      <c r="R313" s="723"/>
      <c r="S313" s="723"/>
      <c r="T313" s="723"/>
      <c r="U313" s="723"/>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3"/>
      <c r="CS313" s="723"/>
      <c r="CT313" s="723"/>
      <c r="CU313" s="723"/>
      <c r="CV313" s="723"/>
      <c r="CW313" s="724" t="s">
        <v>157</v>
      </c>
      <c r="CX313" s="723"/>
      <c r="CY313" s="723"/>
      <c r="CZ313" s="723"/>
      <c r="DA313" s="723"/>
      <c r="DB313" s="723"/>
      <c r="DC313" s="723"/>
      <c r="DD313" s="723"/>
      <c r="DE313" s="723"/>
      <c r="DF313" s="723"/>
    </row>
    <row r="314">
      <c r="A314" s="720" t="s">
        <v>1593</v>
      </c>
      <c r="B314" s="721">
        <f t="shared" si="20"/>
        <v>0</v>
      </c>
      <c r="C314" s="721" t="s">
        <v>4113</v>
      </c>
      <c r="D314" s="559">
        <v>4.0</v>
      </c>
      <c r="E314" s="559" t="s">
        <v>285</v>
      </c>
      <c r="F314" s="559" t="s">
        <v>255</v>
      </c>
      <c r="G314" s="722" t="s">
        <v>4391</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2497</v>
      </c>
      <c r="B315" s="721">
        <f t="shared" si="20"/>
        <v>0</v>
      </c>
      <c r="C315" s="721" t="s">
        <v>4113</v>
      </c>
      <c r="D315" s="559">
        <v>2.0</v>
      </c>
      <c r="E315" s="559" t="s">
        <v>285</v>
      </c>
      <c r="F315" s="559" t="s">
        <v>255</v>
      </c>
      <c r="G315" s="722" t="s">
        <v>4392</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c r="CS315" s="723"/>
      <c r="CT315" s="723"/>
      <c r="CU315" s="724"/>
      <c r="CV315" s="723"/>
      <c r="CW315" s="723"/>
      <c r="CX315" s="723"/>
      <c r="CY315" s="723"/>
      <c r="CZ315" s="723"/>
      <c r="DA315" s="723"/>
      <c r="DB315" s="723"/>
      <c r="DC315" s="723"/>
      <c r="DD315" s="723"/>
      <c r="DE315" s="723"/>
      <c r="DF315" s="723"/>
    </row>
    <row r="316">
      <c r="A316" s="720" t="s">
        <v>2689</v>
      </c>
      <c r="B316" s="721">
        <f t="shared" si="20"/>
        <v>0</v>
      </c>
      <c r="C316" s="721" t="s">
        <v>4076</v>
      </c>
      <c r="D316" s="559">
        <v>2.0</v>
      </c>
      <c r="E316" s="559" t="s">
        <v>285</v>
      </c>
      <c r="F316" s="559" t="s">
        <v>255</v>
      </c>
      <c r="G316" s="722" t="s">
        <v>4393</v>
      </c>
      <c r="H316" s="705"/>
      <c r="I316" s="723"/>
      <c r="J316" s="723"/>
      <c r="K316" s="723"/>
      <c r="L316" s="723"/>
      <c r="M316" s="723"/>
      <c r="N316" s="723"/>
      <c r="O316" s="723"/>
      <c r="P316" s="723"/>
      <c r="Q316" s="723"/>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4"/>
      <c r="CS316" s="723"/>
      <c r="CT316" s="723"/>
      <c r="CU316" s="724"/>
      <c r="CV316" s="723"/>
      <c r="CW316" s="723"/>
      <c r="CX316" s="723"/>
      <c r="CY316" s="723"/>
      <c r="CZ316" s="723"/>
      <c r="DA316" s="723"/>
      <c r="DB316" s="723"/>
      <c r="DC316" s="723"/>
      <c r="DD316" s="723"/>
      <c r="DE316" s="723"/>
      <c r="DF316" s="723"/>
    </row>
    <row r="317">
      <c r="A317" s="720" t="s">
        <v>3056</v>
      </c>
      <c r="B317" s="721">
        <f t="shared" si="20"/>
        <v>1</v>
      </c>
      <c r="C317" s="721" t="s">
        <v>4113</v>
      </c>
      <c r="D317" s="559">
        <v>2.0</v>
      </c>
      <c r="E317" s="559" t="s">
        <v>285</v>
      </c>
      <c r="F317" s="559" t="s">
        <v>255</v>
      </c>
      <c r="G317" s="722" t="s">
        <v>4394</v>
      </c>
      <c r="H317" s="705"/>
      <c r="I317" s="723"/>
      <c r="J317" s="723"/>
      <c r="K317" s="723"/>
      <c r="L317" s="723"/>
      <c r="M317" s="723"/>
      <c r="N317" s="723"/>
      <c r="O317" s="723"/>
      <c r="P317" s="723"/>
      <c r="Q317" s="723"/>
      <c r="R317" s="723"/>
      <c r="S317" s="724"/>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4" t="s">
        <v>157</v>
      </c>
      <c r="CS317" s="723"/>
      <c r="CT317" s="723"/>
      <c r="CU317" s="724"/>
      <c r="CV317" s="723"/>
      <c r="CW317" s="723"/>
      <c r="CX317" s="723"/>
      <c r="CY317" s="723"/>
      <c r="CZ317" s="723"/>
      <c r="DA317" s="723"/>
      <c r="DB317" s="723"/>
      <c r="DC317" s="723"/>
      <c r="DD317" s="723"/>
      <c r="DE317" s="723"/>
      <c r="DF317" s="723"/>
    </row>
    <row r="318">
      <c r="A318" s="720" t="s">
        <v>536</v>
      </c>
      <c r="B318" s="721">
        <f t="shared" si="20"/>
        <v>1</v>
      </c>
      <c r="C318" s="721" t="s">
        <v>4113</v>
      </c>
      <c r="D318" s="559">
        <v>4.0</v>
      </c>
      <c r="E318" s="559">
        <v>2.0</v>
      </c>
      <c r="F318" s="559" t="s">
        <v>255</v>
      </c>
      <c r="G318" s="722" t="s">
        <v>4395</v>
      </c>
      <c r="H318" s="705"/>
      <c r="I318" s="723"/>
      <c r="J318" s="723"/>
      <c r="K318" s="723"/>
      <c r="L318" s="723"/>
      <c r="M318" s="723"/>
      <c r="N318" s="723"/>
      <c r="O318" s="723"/>
      <c r="P318" s="723"/>
      <c r="Q318" s="725" t="s">
        <v>157</v>
      </c>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3"/>
      <c r="DB318" s="723"/>
      <c r="DC318" s="723"/>
      <c r="DD318" s="723"/>
      <c r="DE318" s="723"/>
      <c r="DF318" s="723"/>
    </row>
    <row r="319">
      <c r="A319" s="720" t="s">
        <v>601</v>
      </c>
      <c r="B319" s="721">
        <f t="shared" si="20"/>
        <v>2</v>
      </c>
      <c r="C319" s="721" t="s">
        <v>4113</v>
      </c>
      <c r="D319" s="559">
        <v>1.0</v>
      </c>
      <c r="E319" s="559">
        <v>2.0</v>
      </c>
      <c r="F319" s="559" t="s">
        <v>255</v>
      </c>
      <c r="G319" s="722" t="s">
        <v>4396</v>
      </c>
      <c r="H319" s="705"/>
      <c r="I319" s="723"/>
      <c r="J319" s="723"/>
      <c r="K319" s="723"/>
      <c r="L319" s="723"/>
      <c r="M319" s="723"/>
      <c r="N319" s="723"/>
      <c r="O319" s="723"/>
      <c r="P319" s="723"/>
      <c r="Q319" s="723"/>
      <c r="R319" s="723"/>
      <c r="S319" s="724" t="s">
        <v>157</v>
      </c>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t="s">
        <v>157</v>
      </c>
      <c r="CV319" s="723"/>
      <c r="CW319" s="723"/>
      <c r="CX319" s="723"/>
      <c r="CY319" s="723"/>
      <c r="CZ319" s="723"/>
      <c r="DA319" s="723"/>
      <c r="DB319" s="723"/>
      <c r="DC319" s="723"/>
      <c r="DD319" s="723"/>
      <c r="DE319" s="723"/>
      <c r="DF319" s="723"/>
    </row>
    <row r="320">
      <c r="A320" s="720" t="s">
        <v>3445</v>
      </c>
      <c r="B320" s="721">
        <f t="shared" si="20"/>
        <v>1</v>
      </c>
      <c r="C320" s="721" t="s">
        <v>4113</v>
      </c>
      <c r="D320" s="559">
        <v>2.0</v>
      </c>
      <c r="E320" s="559">
        <v>4.0</v>
      </c>
      <c r="F320" s="559" t="s">
        <v>255</v>
      </c>
      <c r="G320" s="722" t="s">
        <v>4397</v>
      </c>
      <c r="H320" s="705"/>
      <c r="I320" s="723"/>
      <c r="J320" s="723"/>
      <c r="K320" s="723"/>
      <c r="L320" s="723"/>
      <c r="M320" s="723"/>
      <c r="N320" s="723"/>
      <c r="O320" s="723"/>
      <c r="P320" s="723"/>
      <c r="Q320" s="723"/>
      <c r="R320" s="723"/>
      <c r="S320" s="724"/>
      <c r="T320" s="723"/>
      <c r="U320" s="724"/>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3"/>
      <c r="AQ320" s="723"/>
      <c r="AR320" s="723"/>
      <c r="AS320" s="723"/>
      <c r="AT320" s="723"/>
      <c r="AU320" s="723"/>
      <c r="AV320" s="723"/>
      <c r="AW320" s="723"/>
      <c r="AX320" s="723"/>
      <c r="AY320" s="723"/>
      <c r="AZ320" s="723"/>
      <c r="BA320" s="723"/>
      <c r="BB320" s="723"/>
      <c r="BC320" s="723"/>
      <c r="BD320" s="723"/>
      <c r="BE320" s="723"/>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4"/>
      <c r="CV320" s="723"/>
      <c r="CW320" s="723"/>
      <c r="CX320" s="723"/>
      <c r="CY320" s="723"/>
      <c r="CZ320" s="723"/>
      <c r="DA320" s="724"/>
      <c r="DB320" s="724" t="s">
        <v>157</v>
      </c>
      <c r="DC320" s="723"/>
      <c r="DD320" s="723"/>
      <c r="DE320" s="723"/>
      <c r="DF320" s="723"/>
    </row>
    <row r="321">
      <c r="A321" s="720" t="s">
        <v>1487</v>
      </c>
      <c r="B321" s="721"/>
      <c r="C321" s="721" t="s">
        <v>4113</v>
      </c>
      <c r="D321" s="559">
        <v>1.0</v>
      </c>
      <c r="E321" s="559">
        <v>2.0</v>
      </c>
      <c r="F321" s="559" t="s">
        <v>255</v>
      </c>
      <c r="G321" s="722" t="s">
        <v>4398</v>
      </c>
      <c r="H321" s="705"/>
      <c r="I321" s="723"/>
      <c r="J321" s="723"/>
      <c r="K321" s="723"/>
      <c r="L321" s="723"/>
      <c r="M321" s="723"/>
      <c r="N321" s="723"/>
      <c r="O321" s="723"/>
      <c r="P321" s="723"/>
      <c r="Q321" s="723"/>
      <c r="R321" s="723"/>
      <c r="S321" s="724"/>
      <c r="T321" s="723"/>
      <c r="U321" s="724"/>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c r="CV321" s="723"/>
      <c r="CW321" s="723"/>
      <c r="CX321" s="723"/>
      <c r="CY321" s="723"/>
      <c r="CZ321" s="723"/>
      <c r="DA321" s="724"/>
      <c r="DB321" s="724"/>
      <c r="DC321" s="723"/>
      <c r="DD321" s="723"/>
      <c r="DE321" s="723"/>
      <c r="DF321" s="723"/>
    </row>
    <row r="322">
      <c r="A322" s="720" t="s">
        <v>226</v>
      </c>
      <c r="B322" s="721">
        <f t="shared" ref="B322:B323" si="21">counta($I322:$DF322)</f>
        <v>6</v>
      </c>
      <c r="C322" s="721" t="s">
        <v>4113</v>
      </c>
      <c r="D322" s="559">
        <v>1.0</v>
      </c>
      <c r="E322" s="559">
        <v>3.0</v>
      </c>
      <c r="F322" s="559" t="s">
        <v>255</v>
      </c>
      <c r="G322" s="722"/>
      <c r="H322" s="705"/>
      <c r="I322" s="723"/>
      <c r="J322" s="724"/>
      <c r="K322" s="724" t="s">
        <v>157</v>
      </c>
      <c r="L322" s="724"/>
      <c r="M322" s="724"/>
      <c r="N322" s="724" t="s">
        <v>157</v>
      </c>
      <c r="O322" s="723"/>
      <c r="P322" s="723"/>
      <c r="Q322" s="723"/>
      <c r="R322" s="723"/>
      <c r="S322" s="723"/>
      <c r="T322" s="725" t="s">
        <v>157</v>
      </c>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4" t="s">
        <v>157</v>
      </c>
      <c r="AQ322" s="723"/>
      <c r="AR322" s="724" t="s">
        <v>157</v>
      </c>
      <c r="AS322" s="723"/>
      <c r="AT322" s="723"/>
      <c r="AU322" s="723"/>
      <c r="AV322" s="723"/>
      <c r="AW322" s="723"/>
      <c r="AX322" s="723"/>
      <c r="AY322" s="723"/>
      <c r="AZ322" s="723"/>
      <c r="BA322" s="723"/>
      <c r="BB322" s="723"/>
      <c r="BC322" s="723"/>
      <c r="BD322" s="724"/>
      <c r="BE322" s="724" t="s">
        <v>157</v>
      </c>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3"/>
      <c r="CV322" s="723"/>
      <c r="CW322" s="723"/>
      <c r="CX322" s="723"/>
      <c r="CY322" s="723"/>
      <c r="CZ322" s="723"/>
      <c r="DA322" s="723"/>
      <c r="DB322" s="723"/>
      <c r="DC322" s="723"/>
      <c r="DD322" s="723"/>
      <c r="DE322" s="723"/>
      <c r="DF322" s="723"/>
    </row>
    <row r="323">
      <c r="A323" s="720" t="s">
        <v>3133</v>
      </c>
      <c r="B323" s="721">
        <f t="shared" si="21"/>
        <v>1</v>
      </c>
      <c r="C323" s="721" t="s">
        <v>4076</v>
      </c>
      <c r="D323" s="559">
        <v>5.0</v>
      </c>
      <c r="E323" s="559">
        <v>3.0</v>
      </c>
      <c r="F323" s="559">
        <v>4.0</v>
      </c>
      <c r="G323" s="722" t="s">
        <v>4399</v>
      </c>
      <c r="H323" s="705"/>
      <c r="I323" s="723"/>
      <c r="J323" s="723"/>
      <c r="K323" s="723"/>
      <c r="L323" s="723"/>
      <c r="M323" s="723"/>
      <c r="N323" s="723"/>
      <c r="O323" s="723"/>
      <c r="P323" s="723"/>
      <c r="Q323" s="723"/>
      <c r="R323" s="723"/>
      <c r="S323" s="723"/>
      <c r="T323" s="723"/>
      <c r="U323" s="723"/>
      <c r="V323" s="723"/>
      <c r="W323" s="723"/>
      <c r="X323" s="723"/>
      <c r="Y323" s="723"/>
      <c r="Z323" s="723"/>
      <c r="AA323" s="723"/>
      <c r="AB323" s="723"/>
      <c r="AC323" s="723"/>
      <c r="AD323" s="723"/>
      <c r="AE323" s="723"/>
      <c r="AF323" s="723"/>
      <c r="AG323" s="723"/>
      <c r="AH323" s="723"/>
      <c r="AI323" s="723"/>
      <c r="AJ323" s="723"/>
      <c r="AK323" s="723"/>
      <c r="AL323" s="723"/>
      <c r="AM323" s="723"/>
      <c r="AN323" s="723"/>
      <c r="AO323" s="723"/>
      <c r="AP323" s="723"/>
      <c r="AQ323" s="723"/>
      <c r="AR323" s="723"/>
      <c r="AS323" s="723"/>
      <c r="AT323" s="723"/>
      <c r="AU323" s="723"/>
      <c r="AV323" s="723"/>
      <c r="AW323" s="723"/>
      <c r="AX323" s="723"/>
      <c r="AY323" s="723"/>
      <c r="AZ323" s="723"/>
      <c r="BA323" s="723"/>
      <c r="BB323" s="723"/>
      <c r="BC323" s="723"/>
      <c r="BD323" s="723"/>
      <c r="BE323" s="723"/>
      <c r="BF323" s="723"/>
      <c r="BG323" s="723"/>
      <c r="BH323" s="723"/>
      <c r="BI323" s="723"/>
      <c r="BJ323" s="723"/>
      <c r="BK323" s="723"/>
      <c r="BL323" s="723"/>
      <c r="BM323" s="723"/>
      <c r="BN323" s="723"/>
      <c r="BO323" s="723"/>
      <c r="BP323" s="723"/>
      <c r="BQ323" s="723"/>
      <c r="BR323" s="723"/>
      <c r="BS323" s="723"/>
      <c r="BT323" s="723"/>
      <c r="BU323" s="723"/>
      <c r="BV323" s="723"/>
      <c r="BW323" s="723"/>
      <c r="BX323" s="723"/>
      <c r="BY323" s="723"/>
      <c r="BZ323" s="723"/>
      <c r="CA323" s="723"/>
      <c r="CB323" s="723"/>
      <c r="CC323" s="723"/>
      <c r="CD323" s="723"/>
      <c r="CE323" s="723"/>
      <c r="CF323" s="723"/>
      <c r="CG323" s="723"/>
      <c r="CH323" s="723"/>
      <c r="CI323" s="723"/>
      <c r="CJ323" s="723"/>
      <c r="CK323" s="723"/>
      <c r="CL323" s="723"/>
      <c r="CM323" s="723"/>
      <c r="CN323" s="723"/>
      <c r="CO323" s="723"/>
      <c r="CP323" s="723"/>
      <c r="CQ323" s="723"/>
      <c r="CR323" s="723"/>
      <c r="CS323" s="723"/>
      <c r="CT323" s="723"/>
      <c r="CU323" s="724" t="s">
        <v>157</v>
      </c>
      <c r="CV323" s="723"/>
      <c r="CW323" s="723"/>
      <c r="CX323" s="723"/>
      <c r="CY323" s="723"/>
      <c r="CZ323" s="723"/>
      <c r="DA323" s="723"/>
      <c r="DB323" s="723"/>
      <c r="DC323" s="723"/>
      <c r="DD323" s="723"/>
      <c r="DE323" s="723"/>
      <c r="DF323" s="723"/>
    </row>
    <row r="324">
      <c r="A324" s="720" t="s">
        <v>341</v>
      </c>
      <c r="B324" s="721"/>
      <c r="C324" s="721" t="s">
        <v>4113</v>
      </c>
      <c r="D324" s="559">
        <v>1.0</v>
      </c>
      <c r="E324" s="559" t="s">
        <v>285</v>
      </c>
      <c r="F324" s="559" t="s">
        <v>255</v>
      </c>
      <c r="G324" s="722" t="s">
        <v>4400</v>
      </c>
      <c r="H324" s="705"/>
      <c r="I324" s="723"/>
      <c r="J324" s="723"/>
      <c r="K324" s="723"/>
      <c r="L324" s="723"/>
      <c r="M324" s="723"/>
      <c r="N324" s="723"/>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3"/>
      <c r="AW324" s="723"/>
      <c r="AX324" s="723"/>
      <c r="AY324" s="723"/>
      <c r="AZ324" s="723"/>
      <c r="BA324" s="723"/>
      <c r="BB324" s="723"/>
      <c r="BC324" s="723"/>
      <c r="BD324" s="723"/>
      <c r="BE324" s="723"/>
      <c r="BF324" s="723"/>
      <c r="BG324" s="723"/>
      <c r="BH324" s="723"/>
      <c r="BI324" s="723"/>
      <c r="BJ324" s="723"/>
      <c r="BK324" s="723"/>
      <c r="BL324" s="723"/>
      <c r="BM324" s="723"/>
      <c r="BN324" s="723"/>
      <c r="BO324" s="723"/>
      <c r="BP324" s="723"/>
      <c r="BQ324" s="723"/>
      <c r="BR324" s="723"/>
      <c r="BS324" s="723"/>
      <c r="BT324" s="723"/>
      <c r="BU324" s="723"/>
      <c r="BV324" s="723"/>
      <c r="BW324" s="723"/>
      <c r="BX324" s="723"/>
      <c r="BY324" s="723"/>
      <c r="BZ324" s="723"/>
      <c r="CA324" s="723"/>
      <c r="CB324" s="723"/>
      <c r="CC324" s="723"/>
      <c r="CD324" s="723"/>
      <c r="CE324" s="723"/>
      <c r="CF324" s="723"/>
      <c r="CG324" s="723"/>
      <c r="CH324" s="723"/>
      <c r="CI324" s="723"/>
      <c r="CJ324" s="723"/>
      <c r="CK324" s="723"/>
      <c r="CL324" s="723"/>
      <c r="CM324" s="723"/>
      <c r="CN324" s="723"/>
      <c r="CO324" s="723"/>
      <c r="CP324" s="723"/>
      <c r="CQ324" s="723"/>
      <c r="CR324" s="723"/>
      <c r="CS324" s="723"/>
      <c r="CT324" s="723"/>
      <c r="CU324" s="724"/>
      <c r="CV324" s="723"/>
      <c r="CW324" s="723"/>
      <c r="CX324" s="723"/>
      <c r="CY324" s="723"/>
      <c r="CZ324" s="723"/>
      <c r="DA324" s="723"/>
      <c r="DB324" s="723"/>
      <c r="DC324" s="723"/>
      <c r="DD324" s="723"/>
      <c r="DE324" s="723"/>
      <c r="DF324" s="723"/>
    </row>
    <row r="325">
      <c r="A325" s="720" t="s">
        <v>1047</v>
      </c>
      <c r="B325" s="721">
        <f t="shared" ref="B325:B335" si="22">counta($I325:$DF325)</f>
        <v>1</v>
      </c>
      <c r="C325" s="721" t="s">
        <v>4076</v>
      </c>
      <c r="D325" s="559">
        <v>4.0</v>
      </c>
      <c r="E325" s="559" t="s">
        <v>285</v>
      </c>
      <c r="F325" s="559">
        <v>5.0</v>
      </c>
      <c r="G325" s="722" t="s">
        <v>4401</v>
      </c>
      <c r="H325" s="705"/>
      <c r="I325" s="723"/>
      <c r="J325" s="724"/>
      <c r="K325" s="724"/>
      <c r="L325" s="724"/>
      <c r="M325" s="724"/>
      <c r="N325" s="724"/>
      <c r="O325" s="723"/>
      <c r="P325" s="723"/>
      <c r="Q325" s="723"/>
      <c r="R325" s="723"/>
      <c r="S325" s="723"/>
      <c r="T325" s="723"/>
      <c r="U325" s="723"/>
      <c r="V325" s="723"/>
      <c r="W325" s="723"/>
      <c r="X325" s="723"/>
      <c r="Y325" s="723"/>
      <c r="Z325" s="723"/>
      <c r="AA325" s="723"/>
      <c r="AB325" s="723"/>
      <c r="AC325" s="723"/>
      <c r="AD325" s="724" t="s">
        <v>157</v>
      </c>
      <c r="AE325" s="723"/>
      <c r="AF325" s="723"/>
      <c r="AG325" s="723"/>
      <c r="AH325" s="723"/>
      <c r="AI325" s="723"/>
      <c r="AJ325" s="723"/>
      <c r="AK325" s="723"/>
      <c r="AL325" s="723"/>
      <c r="AM325" s="723"/>
      <c r="AN325" s="723"/>
      <c r="AO325" s="723"/>
      <c r="AP325" s="723"/>
      <c r="AQ325" s="723"/>
      <c r="AR325" s="723"/>
      <c r="AS325" s="723"/>
      <c r="AT325" s="723"/>
      <c r="AU325" s="723"/>
      <c r="AV325" s="724"/>
      <c r="AW325" s="724"/>
      <c r="AX325" s="723"/>
      <c r="AY325" s="723"/>
      <c r="AZ325" s="723"/>
      <c r="BA325" s="723"/>
      <c r="BB325" s="723"/>
      <c r="BC325" s="723"/>
      <c r="BD325" s="723"/>
      <c r="BE325" s="723"/>
      <c r="BF325" s="723"/>
      <c r="BG325" s="724"/>
      <c r="BH325" s="723"/>
      <c r="BI325" s="723"/>
      <c r="BJ325" s="723"/>
      <c r="BK325" s="723"/>
      <c r="BL325" s="723"/>
      <c r="BM325" s="723"/>
      <c r="BN325" s="723"/>
      <c r="BO325" s="723"/>
      <c r="BP325" s="723"/>
      <c r="BQ325" s="723"/>
      <c r="BR325" s="723"/>
      <c r="BS325" s="723"/>
      <c r="BT325" s="723"/>
      <c r="BU325" s="723"/>
      <c r="BV325" s="723"/>
      <c r="BW325" s="723"/>
      <c r="BX325" s="723"/>
      <c r="BY325" s="723"/>
      <c r="BZ325" s="724"/>
      <c r="CA325" s="724"/>
      <c r="CB325" s="724"/>
      <c r="CC325" s="724"/>
      <c r="CD325" s="724"/>
      <c r="CE325" s="724"/>
      <c r="CF325" s="723"/>
      <c r="CG325" s="723"/>
      <c r="CH325" s="723"/>
      <c r="CI325" s="723"/>
      <c r="CJ325" s="723"/>
      <c r="CK325" s="723"/>
      <c r="CL325" s="723"/>
      <c r="CM325" s="723"/>
      <c r="CN325" s="723"/>
      <c r="CO325" s="723"/>
      <c r="CP325" s="723"/>
      <c r="CQ325" s="723"/>
      <c r="CR325" s="723"/>
      <c r="CS325" s="723"/>
      <c r="CT325" s="723"/>
      <c r="CU325" s="723"/>
      <c r="CV325" s="723"/>
      <c r="CW325" s="724"/>
      <c r="CX325" s="723"/>
      <c r="CY325" s="723"/>
      <c r="CZ325" s="723"/>
      <c r="DA325" s="723"/>
      <c r="DB325" s="723"/>
      <c r="DC325" s="723"/>
      <c r="DD325" s="723"/>
      <c r="DE325" s="723"/>
      <c r="DF325" s="723"/>
    </row>
    <row r="326">
      <c r="A326" s="720" t="s">
        <v>300</v>
      </c>
      <c r="B326" s="721">
        <f t="shared" si="22"/>
        <v>7</v>
      </c>
      <c r="C326" s="721" t="s">
        <v>4113</v>
      </c>
      <c r="D326" s="559">
        <v>1.0</v>
      </c>
      <c r="E326" s="559">
        <v>3.0</v>
      </c>
      <c r="F326" s="559" t="s">
        <v>255</v>
      </c>
      <c r="G326" s="722" t="s">
        <v>4402</v>
      </c>
      <c r="H326" s="705"/>
      <c r="I326" s="723"/>
      <c r="J326" s="724"/>
      <c r="K326" s="724"/>
      <c r="L326" s="724"/>
      <c r="M326" s="724"/>
      <c r="N326" s="724" t="s">
        <v>157</v>
      </c>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4" t="s">
        <v>157</v>
      </c>
      <c r="AW326" s="724" t="s">
        <v>157</v>
      </c>
      <c r="AX326" s="723"/>
      <c r="AY326" s="723"/>
      <c r="AZ326" s="723"/>
      <c r="BA326" s="723"/>
      <c r="BB326" s="723"/>
      <c r="BC326" s="723"/>
      <c r="BD326" s="724" t="s">
        <v>157</v>
      </c>
      <c r="BE326" s="723"/>
      <c r="BF326" s="723"/>
      <c r="BG326" s="724" t="s">
        <v>157</v>
      </c>
      <c r="BH326" s="723"/>
      <c r="BI326" s="723"/>
      <c r="BJ326" s="723"/>
      <c r="BK326" s="723"/>
      <c r="BL326" s="723"/>
      <c r="BM326" s="723"/>
      <c r="BN326" s="723"/>
      <c r="BO326" s="723"/>
      <c r="BP326" s="723"/>
      <c r="BQ326" s="723"/>
      <c r="BR326" s="723"/>
      <c r="BS326" s="723"/>
      <c r="BT326" s="723"/>
      <c r="BU326" s="723"/>
      <c r="BV326" s="723"/>
      <c r="BW326" s="723"/>
      <c r="BX326" s="723"/>
      <c r="BY326" s="723"/>
      <c r="BZ326" s="724"/>
      <c r="CA326" s="724"/>
      <c r="CB326" s="724"/>
      <c r="CC326" s="724"/>
      <c r="CD326" s="724"/>
      <c r="CE326" s="724" t="s">
        <v>157</v>
      </c>
      <c r="CF326" s="723"/>
      <c r="CG326" s="723"/>
      <c r="CH326" s="723"/>
      <c r="CI326" s="723"/>
      <c r="CJ326" s="723"/>
      <c r="CK326" s="723"/>
      <c r="CL326" s="723"/>
      <c r="CM326" s="723"/>
      <c r="CN326" s="723"/>
      <c r="CO326" s="723"/>
      <c r="CP326" s="723"/>
      <c r="CQ326" s="723"/>
      <c r="CR326" s="723"/>
      <c r="CS326" s="723"/>
      <c r="CT326" s="723"/>
      <c r="CU326" s="723"/>
      <c r="CV326" s="723"/>
      <c r="CW326" s="724" t="s">
        <v>157</v>
      </c>
      <c r="CX326" s="723"/>
      <c r="CY326" s="723"/>
      <c r="CZ326" s="723"/>
      <c r="DA326" s="723"/>
      <c r="DB326" s="723"/>
      <c r="DC326" s="723"/>
      <c r="DD326" s="723"/>
      <c r="DE326" s="723"/>
      <c r="DF326" s="723"/>
    </row>
    <row r="327">
      <c r="A327" s="720" t="s">
        <v>1354</v>
      </c>
      <c r="B327" s="721">
        <f t="shared" si="22"/>
        <v>0</v>
      </c>
      <c r="C327" s="721" t="s">
        <v>4076</v>
      </c>
      <c r="D327" s="559">
        <v>2.0</v>
      </c>
      <c r="E327" s="559">
        <v>3.0</v>
      </c>
      <c r="F327" s="559">
        <v>3.0</v>
      </c>
      <c r="G327" s="722" t="s">
        <v>4403</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c r="BQ327" s="723"/>
      <c r="BR327" s="723"/>
      <c r="BS327" s="723"/>
      <c r="BT327" s="723"/>
      <c r="BU327" s="723"/>
      <c r="BV327" s="723"/>
      <c r="BW327" s="723"/>
      <c r="BX327" s="724"/>
      <c r="BY327" s="724"/>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3163</v>
      </c>
      <c r="B328" s="721">
        <f t="shared" si="22"/>
        <v>0</v>
      </c>
      <c r="C328" s="721" t="s">
        <v>4113</v>
      </c>
      <c r="D328" s="559">
        <v>0.0</v>
      </c>
      <c r="E328" s="559" t="s">
        <v>285</v>
      </c>
      <c r="F328" s="559" t="s">
        <v>255</v>
      </c>
      <c r="G328" s="722" t="s">
        <v>4404</v>
      </c>
      <c r="H328" s="705"/>
      <c r="I328" s="723"/>
      <c r="J328" s="723"/>
      <c r="K328" s="723"/>
      <c r="L328" s="723"/>
      <c r="M328" s="723"/>
      <c r="N328" s="723"/>
      <c r="O328" s="723"/>
      <c r="P328" s="723"/>
      <c r="Q328" s="723"/>
      <c r="R328" s="723"/>
      <c r="S328" s="723"/>
      <c r="T328" s="723"/>
      <c r="U328" s="723"/>
      <c r="V328" s="723"/>
      <c r="W328" s="723"/>
      <c r="X328" s="723"/>
      <c r="Y328" s="723"/>
      <c r="Z328" s="723"/>
      <c r="AA328" s="723"/>
      <c r="AB328" s="723"/>
      <c r="AC328" s="723"/>
      <c r="AD328" s="723"/>
      <c r="AE328" s="723"/>
      <c r="AF328" s="723"/>
      <c r="AG328" s="723"/>
      <c r="AH328" s="723"/>
      <c r="AI328" s="723"/>
      <c r="AJ328" s="723"/>
      <c r="AK328" s="723"/>
      <c r="AL328" s="723"/>
      <c r="AM328" s="723"/>
      <c r="AN328" s="723"/>
      <c r="AO328" s="723"/>
      <c r="AP328" s="723"/>
      <c r="AQ328" s="723"/>
      <c r="AR328" s="723"/>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4"/>
      <c r="BQ328" s="723"/>
      <c r="BR328" s="723"/>
      <c r="BS328" s="723"/>
      <c r="BT328" s="723"/>
      <c r="BU328" s="723"/>
      <c r="BV328" s="723"/>
      <c r="BW328" s="723"/>
      <c r="BX328" s="724"/>
      <c r="BY328" s="724"/>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3"/>
      <c r="CV328" s="723"/>
      <c r="CW328" s="723"/>
      <c r="CX328" s="723"/>
      <c r="CY328" s="723"/>
      <c r="CZ328" s="723"/>
      <c r="DA328" s="723"/>
      <c r="DB328" s="723"/>
      <c r="DC328" s="723"/>
      <c r="DD328" s="723"/>
      <c r="DE328" s="723"/>
      <c r="DF328" s="723"/>
    </row>
    <row r="329">
      <c r="A329" s="720" t="s">
        <v>2178</v>
      </c>
      <c r="B329" s="721">
        <f t="shared" si="22"/>
        <v>3</v>
      </c>
      <c r="C329" s="721" t="s">
        <v>4076</v>
      </c>
      <c r="D329" s="559">
        <v>3.0</v>
      </c>
      <c r="E329" s="559" t="s">
        <v>285</v>
      </c>
      <c r="F329" s="559">
        <v>3.0</v>
      </c>
      <c r="G329" s="722" t="s">
        <v>4405</v>
      </c>
      <c r="H329" s="705"/>
      <c r="I329" s="723"/>
      <c r="J329" s="723"/>
      <c r="K329" s="723"/>
      <c r="L329" s="723"/>
      <c r="M329" s="723"/>
      <c r="N329" s="723"/>
      <c r="O329" s="723"/>
      <c r="P329" s="723"/>
      <c r="Q329" s="723"/>
      <c r="R329" s="723"/>
      <c r="S329" s="723"/>
      <c r="T329" s="723"/>
      <c r="U329" s="723"/>
      <c r="V329" s="723"/>
      <c r="W329" s="723"/>
      <c r="X329" s="723"/>
      <c r="Y329" s="723"/>
      <c r="Z329" s="723"/>
      <c r="AA329" s="723"/>
      <c r="AB329" s="723"/>
      <c r="AC329" s="723"/>
      <c r="AD329" s="723"/>
      <c r="AE329" s="723"/>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4" t="s">
        <v>157</v>
      </c>
      <c r="BQ329" s="723"/>
      <c r="BR329" s="723"/>
      <c r="BS329" s="723"/>
      <c r="BT329" s="723"/>
      <c r="BU329" s="723"/>
      <c r="BV329" s="723"/>
      <c r="BW329" s="723"/>
      <c r="BX329" s="724" t="str">
        <f>image("https://i.imgur.com/J69HZ4b.png",4,15,15)</f>
        <v/>
      </c>
      <c r="BY329" s="724" t="s">
        <v>157</v>
      </c>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3"/>
      <c r="CU329" s="723"/>
      <c r="CV329" s="723"/>
      <c r="CW329" s="723"/>
      <c r="CX329" s="723"/>
      <c r="CY329" s="723"/>
      <c r="CZ329" s="723"/>
      <c r="DA329" s="723"/>
      <c r="DB329" s="723"/>
      <c r="DC329" s="723"/>
      <c r="DD329" s="723"/>
      <c r="DE329" s="723"/>
      <c r="DF329" s="723"/>
    </row>
    <row r="330">
      <c r="A330" s="720" t="s">
        <v>602</v>
      </c>
      <c r="B330" s="721">
        <f t="shared" si="22"/>
        <v>6</v>
      </c>
      <c r="C330" s="721" t="s">
        <v>4113</v>
      </c>
      <c r="D330" s="559">
        <v>1.0</v>
      </c>
      <c r="E330" s="559">
        <v>3.0</v>
      </c>
      <c r="F330" s="559" t="s">
        <v>255</v>
      </c>
      <c r="G330" s="722" t="s">
        <v>4406</v>
      </c>
      <c r="H330" s="705"/>
      <c r="I330" s="723"/>
      <c r="J330" s="723"/>
      <c r="K330" s="723"/>
      <c r="L330" s="723"/>
      <c r="M330" s="723"/>
      <c r="N330" s="723"/>
      <c r="O330" s="723"/>
      <c r="P330" s="723"/>
      <c r="Q330" s="723"/>
      <c r="R330" s="723"/>
      <c r="S330" s="724" t="s">
        <v>157</v>
      </c>
      <c r="T330" s="723"/>
      <c r="U330" s="724"/>
      <c r="V330" s="723"/>
      <c r="W330" s="723"/>
      <c r="X330" s="723"/>
      <c r="Y330" s="723"/>
      <c r="Z330" s="723"/>
      <c r="AA330" s="723"/>
      <c r="AB330" s="724" t="s">
        <v>157</v>
      </c>
      <c r="AC330" s="724"/>
      <c r="AD330" s="723"/>
      <c r="AE330" s="723"/>
      <c r="AF330" s="723"/>
      <c r="AG330" s="723"/>
      <c r="AH330" s="723"/>
      <c r="AI330" s="723"/>
      <c r="AJ330" s="723"/>
      <c r="AK330" s="723"/>
      <c r="AL330" s="723"/>
      <c r="AM330" s="723"/>
      <c r="AN330" s="723"/>
      <c r="AO330" s="723"/>
      <c r="AP330" s="723"/>
      <c r="AQ330" s="723"/>
      <c r="AR330" s="724" t="s">
        <v>157</v>
      </c>
      <c r="AS330" s="723"/>
      <c r="AT330" s="723"/>
      <c r="AU330" s="723"/>
      <c r="AV330" s="723"/>
      <c r="AW330" s="723"/>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4" t="s">
        <v>157</v>
      </c>
      <c r="CV330" s="723"/>
      <c r="CW330" s="723"/>
      <c r="CX330" s="723"/>
      <c r="CY330" s="723"/>
      <c r="CZ330" s="723"/>
      <c r="DA330" s="724"/>
      <c r="DB330" s="724" t="s">
        <v>157</v>
      </c>
      <c r="DC330" s="724" t="s">
        <v>157</v>
      </c>
      <c r="DD330" s="723"/>
      <c r="DE330" s="723"/>
      <c r="DF330" s="723"/>
    </row>
    <row r="331">
      <c r="A331" s="720" t="s">
        <v>851</v>
      </c>
      <c r="B331" s="721">
        <f t="shared" si="22"/>
        <v>5</v>
      </c>
      <c r="C331" s="721" t="s">
        <v>4076</v>
      </c>
      <c r="D331" s="559">
        <v>3.0</v>
      </c>
      <c r="E331" s="559" t="s">
        <v>285</v>
      </c>
      <c r="F331" s="559" t="s">
        <v>255</v>
      </c>
      <c r="G331" s="722" t="s">
        <v>4407</v>
      </c>
      <c r="H331" s="705"/>
      <c r="I331" s="723"/>
      <c r="J331" s="723"/>
      <c r="K331" s="723"/>
      <c r="L331" s="723"/>
      <c r="M331" s="723"/>
      <c r="N331" s="723"/>
      <c r="O331" s="723"/>
      <c r="P331" s="723"/>
      <c r="Q331" s="723"/>
      <c r="R331" s="723"/>
      <c r="S331" s="723"/>
      <c r="T331" s="723"/>
      <c r="U331" s="723"/>
      <c r="V331" s="723"/>
      <c r="W331" s="723"/>
      <c r="X331" s="723"/>
      <c r="Y331" s="723"/>
      <c r="Z331" s="724" t="s">
        <v>157</v>
      </c>
      <c r="AA331" s="723"/>
      <c r="AB331" s="723"/>
      <c r="AC331" s="723"/>
      <c r="AD331" s="724"/>
      <c r="AE331" s="724" t="s">
        <v>157</v>
      </c>
      <c r="AF331" s="723"/>
      <c r="AG331" s="723"/>
      <c r="AH331" s="723"/>
      <c r="AI331" s="723"/>
      <c r="AJ331" s="723"/>
      <c r="AK331" s="723"/>
      <c r="AL331" s="723"/>
      <c r="AM331" s="723"/>
      <c r="AN331" s="723"/>
      <c r="AO331" s="723"/>
      <c r="AP331" s="723"/>
      <c r="AQ331" s="723"/>
      <c r="AR331" s="723"/>
      <c r="AS331" s="723"/>
      <c r="AT331" s="723"/>
      <c r="AU331" s="723"/>
      <c r="AV331" s="723"/>
      <c r="AW331" s="723"/>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4" t="str">
        <f>image("https://i.imgur.com/Le4Ot7B.png",4,15,15)</f>
        <v/>
      </c>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4" t="s">
        <v>157</v>
      </c>
      <c r="CU331" s="723"/>
      <c r="CV331" s="724" t="s">
        <v>157</v>
      </c>
      <c r="CW331" s="723"/>
      <c r="CX331" s="723"/>
      <c r="CY331" s="723"/>
      <c r="CZ331" s="723"/>
      <c r="DA331" s="723"/>
      <c r="DB331" s="723"/>
      <c r="DC331" s="723"/>
      <c r="DD331" s="723"/>
      <c r="DE331" s="723"/>
      <c r="DF331" s="723"/>
    </row>
    <row r="332">
      <c r="A332" s="720" t="s">
        <v>4408</v>
      </c>
      <c r="B332" s="721">
        <f t="shared" si="22"/>
        <v>0</v>
      </c>
      <c r="C332" s="721" t="s">
        <v>4113</v>
      </c>
      <c r="D332" s="559">
        <v>4.0</v>
      </c>
      <c r="E332" s="559">
        <v>3.0</v>
      </c>
      <c r="F332" s="559" t="s">
        <v>255</v>
      </c>
      <c r="G332" s="722" t="s">
        <v>4409</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c r="AS332" s="723"/>
      <c r="AT332" s="723"/>
      <c r="AU332" s="723"/>
      <c r="AV332" s="724"/>
      <c r="AW332" s="724"/>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4"/>
      <c r="DB332" s="724"/>
      <c r="DC332" s="723"/>
      <c r="DD332" s="723"/>
      <c r="DE332" s="723"/>
      <c r="DF332" s="723"/>
    </row>
    <row r="333">
      <c r="A333" s="720" t="s">
        <v>3444</v>
      </c>
      <c r="B333" s="721">
        <f t="shared" si="22"/>
        <v>1</v>
      </c>
      <c r="C333" s="721" t="s">
        <v>4076</v>
      </c>
      <c r="D333" s="559">
        <v>5.0</v>
      </c>
      <c r="E333" s="559">
        <v>4.0</v>
      </c>
      <c r="F333" s="559">
        <v>4.0</v>
      </c>
      <c r="G333" s="722" t="s">
        <v>4410</v>
      </c>
      <c r="H333" s="705"/>
      <c r="I333" s="723"/>
      <c r="J333" s="723"/>
      <c r="K333" s="723"/>
      <c r="L333" s="723"/>
      <c r="M333" s="723"/>
      <c r="N333" s="723"/>
      <c r="O333" s="723"/>
      <c r="P333" s="723"/>
      <c r="Q333" s="723"/>
      <c r="R333" s="723"/>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4"/>
      <c r="AS333" s="723"/>
      <c r="AT333" s="723"/>
      <c r="AU333" s="723"/>
      <c r="AV333" s="724"/>
      <c r="AW333" s="724"/>
      <c r="AX333" s="723"/>
      <c r="AY333" s="723"/>
      <c r="AZ333" s="723"/>
      <c r="BA333" s="723"/>
      <c r="BB333" s="723"/>
      <c r="BC333" s="723"/>
      <c r="BD333" s="723"/>
      <c r="BE333" s="723"/>
      <c r="BF333" s="723"/>
      <c r="BG333" s="723"/>
      <c r="BH333" s="723"/>
      <c r="BI333" s="723"/>
      <c r="BJ333" s="723"/>
      <c r="BK333" s="723"/>
      <c r="BL333" s="723"/>
      <c r="BM333" s="723"/>
      <c r="BN333" s="723"/>
      <c r="BO333" s="723"/>
      <c r="BP333" s="723"/>
      <c r="BQ333" s="723"/>
      <c r="BR333" s="723"/>
      <c r="BS333" s="723"/>
      <c r="BT333" s="723"/>
      <c r="BU333" s="723"/>
      <c r="BV333" s="723"/>
      <c r="BW333" s="723"/>
      <c r="BX333" s="723"/>
      <c r="BY333" s="723"/>
      <c r="BZ333" s="723"/>
      <c r="CA333" s="723"/>
      <c r="CB333" s="723"/>
      <c r="CC333" s="723"/>
      <c r="CD333" s="723"/>
      <c r="CE333" s="723"/>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c r="DB333" s="724" t="s">
        <v>157</v>
      </c>
      <c r="DC333" s="723"/>
      <c r="DD333" s="723"/>
      <c r="DE333" s="723"/>
      <c r="DF333" s="723"/>
    </row>
    <row r="334">
      <c r="A334" s="720" t="s">
        <v>1505</v>
      </c>
      <c r="B334" s="721">
        <f t="shared" si="22"/>
        <v>2</v>
      </c>
      <c r="C334" s="721" t="s">
        <v>4076</v>
      </c>
      <c r="D334" s="559">
        <v>2.0</v>
      </c>
      <c r="E334" s="559">
        <v>2.0</v>
      </c>
      <c r="F334" s="559" t="s">
        <v>255</v>
      </c>
      <c r="G334" s="722" t="s">
        <v>4411</v>
      </c>
      <c r="H334" s="705"/>
      <c r="I334" s="723"/>
      <c r="J334" s="723"/>
      <c r="K334" s="723"/>
      <c r="L334" s="723"/>
      <c r="M334" s="723"/>
      <c r="N334" s="723"/>
      <c r="O334" s="723"/>
      <c r="P334" s="723"/>
      <c r="Q334" s="723"/>
      <c r="R334" s="723"/>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4" t="s">
        <v>157</v>
      </c>
      <c r="AS334" s="723"/>
      <c r="AT334" s="723"/>
      <c r="AU334" s="723"/>
      <c r="AV334" s="724"/>
      <c r="AW334" s="724" t="s">
        <v>157</v>
      </c>
      <c r="AX334" s="723"/>
      <c r="AY334" s="723"/>
      <c r="AZ334" s="723"/>
      <c r="BA334" s="723"/>
      <c r="BB334" s="723"/>
      <c r="BC334" s="723"/>
      <c r="BD334" s="723"/>
      <c r="BE334" s="723"/>
      <c r="BF334" s="723"/>
      <c r="BG334" s="723"/>
      <c r="BH334" s="723"/>
      <c r="BI334" s="723"/>
      <c r="BJ334" s="723"/>
      <c r="BK334" s="723"/>
      <c r="BL334" s="723"/>
      <c r="BM334" s="723"/>
      <c r="BN334" s="723"/>
      <c r="BO334" s="723"/>
      <c r="BP334" s="723"/>
      <c r="BQ334" s="723"/>
      <c r="BR334" s="723"/>
      <c r="BS334" s="723"/>
      <c r="BT334" s="723"/>
      <c r="BU334" s="723"/>
      <c r="BV334" s="723"/>
      <c r="BW334" s="723"/>
      <c r="BX334" s="723"/>
      <c r="BY334" s="723"/>
      <c r="BZ334" s="723"/>
      <c r="CA334" s="723"/>
      <c r="CB334" s="723"/>
      <c r="CC334" s="723"/>
      <c r="CD334" s="723"/>
      <c r="CE334" s="723"/>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3"/>
      <c r="DB334" s="723"/>
      <c r="DC334" s="723"/>
      <c r="DD334" s="723"/>
      <c r="DE334" s="723"/>
      <c r="DF334" s="723"/>
    </row>
    <row r="335">
      <c r="A335" s="720" t="s">
        <v>572</v>
      </c>
      <c r="B335" s="721">
        <f t="shared" si="22"/>
        <v>4</v>
      </c>
      <c r="C335" s="721" t="s">
        <v>4076</v>
      </c>
      <c r="D335" s="559">
        <v>3.0</v>
      </c>
      <c r="E335" s="559" t="s">
        <v>285</v>
      </c>
      <c r="F335" s="559" t="s">
        <v>255</v>
      </c>
      <c r="G335" s="722" t="s">
        <v>4412</v>
      </c>
      <c r="H335" s="705"/>
      <c r="I335" s="723"/>
      <c r="J335" s="723"/>
      <c r="K335" s="723"/>
      <c r="L335" s="723"/>
      <c r="M335" s="723"/>
      <c r="N335" s="723"/>
      <c r="O335" s="723"/>
      <c r="P335" s="724"/>
      <c r="Q335" s="724"/>
      <c r="R335" s="724" t="s">
        <v>157</v>
      </c>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3"/>
      <c r="AY335" s="723"/>
      <c r="AZ335" s="723"/>
      <c r="BA335" s="723"/>
      <c r="BB335" s="723"/>
      <c r="BC335" s="723"/>
      <c r="BD335" s="723"/>
      <c r="BE335" s="723"/>
      <c r="BF335" s="723"/>
      <c r="BG335" s="723"/>
      <c r="BH335" s="723"/>
      <c r="BI335" s="723"/>
      <c r="BJ335" s="723"/>
      <c r="BK335" s="723"/>
      <c r="BL335" s="723"/>
      <c r="BM335" s="723"/>
      <c r="BN335" s="724"/>
      <c r="BO335" s="724" t="s">
        <v>157</v>
      </c>
      <c r="BP335" s="723"/>
      <c r="BQ335" s="723"/>
      <c r="BR335" s="723"/>
      <c r="BS335" s="723"/>
      <c r="BT335" s="723"/>
      <c r="BU335" s="723"/>
      <c r="BV335" s="723"/>
      <c r="BW335" s="723"/>
      <c r="BX335" s="723"/>
      <c r="BY335" s="723"/>
      <c r="BZ335" s="724"/>
      <c r="CA335" s="724"/>
      <c r="CB335" s="724"/>
      <c r="CC335" s="724"/>
      <c r="CD335" s="724"/>
      <c r="CE335" s="724" t="s">
        <v>157</v>
      </c>
      <c r="CF335" s="723"/>
      <c r="CG335" s="723"/>
      <c r="CH335" s="723"/>
      <c r="CI335" s="723"/>
      <c r="CJ335" s="723"/>
      <c r="CK335" s="723"/>
      <c r="CL335" s="723"/>
      <c r="CM335" s="723"/>
      <c r="CN335" s="723"/>
      <c r="CO335" s="723"/>
      <c r="CP335" s="723"/>
      <c r="CQ335" s="723"/>
      <c r="CR335" s="723"/>
      <c r="CS335" s="723"/>
      <c r="CT335" s="723"/>
      <c r="CU335" s="723"/>
      <c r="CV335" s="723"/>
      <c r="CW335" s="723"/>
      <c r="CX335" s="723"/>
      <c r="CY335" s="723"/>
      <c r="CZ335" s="723"/>
      <c r="DA335" s="724" t="s">
        <v>157</v>
      </c>
      <c r="DB335" s="723"/>
      <c r="DC335" s="723"/>
      <c r="DD335" s="723"/>
      <c r="DE335" s="723"/>
      <c r="DF335" s="723"/>
    </row>
    <row r="336">
      <c r="A336" s="720" t="s">
        <v>877</v>
      </c>
      <c r="B336" s="721"/>
      <c r="C336" s="721" t="s">
        <v>4113</v>
      </c>
      <c r="D336" s="559">
        <v>2.0</v>
      </c>
      <c r="E336" s="559" t="s">
        <v>285</v>
      </c>
      <c r="F336" s="559" t="s">
        <v>255</v>
      </c>
      <c r="G336" s="722" t="s">
        <v>4413</v>
      </c>
      <c r="H336" s="705"/>
      <c r="I336" s="723"/>
      <c r="J336" s="723"/>
      <c r="K336" s="723"/>
      <c r="L336" s="723"/>
      <c r="M336" s="723"/>
      <c r="N336" s="723"/>
      <c r="O336" s="723"/>
      <c r="P336" s="724"/>
      <c r="Q336" s="724"/>
      <c r="R336" s="724"/>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3"/>
      <c r="AY336" s="723"/>
      <c r="AZ336" s="723"/>
      <c r="BA336" s="723"/>
      <c r="BB336" s="723"/>
      <c r="BC336" s="723"/>
      <c r="BD336" s="723"/>
      <c r="BE336" s="723"/>
      <c r="BF336" s="723"/>
      <c r="BG336" s="723"/>
      <c r="BH336" s="723"/>
      <c r="BI336" s="723"/>
      <c r="BJ336" s="723"/>
      <c r="BK336" s="723"/>
      <c r="BL336" s="723"/>
      <c r="BM336" s="723"/>
      <c r="BN336" s="724"/>
      <c r="BO336" s="724"/>
      <c r="BP336" s="723"/>
      <c r="BQ336" s="723"/>
      <c r="BR336" s="723"/>
      <c r="BS336" s="723"/>
      <c r="BT336" s="723"/>
      <c r="BU336" s="723"/>
      <c r="BV336" s="723"/>
      <c r="BW336" s="723"/>
      <c r="BX336" s="723"/>
      <c r="BY336" s="723"/>
      <c r="BZ336" s="724"/>
      <c r="CA336" s="724"/>
      <c r="CB336" s="724"/>
      <c r="CC336" s="724"/>
      <c r="CD336" s="724"/>
      <c r="CE336" s="724"/>
      <c r="CF336" s="723"/>
      <c r="CG336" s="723"/>
      <c r="CH336" s="723"/>
      <c r="CI336" s="723"/>
      <c r="CJ336" s="723"/>
      <c r="CK336" s="723"/>
      <c r="CL336" s="723"/>
      <c r="CM336" s="723"/>
      <c r="CN336" s="723"/>
      <c r="CO336" s="723"/>
      <c r="CP336" s="723"/>
      <c r="CQ336" s="723"/>
      <c r="CR336" s="723"/>
      <c r="CS336" s="723"/>
      <c r="CT336" s="723"/>
      <c r="CU336" s="723"/>
      <c r="CV336" s="723"/>
      <c r="CW336" s="723"/>
      <c r="CX336" s="723"/>
      <c r="CY336" s="723"/>
      <c r="CZ336" s="723"/>
      <c r="DA336" s="724"/>
      <c r="DB336" s="723"/>
      <c r="DC336" s="723"/>
      <c r="DD336" s="723"/>
      <c r="DE336" s="723"/>
      <c r="DF336" s="723"/>
    </row>
    <row r="337">
      <c r="A337" s="720" t="s">
        <v>230</v>
      </c>
      <c r="B337" s="721">
        <f t="shared" ref="B337:B338" si="23">counta($I337:$DF337)</f>
        <v>1</v>
      </c>
      <c r="C337" s="721" t="s">
        <v>4076</v>
      </c>
      <c r="D337" s="559">
        <v>3.0</v>
      </c>
      <c r="E337" s="559" t="s">
        <v>4366</v>
      </c>
      <c r="F337" s="559" t="s">
        <v>255</v>
      </c>
      <c r="G337" s="722" t="s">
        <v>4414</v>
      </c>
      <c r="H337" s="705"/>
      <c r="I337" s="723"/>
      <c r="J337" s="724"/>
      <c r="K337" s="724" t="s">
        <v>157</v>
      </c>
      <c r="L337" s="724"/>
      <c r="M337" s="723"/>
      <c r="N337" s="723"/>
      <c r="O337" s="723"/>
      <c r="P337" s="723"/>
      <c r="Q337" s="723"/>
      <c r="R337" s="723"/>
      <c r="S337" s="723"/>
      <c r="T337" s="723"/>
      <c r="U337" s="723"/>
      <c r="V337" s="723"/>
      <c r="W337" s="723"/>
      <c r="X337" s="723"/>
      <c r="Y337" s="723"/>
      <c r="Z337" s="723"/>
      <c r="AA337" s="723"/>
      <c r="AB337" s="723"/>
      <c r="AC337" s="723"/>
      <c r="AD337" s="723"/>
      <c r="AE337" s="723"/>
      <c r="AF337" s="723"/>
      <c r="AG337" s="723"/>
      <c r="AH337" s="723"/>
      <c r="AI337" s="723"/>
      <c r="AJ337" s="723"/>
      <c r="AK337" s="723"/>
      <c r="AL337" s="723"/>
      <c r="AM337" s="723"/>
      <c r="AN337" s="723"/>
      <c r="AO337" s="723"/>
      <c r="AP337" s="723"/>
      <c r="AQ337" s="723"/>
      <c r="AR337" s="723"/>
      <c r="AS337" s="723"/>
      <c r="AT337" s="723"/>
      <c r="AU337" s="723"/>
      <c r="AV337" s="723"/>
      <c r="AW337" s="723"/>
      <c r="AX337" s="724"/>
      <c r="AY337" s="724"/>
      <c r="AZ337" s="724"/>
      <c r="BA337" s="724"/>
      <c r="BB337" s="723"/>
      <c r="BC337" s="723"/>
      <c r="BD337" s="723"/>
      <c r="BE337" s="723"/>
      <c r="BF337" s="723"/>
      <c r="BG337" s="723"/>
      <c r="BH337" s="723"/>
      <c r="BI337" s="724"/>
      <c r="BJ337" s="724"/>
      <c r="BK337" s="724"/>
      <c r="BL337" s="723"/>
      <c r="BM337" s="723"/>
      <c r="BN337" s="723"/>
      <c r="BO337" s="723"/>
      <c r="BP337" s="724"/>
      <c r="BQ337" s="723"/>
      <c r="BR337" s="723"/>
      <c r="BS337" s="723"/>
      <c r="BT337" s="723"/>
      <c r="BU337" s="723"/>
      <c r="BV337" s="724"/>
      <c r="BW337" s="724"/>
      <c r="BX337" s="723"/>
      <c r="BY337" s="723"/>
      <c r="BZ337" s="723"/>
      <c r="CA337" s="723"/>
      <c r="CB337" s="723"/>
      <c r="CC337" s="723"/>
      <c r="CD337" s="723"/>
      <c r="CE337" s="723"/>
      <c r="CF337" s="723"/>
      <c r="CG337" s="723"/>
      <c r="CH337" s="723"/>
      <c r="CI337" s="723"/>
      <c r="CJ337" s="723"/>
      <c r="CK337" s="723"/>
      <c r="CL337" s="723"/>
      <c r="CM337" s="723"/>
      <c r="CN337" s="723"/>
      <c r="CO337" s="723"/>
      <c r="CP337" s="723"/>
      <c r="CQ337" s="723"/>
      <c r="CR337" s="723"/>
      <c r="CS337" s="723"/>
      <c r="CT337" s="723"/>
      <c r="CU337" s="723"/>
      <c r="CV337" s="724"/>
      <c r="CW337" s="723"/>
      <c r="CX337" s="723"/>
      <c r="CY337" s="723"/>
      <c r="CZ337" s="723"/>
      <c r="DA337" s="723"/>
      <c r="DB337" s="723"/>
      <c r="DC337" s="723"/>
      <c r="DD337" s="723"/>
      <c r="DE337" s="723"/>
      <c r="DF337" s="723"/>
    </row>
    <row r="338">
      <c r="A338" s="720" t="s">
        <v>2349</v>
      </c>
      <c r="B338" s="721">
        <f t="shared" si="23"/>
        <v>1</v>
      </c>
      <c r="C338" s="721" t="s">
        <v>4076</v>
      </c>
      <c r="D338" s="559">
        <v>4.0</v>
      </c>
      <c r="E338" s="559" t="s">
        <v>285</v>
      </c>
      <c r="F338" s="559" t="s">
        <v>255</v>
      </c>
      <c r="G338" s="722" t="s">
        <v>4415</v>
      </c>
      <c r="H338" s="705"/>
      <c r="I338" s="723"/>
      <c r="J338" s="723"/>
      <c r="K338" s="723"/>
      <c r="L338" s="723"/>
      <c r="M338" s="723"/>
      <c r="N338" s="723"/>
      <c r="O338" s="723"/>
      <c r="P338" s="723"/>
      <c r="Q338" s="723"/>
      <c r="R338" s="723"/>
      <c r="S338" s="723"/>
      <c r="T338" s="723"/>
      <c r="U338" s="723"/>
      <c r="V338" s="723"/>
      <c r="W338" s="723"/>
      <c r="X338" s="723"/>
      <c r="Y338" s="723"/>
      <c r="Z338" s="723"/>
      <c r="AA338" s="723"/>
      <c r="AB338" s="723"/>
      <c r="AC338" s="723"/>
      <c r="AD338" s="723"/>
      <c r="AE338" s="723"/>
      <c r="AF338" s="723"/>
      <c r="AG338" s="723"/>
      <c r="AH338" s="723"/>
      <c r="AI338" s="723"/>
      <c r="AJ338" s="723"/>
      <c r="AK338" s="723"/>
      <c r="AL338" s="723"/>
      <c r="AM338" s="723"/>
      <c r="AN338" s="723"/>
      <c r="AO338" s="723"/>
      <c r="AP338" s="723"/>
      <c r="AQ338" s="723"/>
      <c r="AR338" s="723"/>
      <c r="AS338" s="723"/>
      <c r="AT338" s="723"/>
      <c r="AU338" s="723"/>
      <c r="AV338" s="723"/>
      <c r="AW338" s="723"/>
      <c r="AX338" s="724"/>
      <c r="AY338" s="724"/>
      <c r="AZ338" s="724"/>
      <c r="BA338" s="724"/>
      <c r="BB338" s="723"/>
      <c r="BC338" s="723"/>
      <c r="BD338" s="723"/>
      <c r="BE338" s="723"/>
      <c r="BF338" s="723"/>
      <c r="BG338" s="723"/>
      <c r="BH338" s="723"/>
      <c r="BI338" s="724"/>
      <c r="BJ338" s="724"/>
      <c r="BK338" s="724"/>
      <c r="BL338" s="723"/>
      <c r="BM338" s="723"/>
      <c r="BN338" s="723"/>
      <c r="BO338" s="723"/>
      <c r="BP338" s="724"/>
      <c r="BQ338" s="723"/>
      <c r="BR338" s="723"/>
      <c r="BS338" s="723"/>
      <c r="BT338" s="723"/>
      <c r="BU338" s="723"/>
      <c r="BV338" s="724" t="s">
        <v>157</v>
      </c>
      <c r="BW338" s="724"/>
      <c r="BX338" s="723"/>
      <c r="BY338" s="723"/>
      <c r="BZ338" s="723"/>
      <c r="CA338" s="723"/>
      <c r="CB338" s="723"/>
      <c r="CC338" s="723"/>
      <c r="CD338" s="723"/>
      <c r="CE338" s="723"/>
      <c r="CF338" s="723"/>
      <c r="CG338" s="723"/>
      <c r="CH338" s="723"/>
      <c r="CI338" s="723"/>
      <c r="CJ338" s="723"/>
      <c r="CK338" s="723"/>
      <c r="CL338" s="723"/>
      <c r="CM338" s="723"/>
      <c r="CN338" s="723"/>
      <c r="CO338" s="723"/>
      <c r="CP338" s="723"/>
      <c r="CQ338" s="723"/>
      <c r="CR338" s="723"/>
      <c r="CS338" s="723"/>
      <c r="CT338" s="723"/>
      <c r="CU338" s="723"/>
      <c r="CV338" s="724"/>
      <c r="CW338" s="723"/>
      <c r="CX338" s="723"/>
      <c r="CY338" s="723"/>
      <c r="CZ338" s="723"/>
      <c r="DA338" s="723"/>
      <c r="DB338" s="723"/>
      <c r="DC338" s="723"/>
      <c r="DD338" s="723"/>
      <c r="DE338" s="723"/>
      <c r="DF338" s="723"/>
    </row>
    <row r="339" ht="22.5" customHeight="1">
      <c r="A339" s="727" t="s">
        <v>4069</v>
      </c>
      <c r="B339" s="728"/>
      <c r="C339" s="729"/>
      <c r="D339" s="729"/>
      <c r="E339" s="729"/>
      <c r="F339" s="729"/>
      <c r="G339" s="729"/>
      <c r="H339" s="730"/>
      <c r="I339" s="697"/>
      <c r="J339" s="697"/>
      <c r="K339" s="697"/>
      <c r="L339" s="697"/>
      <c r="M339" s="697"/>
      <c r="N339" s="697"/>
      <c r="O339" s="697"/>
      <c r="P339" s="697"/>
      <c r="Q339" s="697"/>
      <c r="R339" s="697"/>
      <c r="S339" s="697"/>
      <c r="T339" s="697"/>
      <c r="U339" s="697"/>
      <c r="V339" s="697"/>
      <c r="W339" s="697"/>
      <c r="X339" s="697"/>
      <c r="Y339" s="697"/>
      <c r="Z339" s="697"/>
      <c r="AA339" s="697"/>
      <c r="AB339" s="697"/>
      <c r="AC339" s="697"/>
      <c r="AD339" s="697"/>
      <c r="AE339" s="697"/>
      <c r="AF339" s="697"/>
      <c r="AG339" s="697"/>
      <c r="AH339" s="697"/>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c r="BI339" s="697"/>
      <c r="BJ339" s="698"/>
      <c r="BK339" s="698"/>
      <c r="BL339" s="697"/>
      <c r="BM339" s="697"/>
      <c r="BN339" s="697"/>
      <c r="BO339" s="697"/>
      <c r="BP339" s="697"/>
      <c r="BQ339" s="697"/>
      <c r="BR339" s="698"/>
      <c r="BS339" s="698"/>
      <c r="BT339" s="697"/>
      <c r="BU339" s="697"/>
      <c r="BV339" s="697"/>
      <c r="BW339" s="697"/>
      <c r="BX339" s="697"/>
      <c r="BY339" s="697"/>
      <c r="BZ339" s="697"/>
      <c r="CA339" s="697"/>
      <c r="CB339" s="697"/>
      <c r="CC339" s="697"/>
      <c r="CD339" s="697"/>
      <c r="CE339" s="697"/>
      <c r="CF339" s="697"/>
      <c r="CG339" s="697"/>
      <c r="CH339" s="697"/>
      <c r="CI339" s="697"/>
      <c r="CJ339" s="697"/>
      <c r="CK339" s="697"/>
      <c r="CL339" s="697"/>
      <c r="CM339" s="697"/>
      <c r="CN339" s="697"/>
      <c r="CO339" s="697"/>
      <c r="CP339" s="697"/>
      <c r="CQ339" s="697"/>
      <c r="CR339" s="697"/>
      <c r="CS339" s="697"/>
      <c r="CT339" s="697"/>
      <c r="CU339" s="697"/>
      <c r="CV339" s="697"/>
      <c r="CW339" s="697"/>
      <c r="CX339" s="697"/>
      <c r="CY339" s="697"/>
      <c r="CZ339" s="697"/>
      <c r="DA339" s="697"/>
      <c r="DB339" s="697"/>
      <c r="DC339" s="697"/>
      <c r="DD339" s="697"/>
      <c r="DE339" s="697"/>
      <c r="DF339" s="697"/>
    </row>
    <row r="340">
      <c r="A340" s="731" t="s">
        <v>2544</v>
      </c>
      <c r="B340" s="732">
        <f t="shared" ref="B340:B346" si="24">counta($I340:$DF340)</f>
        <v>0</v>
      </c>
      <c r="C340" s="732" t="s">
        <v>4076</v>
      </c>
      <c r="D340" s="733">
        <v>5.0</v>
      </c>
      <c r="E340" s="733">
        <v>3.0</v>
      </c>
      <c r="F340" s="733" t="s">
        <v>255</v>
      </c>
      <c r="G340" s="734" t="s">
        <v>4416</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2250</v>
      </c>
      <c r="B341" s="732">
        <f t="shared" si="24"/>
        <v>1</v>
      </c>
      <c r="C341" s="732" t="s">
        <v>4076</v>
      </c>
      <c r="D341" s="733">
        <v>5.0</v>
      </c>
      <c r="E341" s="733">
        <v>3.0</v>
      </c>
      <c r="F341" s="733" t="s">
        <v>255</v>
      </c>
      <c r="G341" s="734" t="s">
        <v>4417</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t="s">
        <v>157</v>
      </c>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1429</v>
      </c>
      <c r="B342" s="732">
        <f t="shared" si="24"/>
        <v>1</v>
      </c>
      <c r="C342" s="732" t="s">
        <v>4113</v>
      </c>
      <c r="D342" s="733">
        <v>4.0</v>
      </c>
      <c r="E342" s="733">
        <v>3.0</v>
      </c>
      <c r="F342" s="733" t="s">
        <v>255</v>
      </c>
      <c r="G342" s="734" t="s">
        <v>4418</v>
      </c>
      <c r="H342" s="705"/>
      <c r="I342" s="735"/>
      <c r="J342" s="735"/>
      <c r="K342" s="735"/>
      <c r="L342" s="735"/>
      <c r="M342" s="735"/>
      <c r="N342" s="735"/>
      <c r="O342" s="735"/>
      <c r="P342" s="735"/>
      <c r="Q342" s="735"/>
      <c r="R342" s="735"/>
      <c r="S342" s="736"/>
      <c r="T342" s="735"/>
      <c r="U342" s="736"/>
      <c r="V342" s="735"/>
      <c r="W342" s="735"/>
      <c r="X342" s="735"/>
      <c r="Y342" s="735"/>
      <c r="Z342" s="735"/>
      <c r="AA342" s="735"/>
      <c r="AB342" s="735"/>
      <c r="AC342" s="735"/>
      <c r="AD342" s="735"/>
      <c r="AE342" s="735"/>
      <c r="AF342" s="735"/>
      <c r="AG342" s="736"/>
      <c r="AH342" s="735"/>
      <c r="AI342" s="735"/>
      <c r="AJ342" s="735"/>
      <c r="AK342" s="735"/>
      <c r="AL342" s="735"/>
      <c r="AM342" s="735"/>
      <c r="AN342" s="735"/>
      <c r="AO342" s="735"/>
      <c r="AP342" s="736" t="s">
        <v>157</v>
      </c>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6"/>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1108</v>
      </c>
      <c r="B343" s="732">
        <f t="shared" si="24"/>
        <v>1</v>
      </c>
      <c r="C343" s="732" t="s">
        <v>4076</v>
      </c>
      <c r="D343" s="733">
        <v>5.0</v>
      </c>
      <c r="E343" s="733">
        <v>3.0</v>
      </c>
      <c r="F343" s="733" t="s">
        <v>255</v>
      </c>
      <c r="G343" s="734" t="s">
        <v>4419</v>
      </c>
      <c r="H343" s="705"/>
      <c r="I343" s="735"/>
      <c r="J343" s="735"/>
      <c r="K343" s="735"/>
      <c r="L343" s="735"/>
      <c r="M343" s="735"/>
      <c r="N343" s="735"/>
      <c r="O343" s="735"/>
      <c r="P343" s="735"/>
      <c r="Q343" s="735"/>
      <c r="R343" s="735"/>
      <c r="S343" s="736"/>
      <c r="T343" s="735"/>
      <c r="U343" s="736"/>
      <c r="V343" s="735"/>
      <c r="W343" s="735"/>
      <c r="X343" s="735"/>
      <c r="Y343" s="735"/>
      <c r="Z343" s="735"/>
      <c r="AA343" s="735"/>
      <c r="AB343" s="735"/>
      <c r="AC343" s="735"/>
      <c r="AD343" s="735"/>
      <c r="AE343" s="735"/>
      <c r="AF343" s="735"/>
      <c r="AG343" s="736" t="s">
        <v>157</v>
      </c>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5"/>
      <c r="BH343" s="735"/>
      <c r="BI343" s="735"/>
      <c r="BJ343" s="735"/>
      <c r="BK343" s="735"/>
      <c r="BL343" s="735"/>
      <c r="BM343" s="735"/>
      <c r="BN343" s="735"/>
      <c r="BO343" s="735"/>
      <c r="BP343" s="735"/>
      <c r="BQ343" s="735"/>
      <c r="BR343" s="735"/>
      <c r="BS343" s="735"/>
      <c r="BT343" s="736"/>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606</v>
      </c>
      <c r="B344" s="732">
        <f t="shared" si="24"/>
        <v>1</v>
      </c>
      <c r="C344" s="732" t="s">
        <v>4076</v>
      </c>
      <c r="D344" s="733">
        <v>3.0</v>
      </c>
      <c r="E344" s="733">
        <v>3.0</v>
      </c>
      <c r="F344" s="733" t="s">
        <v>255</v>
      </c>
      <c r="G344" s="734" t="s">
        <v>4420</v>
      </c>
      <c r="H344" s="705"/>
      <c r="I344" s="735"/>
      <c r="J344" s="735"/>
      <c r="K344" s="735"/>
      <c r="L344" s="735"/>
      <c r="M344" s="735"/>
      <c r="N344" s="735"/>
      <c r="O344" s="735"/>
      <c r="P344" s="735"/>
      <c r="Q344" s="735"/>
      <c r="R344" s="735"/>
      <c r="S344" s="736" t="s">
        <v>157</v>
      </c>
      <c r="T344" s="735"/>
      <c r="U344" s="736"/>
      <c r="V344" s="735"/>
      <c r="W344" s="735"/>
      <c r="X344" s="735"/>
      <c r="Y344" s="735"/>
      <c r="Z344" s="735"/>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5"/>
      <c r="BH344" s="735"/>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c r="A345" s="731" t="s">
        <v>2208</v>
      </c>
      <c r="B345" s="732">
        <f t="shared" si="24"/>
        <v>1</v>
      </c>
      <c r="C345" s="732" t="s">
        <v>4076</v>
      </c>
      <c r="D345" s="733">
        <v>4.0</v>
      </c>
      <c r="E345" s="733">
        <v>3.0</v>
      </c>
      <c r="F345" s="733" t="s">
        <v>255</v>
      </c>
      <c r="G345" s="734" t="s">
        <v>4421</v>
      </c>
      <c r="H345" s="705"/>
      <c r="I345" s="735"/>
      <c r="J345" s="735"/>
      <c r="K345" s="735"/>
      <c r="L345" s="735"/>
      <c r="M345" s="735"/>
      <c r="N345" s="735"/>
      <c r="O345" s="735"/>
      <c r="P345" s="735"/>
      <c r="Q345" s="735"/>
      <c r="R345" s="735"/>
      <c r="S345" s="735"/>
      <c r="T345" s="735"/>
      <c r="U345" s="735"/>
      <c r="V345" s="735"/>
      <c r="W345" s="735"/>
      <c r="X345" s="736"/>
      <c r="Y345" s="736"/>
      <c r="Z345" s="736"/>
      <c r="AA345" s="735"/>
      <c r="AB345" s="735"/>
      <c r="AC345" s="735"/>
      <c r="AD345" s="735"/>
      <c r="AE345" s="735"/>
      <c r="AF345" s="735"/>
      <c r="AG345" s="735"/>
      <c r="AH345" s="735"/>
      <c r="AI345" s="735"/>
      <c r="AJ345" s="735"/>
      <c r="AK345" s="735"/>
      <c r="AL345" s="735"/>
      <c r="AM345" s="735"/>
      <c r="AN345" s="735"/>
      <c r="AO345" s="735"/>
      <c r="AP345" s="735"/>
      <c r="AQ345" s="735"/>
      <c r="AR345" s="735"/>
      <c r="AS345" s="735"/>
      <c r="AT345" s="735"/>
      <c r="AU345" s="735"/>
      <c r="AV345" s="735"/>
      <c r="AW345" s="735"/>
      <c r="AX345" s="735"/>
      <c r="AY345" s="735"/>
      <c r="AZ345" s="735"/>
      <c r="BA345" s="735"/>
      <c r="BB345" s="735"/>
      <c r="BC345" s="735"/>
      <c r="BD345" s="735"/>
      <c r="BE345" s="735"/>
      <c r="BF345" s="735"/>
      <c r="BG345" s="736"/>
      <c r="BH345" s="736"/>
      <c r="BI345" s="735"/>
      <c r="BJ345" s="735"/>
      <c r="BK345" s="735"/>
      <c r="BL345" s="735"/>
      <c r="BM345" s="735"/>
      <c r="BN345" s="735"/>
      <c r="BO345" s="735"/>
      <c r="BP345" s="735"/>
      <c r="BQ345" s="735"/>
      <c r="BR345" s="736" t="s">
        <v>157</v>
      </c>
      <c r="BS345" s="736"/>
      <c r="BT345" s="735"/>
      <c r="BU345" s="735"/>
      <c r="BV345" s="735"/>
      <c r="BW345" s="735"/>
      <c r="BX345" s="735"/>
      <c r="BY345" s="735"/>
      <c r="BZ345" s="735"/>
      <c r="CA345" s="735"/>
      <c r="CB345" s="735"/>
      <c r="CC345" s="735"/>
      <c r="CD345" s="735"/>
      <c r="CE345" s="735"/>
      <c r="CF345" s="735"/>
      <c r="CG345" s="735"/>
      <c r="CH345" s="735"/>
      <c r="CI345" s="735"/>
      <c r="CJ345" s="735"/>
      <c r="CK345" s="735"/>
      <c r="CL345" s="735"/>
      <c r="CM345" s="735"/>
      <c r="CN345" s="735"/>
      <c r="CO345" s="735"/>
      <c r="CP345" s="735"/>
      <c r="CQ345" s="735"/>
      <c r="CR345" s="735"/>
      <c r="CS345" s="735"/>
      <c r="CT345" s="735"/>
      <c r="CU345" s="735"/>
      <c r="CV345" s="735"/>
      <c r="CW345" s="735"/>
      <c r="CX345" s="735"/>
      <c r="CY345" s="735"/>
      <c r="CZ345" s="735"/>
      <c r="DA345" s="735"/>
      <c r="DB345" s="735"/>
      <c r="DC345" s="735"/>
      <c r="DD345" s="735"/>
      <c r="DE345" s="735"/>
      <c r="DF345" s="735"/>
    </row>
    <row r="346">
      <c r="A346" s="731" t="s">
        <v>825</v>
      </c>
      <c r="B346" s="732">
        <f t="shared" si="24"/>
        <v>2</v>
      </c>
      <c r="C346" s="732" t="s">
        <v>4076</v>
      </c>
      <c r="D346" s="733">
        <v>4.0</v>
      </c>
      <c r="E346" s="733">
        <v>3.0</v>
      </c>
      <c r="F346" s="733" t="s">
        <v>255</v>
      </c>
      <c r="G346" s="734" t="s">
        <v>4422</v>
      </c>
      <c r="H346" s="705"/>
      <c r="I346" s="735"/>
      <c r="J346" s="735"/>
      <c r="K346" s="735"/>
      <c r="L346" s="735"/>
      <c r="M346" s="735"/>
      <c r="N346" s="735"/>
      <c r="O346" s="735"/>
      <c r="P346" s="735"/>
      <c r="Q346" s="735"/>
      <c r="R346" s="735"/>
      <c r="S346" s="735"/>
      <c r="T346" s="735"/>
      <c r="U346" s="735"/>
      <c r="V346" s="735"/>
      <c r="W346" s="735"/>
      <c r="X346" s="736"/>
      <c r="Y346" s="736" t="s">
        <v>157</v>
      </c>
      <c r="Z346" s="736"/>
      <c r="AA346" s="735"/>
      <c r="AB346" s="735"/>
      <c r="AC346" s="735"/>
      <c r="AD346" s="735"/>
      <c r="AE346" s="735"/>
      <c r="AF346" s="735"/>
      <c r="AG346" s="735"/>
      <c r="AH346" s="735"/>
      <c r="AI346" s="735"/>
      <c r="AJ346" s="735"/>
      <c r="AK346" s="735"/>
      <c r="AL346" s="735"/>
      <c r="AM346" s="735"/>
      <c r="AN346" s="735"/>
      <c r="AO346" s="735"/>
      <c r="AP346" s="735"/>
      <c r="AQ346" s="735"/>
      <c r="AR346" s="735"/>
      <c r="AS346" s="735"/>
      <c r="AT346" s="735"/>
      <c r="AU346" s="735"/>
      <c r="AV346" s="735"/>
      <c r="AW346" s="735"/>
      <c r="AX346" s="735"/>
      <c r="AY346" s="735"/>
      <c r="AZ346" s="735"/>
      <c r="BA346" s="735"/>
      <c r="BB346" s="735"/>
      <c r="BC346" s="735"/>
      <c r="BD346" s="735"/>
      <c r="BE346" s="735"/>
      <c r="BF346" s="735"/>
      <c r="BG346" s="736"/>
      <c r="BH346" s="736" t="s">
        <v>157</v>
      </c>
      <c r="BI346" s="735"/>
      <c r="BJ346" s="735"/>
      <c r="BK346" s="735"/>
      <c r="BL346" s="735"/>
      <c r="BM346" s="735"/>
      <c r="BN346" s="735"/>
      <c r="BO346" s="735"/>
      <c r="BP346" s="735"/>
      <c r="BQ346" s="735"/>
      <c r="BR346" s="735"/>
      <c r="BS346" s="735"/>
      <c r="BT346" s="735"/>
      <c r="BU346" s="735"/>
      <c r="BV346" s="735"/>
      <c r="BW346" s="735"/>
      <c r="BX346" s="735"/>
      <c r="BY346" s="735"/>
      <c r="BZ346" s="735"/>
      <c r="CA346" s="735"/>
      <c r="CB346" s="735"/>
      <c r="CC346" s="735"/>
      <c r="CD346" s="735"/>
      <c r="CE346" s="735"/>
      <c r="CF346" s="735"/>
      <c r="CG346" s="735"/>
      <c r="CH346" s="735"/>
      <c r="CI346" s="735"/>
      <c r="CJ346" s="735"/>
      <c r="CK346" s="735"/>
      <c r="CL346" s="735"/>
      <c r="CM346" s="735"/>
      <c r="CN346" s="735"/>
      <c r="CO346" s="735"/>
      <c r="CP346" s="735"/>
      <c r="CQ346" s="735"/>
      <c r="CR346" s="735"/>
      <c r="CS346" s="735"/>
      <c r="CT346" s="735"/>
      <c r="CU346" s="735"/>
      <c r="CV346" s="735"/>
      <c r="CW346" s="735"/>
      <c r="CX346" s="735"/>
      <c r="CY346" s="735"/>
      <c r="CZ346" s="735"/>
      <c r="DA346" s="735"/>
      <c r="DB346" s="735"/>
      <c r="DC346" s="735"/>
      <c r="DD346" s="735"/>
      <c r="DE346" s="735"/>
      <c r="DF346" s="735"/>
    </row>
    <row r="347" ht="22.5" customHeight="1">
      <c r="A347" s="737" t="s">
        <v>4070</v>
      </c>
      <c r="B347" s="728"/>
      <c r="C347" s="729"/>
      <c r="D347" s="729"/>
      <c r="E347" s="729"/>
      <c r="F347" s="729"/>
      <c r="G347" s="729"/>
      <c r="H347" s="730"/>
      <c r="I347" s="697"/>
      <c r="J347" s="697"/>
      <c r="K347" s="697"/>
      <c r="L347" s="697"/>
      <c r="M347" s="697"/>
      <c r="N347" s="697"/>
      <c r="O347" s="697"/>
      <c r="P347" s="697"/>
      <c r="Q347" s="697"/>
      <c r="R347" s="697"/>
      <c r="S347" s="697"/>
      <c r="T347" s="697"/>
      <c r="U347" s="697"/>
      <c r="V347" s="697"/>
      <c r="W347" s="697"/>
      <c r="X347" s="697"/>
      <c r="Y347" s="697"/>
      <c r="Z347" s="697"/>
      <c r="AA347" s="697"/>
      <c r="AB347" s="697"/>
      <c r="AC347" s="697"/>
      <c r="AD347" s="697"/>
      <c r="AE347" s="697"/>
      <c r="AF347" s="697"/>
      <c r="AG347" s="697"/>
      <c r="AH347" s="697"/>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c r="BI347" s="697"/>
      <c r="BJ347" s="698"/>
      <c r="BK347" s="698"/>
      <c r="BL347" s="697"/>
      <c r="BM347" s="697"/>
      <c r="BN347" s="697"/>
      <c r="BO347" s="697"/>
      <c r="BP347" s="697"/>
      <c r="BQ347" s="697"/>
      <c r="BR347" s="698"/>
      <c r="BS347" s="698"/>
      <c r="BT347" s="697"/>
      <c r="BU347" s="697"/>
      <c r="BV347" s="697"/>
      <c r="BW347" s="697"/>
      <c r="BX347" s="697"/>
      <c r="BY347" s="697"/>
      <c r="BZ347" s="697"/>
      <c r="CA347" s="697"/>
      <c r="CB347" s="697"/>
      <c r="CC347" s="697"/>
      <c r="CD347" s="697"/>
      <c r="CE347" s="697"/>
      <c r="CF347" s="697"/>
      <c r="CG347" s="697"/>
      <c r="CH347" s="697"/>
      <c r="CI347" s="697"/>
      <c r="CJ347" s="697"/>
      <c r="CK347" s="697"/>
      <c r="CL347" s="697"/>
      <c r="CM347" s="697"/>
      <c r="CN347" s="697"/>
      <c r="CO347" s="697"/>
      <c r="CP347" s="697"/>
      <c r="CQ347" s="697"/>
      <c r="CR347" s="697"/>
      <c r="CS347" s="697"/>
      <c r="CT347" s="697"/>
      <c r="CU347" s="697"/>
      <c r="CV347" s="697"/>
      <c r="CW347" s="697"/>
      <c r="CX347" s="697"/>
      <c r="CY347" s="697"/>
      <c r="CZ347" s="697"/>
      <c r="DA347" s="697"/>
      <c r="DB347" s="697"/>
      <c r="DC347" s="697"/>
      <c r="DD347" s="697"/>
      <c r="DE347" s="697"/>
      <c r="DF347" s="697"/>
    </row>
    <row r="348">
      <c r="A348" s="738">
        <v>1.2</v>
      </c>
      <c r="B348" s="739">
        <f t="shared" ref="B348:B354" si="25">counta($I348:$DF348)</f>
        <v>1</v>
      </c>
      <c r="C348" s="739" t="s">
        <v>4076</v>
      </c>
      <c r="D348" s="544">
        <v>6.0</v>
      </c>
      <c r="E348" s="544" t="s">
        <v>285</v>
      </c>
      <c r="F348" s="544" t="s">
        <v>255</v>
      </c>
      <c r="G348" s="740" t="s">
        <v>4423</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1"/>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2" t="s">
        <v>157</v>
      </c>
      <c r="CY348" s="741"/>
      <c r="CZ348" s="741"/>
      <c r="DA348" s="741"/>
      <c r="DB348" s="741"/>
      <c r="DC348" s="742"/>
      <c r="DD348" s="741"/>
      <c r="DE348" s="742"/>
      <c r="DF348" s="741"/>
    </row>
    <row r="349">
      <c r="A349" s="743" t="s">
        <v>2897</v>
      </c>
      <c r="B349" s="739">
        <f t="shared" si="25"/>
        <v>0</v>
      </c>
      <c r="C349" s="739" t="s">
        <v>4113</v>
      </c>
      <c r="D349" s="544">
        <v>6.0</v>
      </c>
      <c r="E349" s="544" t="s">
        <v>285</v>
      </c>
      <c r="F349" s="544" t="s">
        <v>255</v>
      </c>
      <c r="G349" s="740" t="s">
        <v>4424</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2"/>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c r="DD349" s="741"/>
      <c r="DE349" s="742"/>
      <c r="DF349" s="741"/>
    </row>
    <row r="350">
      <c r="A350" s="743" t="s">
        <v>2225</v>
      </c>
      <c r="B350" s="739">
        <f t="shared" si="25"/>
        <v>1</v>
      </c>
      <c r="C350" s="739" t="s">
        <v>4076</v>
      </c>
      <c r="D350" s="544">
        <v>5.0</v>
      </c>
      <c r="E350" s="544" t="s">
        <v>285</v>
      </c>
      <c r="F350" s="544" t="s">
        <v>285</v>
      </c>
      <c r="G350" s="740" t="s">
        <v>4425</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c r="BF350" s="741"/>
      <c r="BG350" s="741"/>
      <c r="BH350" s="741"/>
      <c r="BI350" s="742"/>
      <c r="BJ350" s="742"/>
      <c r="BK350" s="742"/>
      <c r="BL350" s="741"/>
      <c r="BM350" s="741"/>
      <c r="BN350" s="741"/>
      <c r="BO350" s="741"/>
      <c r="BP350" s="742"/>
      <c r="BQ350" s="741"/>
      <c r="BR350" s="741"/>
      <c r="BS350" s="742" t="s">
        <v>157</v>
      </c>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2"/>
      <c r="DD350" s="741"/>
      <c r="DE350" s="742"/>
      <c r="DF350" s="741"/>
    </row>
    <row r="351">
      <c r="A351" s="743" t="s">
        <v>3466</v>
      </c>
      <c r="B351" s="739">
        <f t="shared" si="25"/>
        <v>1</v>
      </c>
      <c r="C351" s="739" t="s">
        <v>4076</v>
      </c>
      <c r="D351" s="544">
        <v>3.0</v>
      </c>
      <c r="E351" s="544" t="s">
        <v>285</v>
      </c>
      <c r="F351" s="544" t="s">
        <v>285</v>
      </c>
      <c r="G351" s="740" t="s">
        <v>4426</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2"/>
      <c r="BE351" s="742"/>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2" t="s">
        <v>157</v>
      </c>
      <c r="DD351" s="741"/>
      <c r="DE351" s="742"/>
      <c r="DF351" s="741"/>
    </row>
    <row r="352">
      <c r="A352" s="743" t="s">
        <v>1972</v>
      </c>
      <c r="B352" s="739">
        <f t="shared" si="25"/>
        <v>1</v>
      </c>
      <c r="C352" s="739" t="s">
        <v>4113</v>
      </c>
      <c r="D352" s="544">
        <v>6.0</v>
      </c>
      <c r="E352" s="544" t="s">
        <v>285</v>
      </c>
      <c r="F352" s="544">
        <v>3.0</v>
      </c>
      <c r="G352" s="740" t="s">
        <v>4427</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2"/>
      <c r="BE352" s="742" t="s">
        <v>157</v>
      </c>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c r="A353" s="743" t="s">
        <v>3514</v>
      </c>
      <c r="B353" s="739">
        <f t="shared" si="25"/>
        <v>1</v>
      </c>
      <c r="C353" s="739" t="s">
        <v>4113</v>
      </c>
      <c r="D353" s="544">
        <v>5.0</v>
      </c>
      <c r="E353" s="544" t="s">
        <v>285</v>
      </c>
      <c r="F353" s="544">
        <v>3.0</v>
      </c>
      <c r="G353" s="740" t="s">
        <v>4428</v>
      </c>
      <c r="H353" s="730"/>
      <c r="I353" s="741"/>
      <c r="J353" s="741"/>
      <c r="K353" s="741"/>
      <c r="L353" s="741"/>
      <c r="M353" s="741"/>
      <c r="N353" s="741"/>
      <c r="O353" s="741"/>
      <c r="P353" s="741"/>
      <c r="Q353" s="741"/>
      <c r="R353" s="741"/>
      <c r="S353" s="741"/>
      <c r="T353" s="741"/>
      <c r="U353" s="741"/>
      <c r="V353" s="741"/>
      <c r="W353" s="741"/>
      <c r="X353" s="741"/>
      <c r="Y353" s="741"/>
      <c r="Z353" s="741"/>
      <c r="AA353" s="741"/>
      <c r="AB353" s="741"/>
      <c r="AC353" s="741"/>
      <c r="AD353" s="741"/>
      <c r="AE353" s="741"/>
      <c r="AF353" s="741"/>
      <c r="AG353" s="741"/>
      <c r="AH353" s="741"/>
      <c r="AI353" s="741"/>
      <c r="AJ353" s="741"/>
      <c r="AK353" s="741"/>
      <c r="AL353" s="741"/>
      <c r="AM353" s="741"/>
      <c r="AN353" s="741"/>
      <c r="AO353" s="741"/>
      <c r="AP353" s="741"/>
      <c r="AQ353" s="741"/>
      <c r="AR353" s="741"/>
      <c r="AS353" s="741"/>
      <c r="AT353" s="741"/>
      <c r="AU353" s="741"/>
      <c r="AV353" s="741"/>
      <c r="AW353" s="741"/>
      <c r="AX353" s="742"/>
      <c r="AY353" s="742"/>
      <c r="AZ353" s="742"/>
      <c r="BA353" s="742"/>
      <c r="BB353" s="741"/>
      <c r="BC353" s="741"/>
      <c r="BD353" s="741"/>
      <c r="BE353" s="741"/>
      <c r="BF353" s="741"/>
      <c r="BG353" s="741"/>
      <c r="BH353" s="741"/>
      <c r="BI353" s="742"/>
      <c r="BJ353" s="742"/>
      <c r="BK353" s="742"/>
      <c r="BL353" s="741"/>
      <c r="BM353" s="741"/>
      <c r="BN353" s="741"/>
      <c r="BO353" s="741"/>
      <c r="BP353" s="742"/>
      <c r="BQ353" s="741"/>
      <c r="BR353" s="741"/>
      <c r="BS353" s="741"/>
      <c r="BT353" s="741"/>
      <c r="BU353" s="741"/>
      <c r="BV353" s="741"/>
      <c r="BW353" s="741"/>
      <c r="BX353" s="741"/>
      <c r="BY353" s="741"/>
      <c r="BZ353" s="741"/>
      <c r="CA353" s="741"/>
      <c r="CB353" s="741"/>
      <c r="CC353" s="741"/>
      <c r="CD353" s="741"/>
      <c r="CE353" s="741"/>
      <c r="CF353" s="741"/>
      <c r="CG353" s="741"/>
      <c r="CH353" s="741"/>
      <c r="CI353" s="741"/>
      <c r="CJ353" s="741"/>
      <c r="CK353" s="741"/>
      <c r="CL353" s="741"/>
      <c r="CM353" s="741"/>
      <c r="CN353" s="741"/>
      <c r="CO353" s="741"/>
      <c r="CP353" s="741"/>
      <c r="CQ353" s="741"/>
      <c r="CR353" s="741"/>
      <c r="CS353" s="741"/>
      <c r="CT353" s="741"/>
      <c r="CU353" s="741"/>
      <c r="CV353" s="742"/>
      <c r="CW353" s="741"/>
      <c r="CX353" s="741"/>
      <c r="CY353" s="741"/>
      <c r="CZ353" s="741"/>
      <c r="DA353" s="741"/>
      <c r="DB353" s="741"/>
      <c r="DC353" s="741"/>
      <c r="DD353" s="741"/>
      <c r="DE353" s="742" t="s">
        <v>157</v>
      </c>
      <c r="DF353" s="741"/>
    </row>
    <row r="354">
      <c r="A354" s="743" t="s">
        <v>2738</v>
      </c>
      <c r="B354" s="739">
        <f t="shared" si="25"/>
        <v>0</v>
      </c>
      <c r="C354" s="739" t="s">
        <v>4113</v>
      </c>
      <c r="D354" s="544">
        <v>5.0</v>
      </c>
      <c r="E354" s="544" t="s">
        <v>285</v>
      </c>
      <c r="F354" s="544" t="s">
        <v>285</v>
      </c>
      <c r="G354" s="740" t="s">
        <v>4429</v>
      </c>
      <c r="H354" s="730"/>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c r="AT354" s="741"/>
      <c r="AU354" s="741"/>
      <c r="AV354" s="741"/>
      <c r="AW354" s="741"/>
      <c r="AX354" s="742"/>
      <c r="AY354" s="742"/>
      <c r="AZ354" s="742"/>
      <c r="BA354" s="742"/>
      <c r="BB354" s="741"/>
      <c r="BC354" s="741"/>
      <c r="BD354" s="741"/>
      <c r="BE354" s="741"/>
      <c r="BF354" s="741"/>
      <c r="BG354" s="741"/>
      <c r="BH354" s="741"/>
      <c r="BI354" s="742"/>
      <c r="BJ354" s="742"/>
      <c r="BK354" s="742"/>
      <c r="BL354" s="741"/>
      <c r="BM354" s="741"/>
      <c r="BN354" s="741"/>
      <c r="BO354" s="741"/>
      <c r="BP354" s="742"/>
      <c r="BQ354" s="741"/>
      <c r="BR354" s="741"/>
      <c r="BS354" s="741"/>
      <c r="BT354" s="741"/>
      <c r="BU354" s="741"/>
      <c r="BV354" s="741"/>
      <c r="BW354" s="741"/>
      <c r="BX354" s="741"/>
      <c r="BY354" s="741"/>
      <c r="BZ354" s="741"/>
      <c r="CA354" s="741"/>
      <c r="CB354" s="741"/>
      <c r="CC354" s="741"/>
      <c r="CD354" s="741"/>
      <c r="CE354" s="741"/>
      <c r="CF354" s="741"/>
      <c r="CG354" s="741"/>
      <c r="CH354" s="741"/>
      <c r="CI354" s="741"/>
      <c r="CJ354" s="741"/>
      <c r="CK354" s="741"/>
      <c r="CL354" s="741"/>
      <c r="CM354" s="741"/>
      <c r="CN354" s="741"/>
      <c r="CO354" s="741"/>
      <c r="CP354" s="741"/>
      <c r="CQ354" s="741"/>
      <c r="CR354" s="741"/>
      <c r="CS354" s="741"/>
      <c r="CT354" s="741"/>
      <c r="CU354" s="741"/>
      <c r="CV354" s="742"/>
      <c r="CW354" s="741"/>
      <c r="CX354" s="741"/>
      <c r="CY354" s="741"/>
      <c r="CZ354" s="741"/>
      <c r="DA354" s="741"/>
      <c r="DB354" s="741"/>
      <c r="DC354" s="741"/>
      <c r="DD354" s="741"/>
      <c r="DE354" s="742"/>
      <c r="DF354" s="741"/>
    </row>
    <row r="355" ht="22.5" customHeight="1">
      <c r="A355" s="744" t="s">
        <v>4071</v>
      </c>
      <c r="B355" s="728"/>
      <c r="C355" s="729"/>
      <c r="D355" s="729"/>
      <c r="E355" s="729"/>
      <c r="F355" s="729"/>
      <c r="G355" s="729"/>
      <c r="H355" s="730"/>
      <c r="I355" s="697"/>
      <c r="J355" s="697"/>
      <c r="K355" s="697"/>
      <c r="L355" s="697"/>
      <c r="M355" s="697"/>
      <c r="N355" s="697"/>
      <c r="O355" s="697"/>
      <c r="P355" s="697"/>
      <c r="Q355" s="697"/>
      <c r="R355" s="697"/>
      <c r="S355" s="697"/>
      <c r="T355" s="697"/>
      <c r="U355" s="697"/>
      <c r="V355" s="697"/>
      <c r="W355" s="697"/>
      <c r="X355" s="697"/>
      <c r="Y355" s="697"/>
      <c r="Z355" s="697"/>
      <c r="AA355" s="697"/>
      <c r="AB355" s="697"/>
      <c r="AC355" s="697"/>
      <c r="AD355" s="697"/>
      <c r="AE355" s="697"/>
      <c r="AF355" s="697"/>
      <c r="AG355" s="697"/>
      <c r="AH355" s="697"/>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c r="BI355" s="697"/>
      <c r="BJ355" s="698"/>
      <c r="BK355" s="698"/>
      <c r="BL355" s="697"/>
      <c r="BM355" s="697"/>
      <c r="BN355" s="697"/>
      <c r="BO355" s="697"/>
      <c r="BP355" s="697"/>
      <c r="BQ355" s="697"/>
      <c r="BR355" s="698"/>
      <c r="BS355" s="698"/>
      <c r="BT355" s="697"/>
      <c r="BU355" s="697"/>
      <c r="BV355" s="697"/>
      <c r="BW355" s="697"/>
      <c r="BX355" s="697"/>
      <c r="BY355" s="697"/>
      <c r="BZ355" s="697"/>
      <c r="CA355" s="697"/>
      <c r="CB355" s="697"/>
      <c r="CC355" s="697"/>
      <c r="CD355" s="697"/>
      <c r="CE355" s="697"/>
      <c r="CF355" s="697"/>
      <c r="CG355" s="697"/>
      <c r="CH355" s="697"/>
      <c r="CI355" s="697"/>
      <c r="CJ355" s="697"/>
      <c r="CK355" s="697"/>
      <c r="CL355" s="697"/>
      <c r="CM355" s="697"/>
      <c r="CN355" s="697"/>
      <c r="CO355" s="697"/>
      <c r="CP355" s="697"/>
      <c r="CQ355" s="697"/>
      <c r="CR355" s="697"/>
      <c r="CS355" s="697"/>
      <c r="CT355" s="697"/>
      <c r="CU355" s="697"/>
      <c r="CV355" s="697"/>
      <c r="CW355" s="697"/>
      <c r="CX355" s="697"/>
      <c r="CY355" s="697"/>
      <c r="CZ355" s="697"/>
      <c r="DA355" s="697"/>
      <c r="DB355" s="697"/>
      <c r="DC355" s="697"/>
      <c r="DD355" s="697"/>
      <c r="DE355" s="697"/>
      <c r="DF355" s="697"/>
    </row>
    <row r="356">
      <c r="A356" s="745" t="s">
        <v>3165</v>
      </c>
      <c r="B356" s="746">
        <f t="shared" ref="B356:B360" si="26">counta($I356:$DF356)</f>
        <v>0</v>
      </c>
      <c r="C356" s="746" t="s">
        <v>4076</v>
      </c>
      <c r="D356" s="747">
        <v>5.0</v>
      </c>
      <c r="E356" s="747">
        <v>1.0</v>
      </c>
      <c r="F356" s="747" t="s">
        <v>255</v>
      </c>
      <c r="G356" s="748" t="s">
        <v>4430</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3771</v>
      </c>
      <c r="B357" s="746">
        <f t="shared" si="26"/>
        <v>0</v>
      </c>
      <c r="C357" s="746" t="s">
        <v>4076</v>
      </c>
      <c r="D357" s="747" t="s">
        <v>152</v>
      </c>
      <c r="E357" s="747" t="s">
        <v>152</v>
      </c>
      <c r="F357" s="747" t="s">
        <v>152</v>
      </c>
      <c r="G357" s="748" t="s">
        <v>4431</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3089</v>
      </c>
      <c r="B358" s="746">
        <f t="shared" si="26"/>
        <v>0</v>
      </c>
      <c r="C358" s="746" t="s">
        <v>4113</v>
      </c>
      <c r="D358" s="747" t="s">
        <v>152</v>
      </c>
      <c r="E358" s="747" t="s">
        <v>318</v>
      </c>
      <c r="F358" s="747" t="s">
        <v>255</v>
      </c>
      <c r="G358" s="748" t="s">
        <v>4432</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403</v>
      </c>
      <c r="B359" s="746">
        <f t="shared" si="26"/>
        <v>0</v>
      </c>
      <c r="C359" s="746" t="s">
        <v>4076</v>
      </c>
      <c r="D359" s="747">
        <v>2.0</v>
      </c>
      <c r="E359" s="747" t="s">
        <v>285</v>
      </c>
      <c r="F359" s="747" t="s">
        <v>255</v>
      </c>
      <c r="G359" s="748" t="s">
        <v>4433</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410</v>
      </c>
      <c r="B360" s="746">
        <f t="shared" si="26"/>
        <v>0</v>
      </c>
      <c r="C360" s="746" t="s">
        <v>4076</v>
      </c>
      <c r="D360" s="747" t="s">
        <v>152</v>
      </c>
      <c r="E360" s="747" t="s">
        <v>152</v>
      </c>
      <c r="F360" s="747" t="s">
        <v>152</v>
      </c>
      <c r="G360" s="748" t="s">
        <v>4434</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50"/>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49"/>
      <c r="BM360" s="749"/>
      <c r="BN360" s="749"/>
      <c r="BO360" s="749"/>
      <c r="BP360" s="749"/>
      <c r="BQ360" s="749"/>
      <c r="BR360" s="749"/>
      <c r="BS360" s="749"/>
      <c r="BT360" s="750"/>
      <c r="BU360" s="750"/>
      <c r="BV360" s="749"/>
      <c r="BW360" s="749"/>
      <c r="BX360" s="749"/>
      <c r="BY360" s="749"/>
      <c r="BZ360" s="749"/>
      <c r="CA360" s="749"/>
      <c r="CB360" s="749"/>
      <c r="CC360" s="749"/>
      <c r="CD360" s="749"/>
      <c r="CE360" s="749"/>
      <c r="CF360" s="749"/>
      <c r="CG360" s="749"/>
      <c r="CH360" s="749"/>
      <c r="CI360" s="749"/>
      <c r="CJ360" s="749"/>
      <c r="CK360" s="749"/>
      <c r="CL360" s="749"/>
      <c r="CM360" s="749"/>
      <c r="CN360" s="749"/>
      <c r="CO360" s="750"/>
      <c r="CP360" s="750"/>
      <c r="CQ360" s="750"/>
      <c r="CR360" s="749"/>
      <c r="CS360" s="749"/>
      <c r="CT360" s="749"/>
      <c r="CU360" s="749"/>
      <c r="CV360" s="749"/>
      <c r="CW360" s="749"/>
      <c r="CX360" s="749"/>
      <c r="CY360" s="749"/>
      <c r="CZ360" s="749"/>
      <c r="DA360" s="749"/>
      <c r="DB360" s="749"/>
      <c r="DC360" s="749"/>
      <c r="DD360" s="749"/>
      <c r="DE360" s="749"/>
      <c r="DF360" s="749"/>
    </row>
    <row r="361">
      <c r="A361" s="745" t="s">
        <v>678</v>
      </c>
      <c r="B361" s="746"/>
      <c r="C361" s="746" t="s">
        <v>4113</v>
      </c>
      <c r="D361" s="747">
        <v>3.0</v>
      </c>
      <c r="E361" s="747">
        <v>3.0</v>
      </c>
      <c r="F361" s="747" t="s">
        <v>255</v>
      </c>
      <c r="G361" s="748" t="s">
        <v>4435</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50"/>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49"/>
      <c r="BM361" s="749"/>
      <c r="BN361" s="749"/>
      <c r="BO361" s="749"/>
      <c r="BP361" s="749"/>
      <c r="BQ361" s="749"/>
      <c r="BR361" s="749"/>
      <c r="BS361" s="749"/>
      <c r="BT361" s="750"/>
      <c r="BU361" s="750"/>
      <c r="BV361" s="749"/>
      <c r="BW361" s="749"/>
      <c r="BX361" s="749"/>
      <c r="BY361" s="749"/>
      <c r="BZ361" s="749"/>
      <c r="CA361" s="749"/>
      <c r="CB361" s="749"/>
      <c r="CC361" s="749"/>
      <c r="CD361" s="749"/>
      <c r="CE361" s="749"/>
      <c r="CF361" s="749"/>
      <c r="CG361" s="749"/>
      <c r="CH361" s="749"/>
      <c r="CI361" s="749"/>
      <c r="CJ361" s="749"/>
      <c r="CK361" s="749"/>
      <c r="CL361" s="749"/>
      <c r="CM361" s="749"/>
      <c r="CN361" s="749"/>
      <c r="CO361" s="750"/>
      <c r="CP361" s="750"/>
      <c r="CQ361" s="750"/>
      <c r="CR361" s="749"/>
      <c r="CS361" s="749"/>
      <c r="CT361" s="749"/>
      <c r="CU361" s="749"/>
      <c r="CV361" s="749"/>
      <c r="CW361" s="749"/>
      <c r="CX361" s="749"/>
      <c r="CY361" s="749"/>
      <c r="CZ361" s="749"/>
      <c r="DA361" s="749"/>
      <c r="DB361" s="749"/>
      <c r="DC361" s="749"/>
      <c r="DD361" s="749"/>
      <c r="DE361" s="749"/>
      <c r="DF361" s="749"/>
    </row>
    <row r="362">
      <c r="A362" s="745" t="s">
        <v>2292</v>
      </c>
      <c r="B362" s="746">
        <f t="shared" ref="B362:B364" si="27">counta($I362:$DF362)</f>
        <v>1</v>
      </c>
      <c r="C362" s="746" t="s">
        <v>4076</v>
      </c>
      <c r="D362" s="747">
        <v>2.0</v>
      </c>
      <c r="E362" s="747" t="s">
        <v>285</v>
      </c>
      <c r="F362" s="747" t="s">
        <v>255</v>
      </c>
      <c r="G362" s="748" t="s">
        <v>4436</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50"/>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49"/>
      <c r="BM362" s="749"/>
      <c r="BN362" s="749"/>
      <c r="BO362" s="749"/>
      <c r="BP362" s="749"/>
      <c r="BQ362" s="749"/>
      <c r="BR362" s="749"/>
      <c r="BS362" s="749"/>
      <c r="BT362" s="750"/>
      <c r="BU362" s="750" t="s">
        <v>157</v>
      </c>
      <c r="BV362" s="749"/>
      <c r="BW362" s="749"/>
      <c r="BX362" s="749"/>
      <c r="BY362" s="749"/>
      <c r="BZ362" s="749"/>
      <c r="CA362" s="749"/>
      <c r="CB362" s="749"/>
      <c r="CC362" s="749"/>
      <c r="CD362" s="749"/>
      <c r="CE362" s="749"/>
      <c r="CF362" s="749"/>
      <c r="CG362" s="749"/>
      <c r="CH362" s="749"/>
      <c r="CI362" s="749"/>
      <c r="CJ362" s="749"/>
      <c r="CK362" s="749"/>
      <c r="CL362" s="749"/>
      <c r="CM362" s="749"/>
      <c r="CN362" s="749"/>
      <c r="CO362" s="750"/>
      <c r="CP362" s="750"/>
      <c r="CQ362" s="750"/>
      <c r="CR362" s="749"/>
      <c r="CS362" s="749"/>
      <c r="CT362" s="749"/>
      <c r="CU362" s="749"/>
      <c r="CV362" s="749"/>
      <c r="CW362" s="749"/>
      <c r="CX362" s="749"/>
      <c r="CY362" s="749"/>
      <c r="CZ362" s="749"/>
      <c r="DA362" s="749"/>
      <c r="DB362" s="749"/>
      <c r="DC362" s="749"/>
      <c r="DD362" s="749"/>
      <c r="DE362" s="749"/>
      <c r="DF362" s="749"/>
    </row>
    <row r="363">
      <c r="A363" s="745" t="s">
        <v>3091</v>
      </c>
      <c r="B363" s="746">
        <f t="shared" si="27"/>
        <v>0</v>
      </c>
      <c r="C363" s="746" t="s">
        <v>4076</v>
      </c>
      <c r="D363" s="747" t="s">
        <v>152</v>
      </c>
      <c r="E363" s="747">
        <v>4.0</v>
      </c>
      <c r="F363" s="747" t="s">
        <v>255</v>
      </c>
      <c r="G363" s="748" t="s">
        <v>4437</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2100</v>
      </c>
      <c r="B364" s="746">
        <f t="shared" si="27"/>
        <v>1</v>
      </c>
      <c r="C364" s="746" t="s">
        <v>4076</v>
      </c>
      <c r="D364" s="747">
        <v>2.0</v>
      </c>
      <c r="E364" s="747" t="s">
        <v>285</v>
      </c>
      <c r="F364" s="747" t="s">
        <v>255</v>
      </c>
      <c r="G364" s="748" t="s">
        <v>4438</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49"/>
      <c r="AY364" s="749"/>
      <c r="AZ364" s="749"/>
      <c r="BA364" s="749"/>
      <c r="BB364" s="749"/>
      <c r="BC364" s="749"/>
      <c r="BD364" s="749"/>
      <c r="BE364" s="749"/>
      <c r="BF364" s="749"/>
      <c r="BG364" s="749"/>
      <c r="BH364" s="749"/>
      <c r="BI364" s="749"/>
      <c r="BJ364" s="749"/>
      <c r="BK364" s="749"/>
      <c r="BL364" s="750" t="s">
        <v>157</v>
      </c>
      <c r="BM364" s="749"/>
      <c r="BN364" s="749"/>
      <c r="BO364" s="749"/>
      <c r="BP364" s="749"/>
      <c r="BQ364" s="749"/>
      <c r="BR364" s="749"/>
      <c r="BS364" s="749"/>
      <c r="BT364" s="749"/>
      <c r="BU364" s="749"/>
      <c r="BV364" s="749"/>
      <c r="BW364" s="749"/>
      <c r="BX364" s="750"/>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2943</v>
      </c>
      <c r="B365" s="746"/>
      <c r="C365" s="746" t="s">
        <v>4076</v>
      </c>
      <c r="D365" s="747" t="s">
        <v>152</v>
      </c>
      <c r="E365" s="747" t="s">
        <v>152</v>
      </c>
      <c r="F365" s="747" t="s">
        <v>152</v>
      </c>
      <c r="G365" s="748" t="s">
        <v>4439</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49"/>
      <c r="AP365" s="749"/>
      <c r="AQ365" s="749"/>
      <c r="AR365" s="749"/>
      <c r="AS365" s="749"/>
      <c r="AT365" s="749"/>
      <c r="AU365" s="749"/>
      <c r="AV365" s="749"/>
      <c r="AW365" s="749"/>
      <c r="AX365" s="749"/>
      <c r="AY365" s="749"/>
      <c r="AZ365" s="749"/>
      <c r="BA365" s="749"/>
      <c r="BB365" s="749"/>
      <c r="BC365" s="749"/>
      <c r="BD365" s="749"/>
      <c r="BE365" s="749"/>
      <c r="BF365" s="749"/>
      <c r="BG365" s="749"/>
      <c r="BH365" s="749"/>
      <c r="BI365" s="749"/>
      <c r="BJ365" s="749"/>
      <c r="BK365" s="749"/>
      <c r="BL365" s="750"/>
      <c r="BM365" s="749"/>
      <c r="BN365" s="749"/>
      <c r="BO365" s="749"/>
      <c r="BP365" s="749"/>
      <c r="BQ365" s="749"/>
      <c r="BR365" s="749"/>
      <c r="BS365" s="749"/>
      <c r="BT365" s="749"/>
      <c r="BU365" s="749"/>
      <c r="BV365" s="749"/>
      <c r="BW365" s="749"/>
      <c r="BX365" s="750"/>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2560</v>
      </c>
      <c r="B366" s="746"/>
      <c r="C366" s="746" t="s">
        <v>4113</v>
      </c>
      <c r="D366" s="747" t="s">
        <v>152</v>
      </c>
      <c r="E366" s="747" t="s">
        <v>285</v>
      </c>
      <c r="F366" s="747" t="s">
        <v>255</v>
      </c>
      <c r="G366" s="748" t="s">
        <v>4440</v>
      </c>
      <c r="H366" s="705"/>
      <c r="I366" s="749"/>
      <c r="J366" s="749"/>
      <c r="K366" s="749"/>
      <c r="L366" s="749"/>
      <c r="M366" s="749"/>
      <c r="N366" s="749"/>
      <c r="O366" s="749"/>
      <c r="P366" s="749"/>
      <c r="Q366" s="749"/>
      <c r="R366" s="749"/>
      <c r="S366" s="749"/>
      <c r="T366" s="749"/>
      <c r="U366" s="749"/>
      <c r="V366" s="749"/>
      <c r="W366" s="749"/>
      <c r="X366" s="749"/>
      <c r="Y366" s="749"/>
      <c r="Z366" s="749"/>
      <c r="AA366" s="749"/>
      <c r="AB366" s="749"/>
      <c r="AC366" s="749"/>
      <c r="AD366" s="749"/>
      <c r="AE366" s="749"/>
      <c r="AF366" s="749"/>
      <c r="AG366" s="749"/>
      <c r="AH366" s="749"/>
      <c r="AI366" s="749"/>
      <c r="AJ366" s="749"/>
      <c r="AK366" s="749"/>
      <c r="AL366" s="749"/>
      <c r="AM366" s="749"/>
      <c r="AN366" s="749"/>
      <c r="AO366" s="749"/>
      <c r="AP366" s="749"/>
      <c r="AQ366" s="749"/>
      <c r="AR366" s="749"/>
      <c r="AS366" s="749"/>
      <c r="AT366" s="749"/>
      <c r="AU366" s="749"/>
      <c r="AV366" s="749"/>
      <c r="AW366" s="749"/>
      <c r="AX366" s="749"/>
      <c r="AY366" s="749"/>
      <c r="AZ366" s="749"/>
      <c r="BA366" s="749"/>
      <c r="BB366" s="749"/>
      <c r="BC366" s="749"/>
      <c r="BD366" s="749"/>
      <c r="BE366" s="749"/>
      <c r="BF366" s="749"/>
      <c r="BG366" s="749"/>
      <c r="BH366" s="749"/>
      <c r="BI366" s="749"/>
      <c r="BJ366" s="749"/>
      <c r="BK366" s="749"/>
      <c r="BL366" s="750"/>
      <c r="BM366" s="749"/>
      <c r="BN366" s="749"/>
      <c r="BO366" s="749"/>
      <c r="BP366" s="749"/>
      <c r="BQ366" s="749"/>
      <c r="BR366" s="749"/>
      <c r="BS366" s="749"/>
      <c r="BT366" s="749"/>
      <c r="BU366" s="749"/>
      <c r="BV366" s="749"/>
      <c r="BW366" s="749"/>
      <c r="BX366" s="750"/>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1758</v>
      </c>
      <c r="B367" s="746">
        <f t="shared" ref="B367:B370" si="28">counta($I367:$DF367)</f>
        <v>1</v>
      </c>
      <c r="C367" s="746" t="s">
        <v>4076</v>
      </c>
      <c r="D367" s="747">
        <v>4.0</v>
      </c>
      <c r="E367" s="747" t="s">
        <v>285</v>
      </c>
      <c r="F367" s="747" t="s">
        <v>255</v>
      </c>
      <c r="G367" s="748" t="s">
        <v>4441</v>
      </c>
      <c r="H367" s="705"/>
      <c r="I367" s="749"/>
      <c r="J367" s="749"/>
      <c r="K367" s="749"/>
      <c r="L367" s="749"/>
      <c r="M367" s="749"/>
      <c r="N367" s="749"/>
      <c r="O367" s="749"/>
      <c r="P367" s="749"/>
      <c r="Q367" s="749"/>
      <c r="R367" s="749"/>
      <c r="S367" s="749"/>
      <c r="T367" s="749"/>
      <c r="U367" s="749"/>
      <c r="V367" s="749"/>
      <c r="W367" s="749"/>
      <c r="X367" s="749"/>
      <c r="Y367" s="749"/>
      <c r="Z367" s="749"/>
      <c r="AA367" s="749"/>
      <c r="AB367" s="749"/>
      <c r="AC367" s="749"/>
      <c r="AD367" s="749"/>
      <c r="AE367" s="749"/>
      <c r="AF367" s="749"/>
      <c r="AG367" s="749"/>
      <c r="AH367" s="749"/>
      <c r="AI367" s="749"/>
      <c r="AJ367" s="749"/>
      <c r="AK367" s="749"/>
      <c r="AL367" s="749"/>
      <c r="AM367" s="749"/>
      <c r="AN367" s="749"/>
      <c r="AO367" s="749"/>
      <c r="AP367" s="749"/>
      <c r="AQ367" s="749"/>
      <c r="AR367" s="749"/>
      <c r="AS367" s="749"/>
      <c r="AT367" s="749"/>
      <c r="AU367" s="749"/>
      <c r="AV367" s="749"/>
      <c r="AW367" s="749"/>
      <c r="AX367" s="750"/>
      <c r="AY367" s="750" t="s">
        <v>157</v>
      </c>
      <c r="AZ367" s="749"/>
      <c r="BA367" s="749"/>
      <c r="BB367" s="749"/>
      <c r="BC367" s="749"/>
      <c r="BD367" s="749"/>
      <c r="BE367" s="749"/>
      <c r="BF367" s="749"/>
      <c r="BG367" s="749"/>
      <c r="BH367" s="749"/>
      <c r="BI367" s="749"/>
      <c r="BJ367" s="749"/>
      <c r="BK367" s="749"/>
      <c r="BL367" s="749"/>
      <c r="BM367" s="749"/>
      <c r="BN367" s="749"/>
      <c r="BO367" s="749"/>
      <c r="BP367" s="749"/>
      <c r="BQ367" s="749"/>
      <c r="BR367" s="750"/>
      <c r="BS367" s="750"/>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1464</v>
      </c>
      <c r="B368" s="746">
        <f t="shared" si="28"/>
        <v>2</v>
      </c>
      <c r="C368" s="746" t="s">
        <v>4113</v>
      </c>
      <c r="D368" s="747">
        <v>2.0</v>
      </c>
      <c r="E368" s="747" t="s">
        <v>285</v>
      </c>
      <c r="F368" s="747" t="s">
        <v>255</v>
      </c>
      <c r="G368" s="748" t="s">
        <v>4442</v>
      </c>
      <c r="H368" s="705"/>
      <c r="I368" s="749"/>
      <c r="J368" s="749"/>
      <c r="K368" s="749"/>
      <c r="L368" s="749"/>
      <c r="M368" s="749"/>
      <c r="N368" s="749"/>
      <c r="O368" s="749"/>
      <c r="P368" s="749"/>
      <c r="Q368" s="749"/>
      <c r="R368" s="749"/>
      <c r="S368" s="749"/>
      <c r="T368" s="749"/>
      <c r="U368" s="749"/>
      <c r="V368" s="749"/>
      <c r="W368" s="749"/>
      <c r="X368" s="749"/>
      <c r="Y368" s="749"/>
      <c r="Z368" s="749"/>
      <c r="AA368" s="749"/>
      <c r="AB368" s="749"/>
      <c r="AC368" s="749"/>
      <c r="AD368" s="749"/>
      <c r="AE368" s="749"/>
      <c r="AF368" s="749"/>
      <c r="AG368" s="749"/>
      <c r="AH368" s="749"/>
      <c r="AI368" s="749"/>
      <c r="AJ368" s="749"/>
      <c r="AK368" s="749"/>
      <c r="AL368" s="749"/>
      <c r="AM368" s="749"/>
      <c r="AN368" s="749"/>
      <c r="AO368" s="750"/>
      <c r="AP368" s="750"/>
      <c r="AQ368" s="750" t="s">
        <v>157</v>
      </c>
      <c r="AR368" s="749"/>
      <c r="AS368" s="749"/>
      <c r="AT368" s="749"/>
      <c r="AU368" s="749"/>
      <c r="AV368" s="749"/>
      <c r="AW368" s="749"/>
      <c r="AX368" s="749"/>
      <c r="AY368" s="749"/>
      <c r="AZ368" s="750" t="s">
        <v>157</v>
      </c>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1828</v>
      </c>
      <c r="B369" s="746">
        <f t="shared" si="28"/>
        <v>1</v>
      </c>
      <c r="C369" s="746" t="s">
        <v>4076</v>
      </c>
      <c r="D369" s="747">
        <v>2.0</v>
      </c>
      <c r="E369" s="747" t="s">
        <v>285</v>
      </c>
      <c r="F369" s="747" t="s">
        <v>255</v>
      </c>
      <c r="G369" s="748" t="s">
        <v>4443</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50"/>
      <c r="AK369" s="750"/>
      <c r="AL369" s="749"/>
      <c r="AM369" s="749"/>
      <c r="AN369" s="749"/>
      <c r="AO369" s="749"/>
      <c r="AP369" s="749"/>
      <c r="AQ369" s="749"/>
      <c r="AR369" s="749"/>
      <c r="AS369" s="749"/>
      <c r="AT369" s="749"/>
      <c r="AU369" s="749"/>
      <c r="AV369" s="749"/>
      <c r="AW369" s="749"/>
      <c r="AX369" s="749"/>
      <c r="AY369" s="749"/>
      <c r="AZ369" s="750" t="s">
        <v>157</v>
      </c>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3375</v>
      </c>
      <c r="B370" s="746">
        <f t="shared" si="28"/>
        <v>0</v>
      </c>
      <c r="C370" s="746" t="s">
        <v>4113</v>
      </c>
      <c r="D370" s="747">
        <v>4.0</v>
      </c>
      <c r="E370" s="747">
        <v>3.0</v>
      </c>
      <c r="F370" s="747" t="s">
        <v>255</v>
      </c>
      <c r="G370" s="748" t="s">
        <v>4444</v>
      </c>
      <c r="H370" s="705"/>
      <c r="I370" s="749"/>
      <c r="J370" s="749"/>
      <c r="K370" s="749"/>
      <c r="L370" s="749"/>
      <c r="M370" s="749"/>
      <c r="N370" s="749"/>
      <c r="O370" s="749"/>
      <c r="P370" s="749"/>
      <c r="Q370" s="749"/>
      <c r="R370" s="749"/>
      <c r="S370" s="749"/>
      <c r="T370" s="749"/>
      <c r="U370" s="749"/>
      <c r="V370" s="750"/>
      <c r="W370" s="750"/>
      <c r="X370" s="750"/>
      <c r="Y370" s="749"/>
      <c r="Z370" s="749"/>
      <c r="AA370" s="749"/>
      <c r="AB370" s="749"/>
      <c r="AC370" s="749"/>
      <c r="AD370" s="749"/>
      <c r="AE370" s="749"/>
      <c r="AF370" s="749"/>
      <c r="AG370" s="749"/>
      <c r="AH370" s="749"/>
      <c r="AI370" s="749"/>
      <c r="AJ370" s="750"/>
      <c r="AK370" s="750"/>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2807</v>
      </c>
      <c r="B371" s="746"/>
      <c r="C371" s="746" t="s">
        <v>4113</v>
      </c>
      <c r="D371" s="747">
        <v>2.0</v>
      </c>
      <c r="E371" s="747">
        <v>4.0</v>
      </c>
      <c r="F371" s="747" t="s">
        <v>255</v>
      </c>
      <c r="G371" s="748" t="s">
        <v>4445</v>
      </c>
      <c r="H371" s="705"/>
      <c r="I371" s="749"/>
      <c r="J371" s="749"/>
      <c r="K371" s="749"/>
      <c r="L371" s="749"/>
      <c r="M371" s="749"/>
      <c r="N371" s="749"/>
      <c r="O371" s="749"/>
      <c r="P371" s="749"/>
      <c r="Q371" s="749"/>
      <c r="R371" s="749"/>
      <c r="S371" s="749"/>
      <c r="T371" s="749"/>
      <c r="U371" s="749"/>
      <c r="V371" s="750"/>
      <c r="W371" s="750"/>
      <c r="X371" s="750"/>
      <c r="Y371" s="749"/>
      <c r="Z371" s="749"/>
      <c r="AA371" s="749"/>
      <c r="AB371" s="749"/>
      <c r="AC371" s="749"/>
      <c r="AD371" s="749"/>
      <c r="AE371" s="749"/>
      <c r="AF371" s="749"/>
      <c r="AG371" s="749"/>
      <c r="AH371" s="749"/>
      <c r="AI371" s="749"/>
      <c r="AJ371" s="750"/>
      <c r="AK371" s="750"/>
      <c r="AL371" s="749"/>
      <c r="AM371" s="749"/>
      <c r="AN371" s="749"/>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49"/>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953</v>
      </c>
      <c r="B372" s="746">
        <f t="shared" ref="B372:B376" si="29">counta($I372:$DF372)</f>
        <v>1</v>
      </c>
      <c r="C372" s="746" t="s">
        <v>4076</v>
      </c>
      <c r="D372" s="747">
        <v>2.0</v>
      </c>
      <c r="E372" s="747" t="s">
        <v>285</v>
      </c>
      <c r="F372" s="747" t="s">
        <v>255</v>
      </c>
      <c r="G372" s="748" t="s">
        <v>4446</v>
      </c>
      <c r="H372" s="705"/>
      <c r="I372" s="749"/>
      <c r="J372" s="749"/>
      <c r="K372" s="749"/>
      <c r="L372" s="749"/>
      <c r="M372" s="749"/>
      <c r="N372" s="749"/>
      <c r="O372" s="749"/>
      <c r="P372" s="749"/>
      <c r="Q372" s="749"/>
      <c r="R372" s="749"/>
      <c r="S372" s="749"/>
      <c r="T372" s="749"/>
      <c r="U372" s="749"/>
      <c r="V372" s="750"/>
      <c r="W372" s="750"/>
      <c r="X372" s="750"/>
      <c r="Y372" s="749"/>
      <c r="Z372" s="749"/>
      <c r="AA372" s="749"/>
      <c r="AB372" s="749"/>
      <c r="AC372" s="749"/>
      <c r="AD372" s="749"/>
      <c r="AE372" s="749"/>
      <c r="AF372" s="749"/>
      <c r="AG372" s="749"/>
      <c r="AH372" s="749"/>
      <c r="AI372" s="749"/>
      <c r="AJ372" s="750" t="s">
        <v>157</v>
      </c>
      <c r="AK372" s="750"/>
      <c r="AL372" s="749"/>
      <c r="AM372" s="749"/>
      <c r="AN372" s="749"/>
      <c r="AO372" s="749"/>
      <c r="AP372" s="749"/>
      <c r="AQ372" s="749"/>
      <c r="AR372" s="749"/>
      <c r="AS372" s="749"/>
      <c r="AT372" s="749"/>
      <c r="AU372" s="749"/>
      <c r="AV372" s="749"/>
      <c r="AW372" s="749"/>
      <c r="AX372" s="749"/>
      <c r="AY372" s="749"/>
      <c r="AZ372" s="749"/>
      <c r="BA372" s="749"/>
      <c r="BB372" s="749"/>
      <c r="BC372" s="749"/>
      <c r="BD372" s="749"/>
      <c r="BE372" s="749"/>
      <c r="BF372" s="749"/>
      <c r="BG372" s="749"/>
      <c r="BH372" s="749"/>
      <c r="BI372" s="749"/>
      <c r="BJ372" s="749"/>
      <c r="BK372" s="749"/>
      <c r="BL372" s="749"/>
      <c r="BM372" s="749"/>
      <c r="BN372" s="749"/>
      <c r="BO372" s="749"/>
      <c r="BP372" s="749"/>
      <c r="BQ372" s="749"/>
      <c r="BR372" s="749"/>
      <c r="BS372" s="749"/>
      <c r="BT372" s="749"/>
      <c r="BU372" s="749"/>
      <c r="BV372" s="749"/>
      <c r="BW372" s="749"/>
      <c r="BX372" s="749"/>
      <c r="BY372" s="749"/>
      <c r="BZ372" s="749"/>
      <c r="CA372" s="749"/>
      <c r="CB372" s="749"/>
      <c r="CC372" s="749"/>
      <c r="CD372" s="749"/>
      <c r="CE372" s="749"/>
      <c r="CF372" s="749"/>
      <c r="CG372" s="749"/>
      <c r="CH372" s="749"/>
      <c r="CI372" s="749"/>
      <c r="CJ372" s="749"/>
      <c r="CK372" s="749"/>
      <c r="CL372" s="749"/>
      <c r="CM372" s="749"/>
      <c r="CN372" s="749"/>
      <c r="CO372" s="749"/>
      <c r="CP372" s="749"/>
      <c r="CQ372" s="749"/>
      <c r="CR372" s="749"/>
      <c r="CS372" s="749"/>
      <c r="CT372" s="749"/>
      <c r="CU372" s="749"/>
      <c r="CV372" s="749"/>
      <c r="CW372" s="749"/>
      <c r="CX372" s="749"/>
      <c r="CY372" s="749"/>
      <c r="CZ372" s="749"/>
      <c r="DA372" s="749"/>
      <c r="DB372" s="749"/>
      <c r="DC372" s="749"/>
      <c r="DD372" s="749"/>
      <c r="DE372" s="749"/>
      <c r="DF372" s="749"/>
    </row>
    <row r="373">
      <c r="A373" s="745" t="s">
        <v>3090</v>
      </c>
      <c r="B373" s="746">
        <f t="shared" si="29"/>
        <v>0</v>
      </c>
      <c r="C373" s="746" t="s">
        <v>4076</v>
      </c>
      <c r="D373" s="747" t="s">
        <v>152</v>
      </c>
      <c r="E373" s="747" t="s">
        <v>285</v>
      </c>
      <c r="F373" s="747">
        <v>3.0</v>
      </c>
      <c r="G373" s="748" t="s">
        <v>4447</v>
      </c>
      <c r="H373" s="705"/>
      <c r="I373" s="749"/>
      <c r="J373" s="749"/>
      <c r="K373" s="749"/>
      <c r="L373" s="749"/>
      <c r="M373" s="749"/>
      <c r="N373" s="749"/>
      <c r="O373" s="749"/>
      <c r="P373" s="749"/>
      <c r="Q373" s="749"/>
      <c r="R373" s="749"/>
      <c r="S373" s="749"/>
      <c r="T373" s="749"/>
      <c r="U373" s="749"/>
      <c r="V373" s="750"/>
      <c r="W373" s="750"/>
      <c r="X373" s="750"/>
      <c r="Y373" s="749"/>
      <c r="Z373" s="749"/>
      <c r="AA373" s="749"/>
      <c r="AB373" s="749"/>
      <c r="AC373" s="749"/>
      <c r="AD373" s="749"/>
      <c r="AE373" s="749"/>
      <c r="AF373" s="749"/>
      <c r="AG373" s="749"/>
      <c r="AH373" s="749"/>
      <c r="AI373" s="749"/>
      <c r="AJ373" s="749"/>
      <c r="AK373" s="749"/>
      <c r="AL373" s="749"/>
      <c r="AM373" s="749"/>
      <c r="AN373" s="749"/>
      <c r="AO373" s="749"/>
      <c r="AP373" s="749"/>
      <c r="AQ373" s="749"/>
      <c r="AR373" s="749"/>
      <c r="AS373" s="749"/>
      <c r="AT373" s="749"/>
      <c r="AU373" s="749"/>
      <c r="AV373" s="749"/>
      <c r="AW373" s="749"/>
      <c r="AX373" s="749"/>
      <c r="AY373" s="749"/>
      <c r="AZ373" s="749"/>
      <c r="BA373" s="749"/>
      <c r="BB373" s="749"/>
      <c r="BC373" s="749"/>
      <c r="BD373" s="749"/>
      <c r="BE373" s="749"/>
      <c r="BF373" s="749"/>
      <c r="BG373" s="749"/>
      <c r="BH373" s="749"/>
      <c r="BI373" s="749"/>
      <c r="BJ373" s="749"/>
      <c r="BK373" s="749"/>
      <c r="BL373" s="749"/>
      <c r="BM373" s="749"/>
      <c r="BN373" s="749"/>
      <c r="BO373" s="749"/>
      <c r="BP373" s="749"/>
      <c r="BQ373" s="749"/>
      <c r="BR373" s="749"/>
      <c r="BS373" s="749"/>
      <c r="BT373" s="749"/>
      <c r="BU373" s="749"/>
      <c r="BV373" s="749"/>
      <c r="BW373" s="749"/>
      <c r="BX373" s="749"/>
      <c r="BY373" s="749"/>
      <c r="BZ373" s="749"/>
      <c r="CA373" s="749"/>
      <c r="CB373" s="749"/>
      <c r="CC373" s="749"/>
      <c r="CD373" s="749"/>
      <c r="CE373" s="749"/>
      <c r="CF373" s="749"/>
      <c r="CG373" s="749"/>
      <c r="CH373" s="749"/>
      <c r="CI373" s="749"/>
      <c r="CJ373" s="749"/>
      <c r="CK373" s="749"/>
      <c r="CL373" s="749"/>
      <c r="CM373" s="749"/>
      <c r="CN373" s="749"/>
      <c r="CO373" s="749"/>
      <c r="CP373" s="749"/>
      <c r="CQ373" s="749"/>
      <c r="CR373" s="749"/>
      <c r="CS373" s="749"/>
      <c r="CT373" s="749"/>
      <c r="CU373" s="749"/>
      <c r="CV373" s="749"/>
      <c r="CW373" s="749"/>
      <c r="CX373" s="749"/>
      <c r="CY373" s="749"/>
      <c r="CZ373" s="749"/>
      <c r="DA373" s="749"/>
      <c r="DB373" s="749"/>
      <c r="DC373" s="749"/>
      <c r="DD373" s="749"/>
      <c r="DE373" s="749"/>
      <c r="DF373" s="749"/>
    </row>
    <row r="374">
      <c r="A374" s="745" t="s">
        <v>766</v>
      </c>
      <c r="B374" s="746">
        <f t="shared" si="29"/>
        <v>2</v>
      </c>
      <c r="C374" s="746" t="s">
        <v>4076</v>
      </c>
      <c r="D374" s="747">
        <v>2.0</v>
      </c>
      <c r="E374" s="747" t="s">
        <v>285</v>
      </c>
      <c r="F374" s="747" t="s">
        <v>255</v>
      </c>
      <c r="G374" s="748" t="s">
        <v>4448</v>
      </c>
      <c r="H374" s="705"/>
      <c r="I374" s="749"/>
      <c r="J374" s="749"/>
      <c r="K374" s="749"/>
      <c r="L374" s="749"/>
      <c r="M374" s="749"/>
      <c r="N374" s="749"/>
      <c r="O374" s="749"/>
      <c r="P374" s="749"/>
      <c r="Q374" s="749"/>
      <c r="R374" s="749"/>
      <c r="S374" s="749"/>
      <c r="T374" s="749"/>
      <c r="U374" s="749"/>
      <c r="V374" s="750"/>
      <c r="W374" s="750" t="s">
        <v>157</v>
      </c>
      <c r="X374" s="750" t="s">
        <v>157</v>
      </c>
      <c r="Y374" s="749"/>
      <c r="Z374" s="749"/>
      <c r="AA374" s="749"/>
      <c r="AB374" s="749"/>
      <c r="AC374" s="749"/>
      <c r="AD374" s="749"/>
      <c r="AE374" s="749"/>
      <c r="AF374" s="749"/>
      <c r="AG374" s="749"/>
      <c r="AH374" s="749"/>
      <c r="AI374" s="749"/>
      <c r="AJ374" s="749"/>
      <c r="AK374" s="749"/>
      <c r="AL374" s="749"/>
      <c r="AM374" s="749"/>
      <c r="AN374" s="749"/>
      <c r="AO374" s="749"/>
      <c r="AP374" s="749"/>
      <c r="AQ374" s="749"/>
      <c r="AR374" s="749"/>
      <c r="AS374" s="749"/>
      <c r="AT374" s="749"/>
      <c r="AU374" s="749"/>
      <c r="AV374" s="749"/>
      <c r="AW374" s="749"/>
      <c r="AX374" s="749"/>
      <c r="AY374" s="749"/>
      <c r="AZ374" s="749"/>
      <c r="BA374" s="749"/>
      <c r="BB374" s="749"/>
      <c r="BC374" s="749"/>
      <c r="BD374" s="749"/>
      <c r="BE374" s="749"/>
      <c r="BF374" s="749"/>
      <c r="BG374" s="749"/>
      <c r="BH374" s="749"/>
      <c r="BI374" s="749"/>
      <c r="BJ374" s="749"/>
      <c r="BK374" s="749"/>
      <c r="BL374" s="749"/>
      <c r="BM374" s="749"/>
      <c r="BN374" s="749"/>
      <c r="BO374" s="749"/>
      <c r="BP374" s="749"/>
      <c r="BQ374" s="749"/>
      <c r="BR374" s="749"/>
      <c r="BS374" s="749"/>
      <c r="BT374" s="749"/>
      <c r="BU374" s="749"/>
      <c r="BV374" s="749"/>
      <c r="BW374" s="749"/>
      <c r="BX374" s="749"/>
      <c r="BY374" s="749"/>
      <c r="BZ374" s="749"/>
      <c r="CA374" s="749"/>
      <c r="CB374" s="749"/>
      <c r="CC374" s="749"/>
      <c r="CD374" s="749"/>
      <c r="CE374" s="749"/>
      <c r="CF374" s="749"/>
      <c r="CG374" s="749"/>
      <c r="CH374" s="749"/>
      <c r="CI374" s="749"/>
      <c r="CJ374" s="749"/>
      <c r="CK374" s="749"/>
      <c r="CL374" s="749"/>
      <c r="CM374" s="749"/>
      <c r="CN374" s="749"/>
      <c r="CO374" s="749"/>
      <c r="CP374" s="749"/>
      <c r="CQ374" s="749"/>
      <c r="CR374" s="749"/>
      <c r="CS374" s="749"/>
      <c r="CT374" s="749"/>
      <c r="CU374" s="749"/>
      <c r="CV374" s="749"/>
      <c r="CW374" s="749"/>
      <c r="CX374" s="749"/>
      <c r="CY374" s="749"/>
      <c r="CZ374" s="749"/>
      <c r="DA374" s="749"/>
      <c r="DB374" s="749"/>
      <c r="DC374" s="749"/>
      <c r="DD374" s="749"/>
      <c r="DE374" s="749"/>
      <c r="DF374" s="749"/>
    </row>
    <row r="375">
      <c r="A375" s="745" t="s">
        <v>1380</v>
      </c>
      <c r="B375" s="746">
        <f t="shared" si="29"/>
        <v>1</v>
      </c>
      <c r="C375" s="746" t="s">
        <v>4076</v>
      </c>
      <c r="D375" s="747">
        <v>2.0</v>
      </c>
      <c r="E375" s="747" t="s">
        <v>285</v>
      </c>
      <c r="F375" s="747" t="s">
        <v>255</v>
      </c>
      <c r="G375" s="748" t="s">
        <v>4449</v>
      </c>
      <c r="H375" s="705"/>
      <c r="I375" s="749"/>
      <c r="J375" s="749"/>
      <c r="K375" s="749"/>
      <c r="L375" s="749"/>
      <c r="M375" s="749"/>
      <c r="N375" s="749"/>
      <c r="O375" s="749"/>
      <c r="P375" s="749"/>
      <c r="Q375" s="749"/>
      <c r="R375" s="749"/>
      <c r="S375" s="749"/>
      <c r="T375" s="749"/>
      <c r="U375" s="749"/>
      <c r="V375" s="750"/>
      <c r="W375" s="750"/>
      <c r="X375" s="749"/>
      <c r="Y375" s="749"/>
      <c r="Z375" s="749"/>
      <c r="AA375" s="749"/>
      <c r="AB375" s="749"/>
      <c r="AC375" s="749"/>
      <c r="AD375" s="749"/>
      <c r="AE375" s="749"/>
      <c r="AF375" s="749"/>
      <c r="AG375" s="749"/>
      <c r="AH375" s="749"/>
      <c r="AI375" s="749"/>
      <c r="AJ375" s="749"/>
      <c r="AK375" s="749"/>
      <c r="AL375" s="749"/>
      <c r="AM375" s="749"/>
      <c r="AN375" s="750" t="s">
        <v>157</v>
      </c>
      <c r="AO375" s="749"/>
      <c r="AP375" s="749"/>
      <c r="AQ375" s="749"/>
      <c r="AR375" s="749"/>
      <c r="AS375" s="749"/>
      <c r="AT375" s="749"/>
      <c r="AU375" s="749"/>
      <c r="AV375" s="749"/>
      <c r="AW375" s="749"/>
      <c r="AX375" s="749"/>
      <c r="AY375" s="749"/>
      <c r="AZ375" s="749"/>
      <c r="BA375" s="749"/>
      <c r="BB375" s="749"/>
      <c r="BC375" s="749"/>
      <c r="BD375" s="749"/>
      <c r="BE375" s="749"/>
      <c r="BF375" s="749"/>
      <c r="BG375" s="749"/>
      <c r="BH375" s="749"/>
      <c r="BI375" s="749"/>
      <c r="BJ375" s="750"/>
      <c r="BK375" s="749"/>
      <c r="BL375" s="749"/>
      <c r="BM375" s="749"/>
      <c r="BN375" s="749"/>
      <c r="BO375" s="749"/>
      <c r="BP375" s="749"/>
      <c r="BQ375" s="749"/>
      <c r="BR375" s="749"/>
      <c r="BS375" s="749"/>
      <c r="BT375" s="749"/>
      <c r="BU375" s="749"/>
      <c r="BV375" s="749"/>
      <c r="BW375" s="749"/>
      <c r="BX375" s="749"/>
      <c r="BY375" s="749"/>
      <c r="BZ375" s="749"/>
      <c r="CA375" s="749"/>
      <c r="CB375" s="749"/>
      <c r="CC375" s="749"/>
      <c r="CD375" s="749"/>
      <c r="CE375" s="749"/>
      <c r="CF375" s="749"/>
      <c r="CG375" s="749"/>
      <c r="CH375" s="749"/>
      <c r="CI375" s="749"/>
      <c r="CJ375" s="749"/>
      <c r="CK375" s="749"/>
      <c r="CL375" s="749"/>
      <c r="CM375" s="749"/>
      <c r="CN375" s="749"/>
      <c r="CO375" s="749"/>
      <c r="CP375" s="749"/>
      <c r="CQ375" s="749"/>
      <c r="CR375" s="749"/>
      <c r="CS375" s="749"/>
      <c r="CT375" s="749"/>
      <c r="CU375" s="749"/>
      <c r="CV375" s="749"/>
      <c r="CW375" s="749"/>
      <c r="CX375" s="749"/>
      <c r="CY375" s="749"/>
      <c r="CZ375" s="749"/>
      <c r="DA375" s="749"/>
      <c r="DB375" s="749"/>
      <c r="DC375" s="749"/>
      <c r="DD375" s="749"/>
      <c r="DE375" s="749"/>
      <c r="DF375" s="749"/>
    </row>
    <row r="376">
      <c r="A376" s="745" t="s">
        <v>1381</v>
      </c>
      <c r="B376" s="746">
        <f t="shared" si="29"/>
        <v>5</v>
      </c>
      <c r="C376" s="746" t="s">
        <v>4076</v>
      </c>
      <c r="D376" s="747">
        <v>2.0</v>
      </c>
      <c r="E376" s="747" t="s">
        <v>285</v>
      </c>
      <c r="F376" s="747" t="s">
        <v>255</v>
      </c>
      <c r="G376" s="748" t="s">
        <v>4450</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t="s">
        <v>157</v>
      </c>
      <c r="AO376" s="750"/>
      <c r="AP376" s="750"/>
      <c r="AQ376" s="750" t="s">
        <v>157</v>
      </c>
      <c r="AR376" s="749"/>
      <c r="AS376" s="749"/>
      <c r="AT376" s="749"/>
      <c r="AU376" s="749"/>
      <c r="AV376" s="749"/>
      <c r="AW376" s="749"/>
      <c r="AX376" s="749"/>
      <c r="AY376" s="749"/>
      <c r="AZ376" s="749"/>
      <c r="BA376" s="749"/>
      <c r="BB376" s="749"/>
      <c r="BC376" s="749"/>
      <c r="BD376" s="749"/>
      <c r="BE376" s="749"/>
      <c r="BF376" s="749"/>
      <c r="BG376" s="749"/>
      <c r="BH376" s="749"/>
      <c r="BI376" s="749"/>
      <c r="BJ376" s="750" t="s">
        <v>157</v>
      </c>
      <c r="BK376" s="749"/>
      <c r="BL376" s="750" t="s">
        <v>157</v>
      </c>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t="s">
        <v>157</v>
      </c>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2479</v>
      </c>
      <c r="B377" s="746"/>
      <c r="C377" s="746" t="s">
        <v>4113</v>
      </c>
      <c r="D377" s="747">
        <v>3.0</v>
      </c>
      <c r="E377" s="747">
        <v>2.0</v>
      </c>
      <c r="F377" s="747" t="s">
        <v>255</v>
      </c>
      <c r="G377" s="748" t="s">
        <v>4451</v>
      </c>
      <c r="H377" s="705"/>
      <c r="I377" s="749"/>
      <c r="J377" s="749"/>
      <c r="K377" s="749"/>
      <c r="L377" s="749"/>
      <c r="M377" s="749"/>
      <c r="N377" s="749"/>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50"/>
      <c r="AN377" s="750"/>
      <c r="AO377" s="750"/>
      <c r="AP377" s="750"/>
      <c r="AQ377" s="750"/>
      <c r="AR377" s="749"/>
      <c r="AS377" s="749"/>
      <c r="AT377" s="749"/>
      <c r="AU377" s="749"/>
      <c r="AV377" s="749"/>
      <c r="AW377" s="749"/>
      <c r="AX377" s="749"/>
      <c r="AY377" s="749"/>
      <c r="AZ377" s="749"/>
      <c r="BA377" s="749"/>
      <c r="BB377" s="749"/>
      <c r="BC377" s="749"/>
      <c r="BD377" s="749"/>
      <c r="BE377" s="749"/>
      <c r="BF377" s="749"/>
      <c r="BG377" s="749"/>
      <c r="BH377" s="749"/>
      <c r="BI377" s="749"/>
      <c r="BJ377" s="750"/>
      <c r="BK377" s="749"/>
      <c r="BL377" s="750"/>
      <c r="BM377" s="749"/>
      <c r="BN377" s="749"/>
      <c r="BO377" s="749"/>
      <c r="BP377" s="749"/>
      <c r="BQ377" s="749"/>
      <c r="BR377" s="749"/>
      <c r="BS377" s="749"/>
      <c r="BT377" s="749"/>
      <c r="BU377" s="749"/>
      <c r="BV377" s="749"/>
      <c r="BW377" s="749"/>
      <c r="BX377" s="750"/>
      <c r="BY377" s="749"/>
      <c r="BZ377" s="749"/>
      <c r="CA377" s="749"/>
      <c r="CB377" s="749"/>
      <c r="CC377" s="749"/>
      <c r="CD377" s="749"/>
      <c r="CE377" s="749"/>
      <c r="CF377" s="749"/>
      <c r="CG377" s="749"/>
      <c r="CH377" s="749"/>
      <c r="CI377" s="749"/>
      <c r="CJ377" s="749"/>
      <c r="CK377" s="749"/>
      <c r="CL377" s="749"/>
      <c r="CM377" s="750"/>
      <c r="CN377" s="750"/>
      <c r="CO377" s="750"/>
      <c r="CP377" s="750"/>
      <c r="CQ377" s="750"/>
      <c r="CR377" s="749"/>
      <c r="CS377" s="749"/>
      <c r="CT377" s="749"/>
      <c r="CU377" s="749"/>
      <c r="CV377" s="749"/>
      <c r="CW377" s="749"/>
      <c r="CX377" s="749"/>
      <c r="CY377" s="749"/>
      <c r="CZ377" s="749"/>
      <c r="DA377" s="749"/>
      <c r="DB377" s="749"/>
      <c r="DC377" s="749"/>
      <c r="DD377" s="749"/>
      <c r="DE377" s="749"/>
      <c r="DF377" s="749"/>
    </row>
    <row r="378">
      <c r="A378" s="745" t="s">
        <v>2315</v>
      </c>
      <c r="B378" s="746"/>
      <c r="C378" s="746" t="s">
        <v>4113</v>
      </c>
      <c r="D378" s="747">
        <v>5.0</v>
      </c>
      <c r="E378" s="747" t="s">
        <v>285</v>
      </c>
      <c r="F378" s="747" t="s">
        <v>255</v>
      </c>
      <c r="G378" s="748" t="s">
        <v>4452</v>
      </c>
      <c r="H378" s="705"/>
      <c r="I378" s="749"/>
      <c r="J378" s="749"/>
      <c r="K378" s="749"/>
      <c r="L378" s="749"/>
      <c r="M378" s="749"/>
      <c r="N378" s="749"/>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50"/>
      <c r="AN378" s="750"/>
      <c r="AO378" s="750"/>
      <c r="AP378" s="750"/>
      <c r="AQ378" s="750"/>
      <c r="AR378" s="749"/>
      <c r="AS378" s="749"/>
      <c r="AT378" s="749"/>
      <c r="AU378" s="749"/>
      <c r="AV378" s="749"/>
      <c r="AW378" s="749"/>
      <c r="AX378" s="749"/>
      <c r="AY378" s="749"/>
      <c r="AZ378" s="749"/>
      <c r="BA378" s="749"/>
      <c r="BB378" s="749"/>
      <c r="BC378" s="749"/>
      <c r="BD378" s="749"/>
      <c r="BE378" s="749"/>
      <c r="BF378" s="749"/>
      <c r="BG378" s="749"/>
      <c r="BH378" s="749"/>
      <c r="BI378" s="749"/>
      <c r="BJ378" s="750"/>
      <c r="BK378" s="749"/>
      <c r="BL378" s="750"/>
      <c r="BM378" s="749"/>
      <c r="BN378" s="749"/>
      <c r="BO378" s="749"/>
      <c r="BP378" s="749"/>
      <c r="BQ378" s="749"/>
      <c r="BR378" s="749"/>
      <c r="BS378" s="749"/>
      <c r="BT378" s="749"/>
      <c r="BU378" s="749"/>
      <c r="BV378" s="749"/>
      <c r="BW378" s="749"/>
      <c r="BX378" s="750"/>
      <c r="BY378" s="749"/>
      <c r="BZ378" s="749"/>
      <c r="CA378" s="749"/>
      <c r="CB378" s="749"/>
      <c r="CC378" s="749"/>
      <c r="CD378" s="749"/>
      <c r="CE378" s="749"/>
      <c r="CF378" s="749"/>
      <c r="CG378" s="749"/>
      <c r="CH378" s="749"/>
      <c r="CI378" s="749"/>
      <c r="CJ378" s="749"/>
      <c r="CK378" s="749"/>
      <c r="CL378" s="749"/>
      <c r="CM378" s="750"/>
      <c r="CN378" s="750"/>
      <c r="CO378" s="750"/>
      <c r="CP378" s="750"/>
      <c r="CQ378" s="750"/>
      <c r="CR378" s="749"/>
      <c r="CS378" s="749"/>
      <c r="CT378" s="749"/>
      <c r="CU378" s="749"/>
      <c r="CV378" s="749"/>
      <c r="CW378" s="749"/>
      <c r="CX378" s="749"/>
      <c r="CY378" s="749"/>
      <c r="CZ378" s="749"/>
      <c r="DA378" s="749"/>
      <c r="DB378" s="749"/>
      <c r="DC378" s="749"/>
      <c r="DD378" s="749"/>
      <c r="DE378" s="749"/>
      <c r="DF378" s="749"/>
    </row>
    <row r="379">
      <c r="A379" s="745" t="s">
        <v>3649</v>
      </c>
      <c r="B379" s="746"/>
      <c r="C379" s="746" t="s">
        <v>4113</v>
      </c>
      <c r="D379" s="747">
        <v>3.0</v>
      </c>
      <c r="E379" s="747" t="s">
        <v>318</v>
      </c>
      <c r="F379" s="747" t="s">
        <v>255</v>
      </c>
      <c r="G379" s="748" t="s">
        <v>4453</v>
      </c>
      <c r="H379" s="705"/>
      <c r="I379" s="749"/>
      <c r="J379" s="749"/>
      <c r="K379" s="749"/>
      <c r="L379" s="749"/>
      <c r="M379" s="749"/>
      <c r="N379" s="749"/>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51"/>
      <c r="AN379" s="751"/>
      <c r="AO379" s="751"/>
      <c r="AP379" s="751"/>
      <c r="AQ379" s="751"/>
      <c r="AR379" s="749"/>
      <c r="AS379" s="749"/>
      <c r="AT379" s="749"/>
      <c r="AU379" s="749"/>
      <c r="AV379" s="749"/>
      <c r="AW379" s="749"/>
      <c r="AX379" s="752"/>
      <c r="AY379" s="749"/>
      <c r="AZ379" s="749"/>
      <c r="BA379" s="749"/>
      <c r="BB379" s="749"/>
      <c r="BC379" s="749"/>
      <c r="BD379" s="749"/>
      <c r="BE379" s="749"/>
      <c r="BF379" s="749"/>
      <c r="BG379" s="749"/>
      <c r="BH379" s="749"/>
      <c r="BI379" s="749"/>
      <c r="BJ379" s="751"/>
      <c r="BK379" s="749"/>
      <c r="BL379" s="751"/>
      <c r="BM379" s="749"/>
      <c r="BN379" s="749"/>
      <c r="BO379" s="749"/>
      <c r="BP379" s="749"/>
      <c r="BQ379" s="749"/>
      <c r="BR379" s="749"/>
      <c r="BS379" s="749"/>
      <c r="BT379" s="749"/>
      <c r="BU379" s="749"/>
      <c r="BV379" s="749"/>
      <c r="BW379" s="749"/>
      <c r="BX379" s="750"/>
      <c r="BY379" s="749"/>
      <c r="BZ379" s="752"/>
      <c r="CA379" s="752"/>
      <c r="CB379" s="749"/>
      <c r="CC379" s="749"/>
      <c r="CD379" s="749"/>
      <c r="CE379" s="749"/>
      <c r="CF379" s="752"/>
      <c r="CG379" s="752"/>
      <c r="CH379" s="752"/>
      <c r="CI379" s="752"/>
      <c r="CJ379" s="752"/>
      <c r="CK379" s="752"/>
      <c r="CL379" s="752"/>
      <c r="CM379" s="751"/>
      <c r="CN379" s="751"/>
      <c r="CO379" s="751"/>
      <c r="CP379" s="751"/>
      <c r="CQ379" s="751"/>
      <c r="CR379" s="749"/>
      <c r="CS379" s="749"/>
      <c r="CT379" s="752"/>
      <c r="CU379" s="749"/>
      <c r="CV379" s="749"/>
      <c r="CW379" s="749"/>
      <c r="CX379" s="749"/>
      <c r="CY379" s="749"/>
      <c r="CZ379" s="749"/>
      <c r="DA379" s="749"/>
      <c r="DB379" s="749"/>
      <c r="DC379" s="749"/>
      <c r="DD379" s="749"/>
      <c r="DE379" s="749"/>
      <c r="DF379" s="749"/>
    </row>
    <row r="380">
      <c r="A380" s="745" t="s">
        <v>3802</v>
      </c>
      <c r="B380" s="746">
        <f t="shared" ref="B380:B382" si="30">counta($I380:$DF380)</f>
        <v>0</v>
      </c>
      <c r="C380" s="746" t="s">
        <v>4076</v>
      </c>
      <c r="D380" s="747">
        <v>4.0</v>
      </c>
      <c r="E380" s="747" t="s">
        <v>285</v>
      </c>
      <c r="F380" s="747" t="s">
        <v>255</v>
      </c>
      <c r="G380" s="748" t="s">
        <v>4454</v>
      </c>
      <c r="H380" s="705"/>
      <c r="I380" s="749"/>
      <c r="J380" s="749"/>
      <c r="K380" s="749"/>
      <c r="L380" s="749"/>
      <c r="M380" s="749"/>
      <c r="N380" s="749"/>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50"/>
      <c r="AN380" s="750"/>
      <c r="AO380" s="750"/>
      <c r="AP380" s="750"/>
      <c r="AQ380" s="750"/>
      <c r="AR380" s="749"/>
      <c r="AS380" s="749"/>
      <c r="AT380" s="749"/>
      <c r="AU380" s="749"/>
      <c r="AV380" s="749"/>
      <c r="AW380" s="749"/>
      <c r="AX380" s="749"/>
      <c r="AY380" s="749"/>
      <c r="AZ380" s="749"/>
      <c r="BA380" s="749"/>
      <c r="BB380" s="749"/>
      <c r="BC380" s="749"/>
      <c r="BD380" s="749"/>
      <c r="BE380" s="749"/>
      <c r="BF380" s="749"/>
      <c r="BG380" s="749"/>
      <c r="BH380" s="749"/>
      <c r="BI380" s="749"/>
      <c r="BJ380" s="750"/>
      <c r="BK380" s="749"/>
      <c r="BL380" s="750"/>
      <c r="BM380" s="749"/>
      <c r="BN380" s="749"/>
      <c r="BO380" s="749"/>
      <c r="BP380" s="749"/>
      <c r="BQ380" s="749"/>
      <c r="BR380" s="749"/>
      <c r="BS380" s="749"/>
      <c r="BT380" s="749"/>
      <c r="BU380" s="749"/>
      <c r="BV380" s="749"/>
      <c r="BW380" s="749"/>
      <c r="BX380" s="750"/>
      <c r="BY380" s="749"/>
      <c r="BZ380" s="749"/>
      <c r="CA380" s="749"/>
      <c r="CB380" s="749"/>
      <c r="CC380" s="749"/>
      <c r="CD380" s="749"/>
      <c r="CE380" s="749"/>
      <c r="CF380" s="749"/>
      <c r="CG380" s="749"/>
      <c r="CH380" s="749"/>
      <c r="CI380" s="749"/>
      <c r="CJ380" s="749"/>
      <c r="CK380" s="749"/>
      <c r="CL380" s="749"/>
      <c r="CM380" s="750"/>
      <c r="CN380" s="750"/>
      <c r="CO380" s="750"/>
      <c r="CP380" s="750"/>
      <c r="CQ380" s="750"/>
      <c r="CR380" s="749"/>
      <c r="CS380" s="749"/>
      <c r="CT380" s="749"/>
      <c r="CU380" s="749"/>
      <c r="CV380" s="749"/>
      <c r="CW380" s="749"/>
      <c r="CX380" s="749"/>
      <c r="CY380" s="749"/>
      <c r="CZ380" s="749"/>
      <c r="DA380" s="749"/>
      <c r="DB380" s="749"/>
      <c r="DC380" s="749"/>
      <c r="DD380" s="749"/>
      <c r="DE380" s="749"/>
      <c r="DF380" s="749"/>
    </row>
    <row r="381">
      <c r="A381" s="745" t="s">
        <v>3380</v>
      </c>
      <c r="B381" s="746">
        <f t="shared" si="30"/>
        <v>0</v>
      </c>
      <c r="C381" s="746" t="s">
        <v>4076</v>
      </c>
      <c r="D381" s="747">
        <v>3.0</v>
      </c>
      <c r="E381" s="747">
        <v>4.0</v>
      </c>
      <c r="F381" s="747" t="s">
        <v>255</v>
      </c>
      <c r="G381" s="748" t="s">
        <v>4455</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2415</v>
      </c>
      <c r="B382" s="746">
        <f t="shared" si="30"/>
        <v>0</v>
      </c>
      <c r="C382" s="746" t="s">
        <v>4113</v>
      </c>
      <c r="D382" s="747">
        <v>3.0</v>
      </c>
      <c r="E382" s="747" t="s">
        <v>285</v>
      </c>
      <c r="F382" s="747" t="s">
        <v>255</v>
      </c>
      <c r="G382" s="748" t="s">
        <v>4456</v>
      </c>
      <c r="H382" s="705"/>
      <c r="I382" s="749"/>
      <c r="J382" s="750"/>
      <c r="K382" s="750"/>
      <c r="L382" s="750"/>
      <c r="M382" s="750"/>
      <c r="N382" s="750"/>
      <c r="O382" s="749"/>
      <c r="P382" s="749"/>
      <c r="Q382" s="749"/>
      <c r="R382" s="749"/>
      <c r="S382" s="749"/>
      <c r="T382" s="749"/>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50"/>
      <c r="AW382" s="750"/>
      <c r="AX382" s="749"/>
      <c r="AY382" s="749"/>
      <c r="AZ382" s="749"/>
      <c r="BA382" s="749"/>
      <c r="BB382" s="749"/>
      <c r="BC382" s="749"/>
      <c r="BD382" s="749"/>
      <c r="BE382" s="749"/>
      <c r="BF382" s="749"/>
      <c r="BG382" s="750"/>
      <c r="BH382" s="749"/>
      <c r="BI382" s="749"/>
      <c r="BJ382" s="749"/>
      <c r="BK382" s="749"/>
      <c r="BL382" s="749"/>
      <c r="BM382" s="749"/>
      <c r="BN382" s="749"/>
      <c r="BO382" s="749"/>
      <c r="BP382" s="749"/>
      <c r="BQ382" s="749"/>
      <c r="BR382" s="749"/>
      <c r="BS382" s="749"/>
      <c r="BT382" s="749"/>
      <c r="BU382" s="749"/>
      <c r="BV382" s="749"/>
      <c r="BW382" s="749"/>
      <c r="BX382" s="749"/>
      <c r="BY382" s="749"/>
      <c r="BZ382" s="750"/>
      <c r="CA382" s="750"/>
      <c r="CB382" s="750"/>
      <c r="CC382" s="750"/>
      <c r="CD382" s="750"/>
      <c r="CE382" s="750"/>
      <c r="CF382" s="749"/>
      <c r="CG382" s="749"/>
      <c r="CH382" s="749"/>
      <c r="CI382" s="749"/>
      <c r="CJ382" s="749"/>
      <c r="CK382" s="749"/>
      <c r="CL382" s="749"/>
      <c r="CM382" s="749"/>
      <c r="CN382" s="749"/>
      <c r="CO382" s="749"/>
      <c r="CP382" s="749"/>
      <c r="CQ382" s="749"/>
      <c r="CR382" s="749"/>
      <c r="CS382" s="749"/>
      <c r="CT382" s="749"/>
      <c r="CU382" s="749"/>
      <c r="CV382" s="749"/>
      <c r="CW382" s="750"/>
      <c r="CX382" s="749"/>
      <c r="CY382" s="749"/>
      <c r="CZ382" s="749"/>
      <c r="DA382" s="749"/>
      <c r="DB382" s="749"/>
      <c r="DC382" s="749"/>
      <c r="DD382" s="749"/>
      <c r="DE382" s="749"/>
      <c r="DF382" s="749"/>
    </row>
    <row r="383">
      <c r="A383" s="745" t="s">
        <v>539</v>
      </c>
      <c r="B383" s="746"/>
      <c r="C383" s="746" t="s">
        <v>4113</v>
      </c>
      <c r="D383" s="747" t="s">
        <v>152</v>
      </c>
      <c r="E383" s="747" t="s">
        <v>152</v>
      </c>
      <c r="F383" s="747" t="s">
        <v>152</v>
      </c>
      <c r="G383" s="748" t="s">
        <v>4457</v>
      </c>
      <c r="H383" s="705"/>
      <c r="I383" s="749"/>
      <c r="J383" s="750"/>
      <c r="K383" s="750"/>
      <c r="L383" s="750"/>
      <c r="M383" s="750"/>
      <c r="N383" s="750"/>
      <c r="O383" s="749"/>
      <c r="P383" s="749"/>
      <c r="Q383" s="749"/>
      <c r="R383" s="749"/>
      <c r="S383" s="749"/>
      <c r="T383" s="749"/>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50"/>
      <c r="AW383" s="750"/>
      <c r="AX383" s="749"/>
      <c r="AY383" s="749"/>
      <c r="AZ383" s="749"/>
      <c r="BA383" s="749"/>
      <c r="BB383" s="749"/>
      <c r="BC383" s="749"/>
      <c r="BD383" s="749"/>
      <c r="BE383" s="749"/>
      <c r="BF383" s="749"/>
      <c r="BG383" s="750"/>
      <c r="BH383" s="749"/>
      <c r="BI383" s="749"/>
      <c r="BJ383" s="749"/>
      <c r="BK383" s="749"/>
      <c r="BL383" s="749"/>
      <c r="BM383" s="749"/>
      <c r="BN383" s="749"/>
      <c r="BO383" s="749"/>
      <c r="BP383" s="749"/>
      <c r="BQ383" s="749"/>
      <c r="BR383" s="749"/>
      <c r="BS383" s="749"/>
      <c r="BT383" s="749"/>
      <c r="BU383" s="749"/>
      <c r="BV383" s="749"/>
      <c r="BW383" s="749"/>
      <c r="BX383" s="749"/>
      <c r="BY383" s="749"/>
      <c r="BZ383" s="750"/>
      <c r="CA383" s="750"/>
      <c r="CB383" s="750"/>
      <c r="CC383" s="750"/>
      <c r="CD383" s="750"/>
      <c r="CE383" s="750"/>
      <c r="CF383" s="749"/>
      <c r="CG383" s="749"/>
      <c r="CH383" s="749"/>
      <c r="CI383" s="749"/>
      <c r="CJ383" s="749"/>
      <c r="CK383" s="749"/>
      <c r="CL383" s="749"/>
      <c r="CM383" s="749"/>
      <c r="CN383" s="749"/>
      <c r="CO383" s="749"/>
      <c r="CP383" s="749"/>
      <c r="CQ383" s="749"/>
      <c r="CR383" s="749"/>
      <c r="CS383" s="749"/>
      <c r="CT383" s="749"/>
      <c r="CU383" s="749"/>
      <c r="CV383" s="749"/>
      <c r="CW383" s="750"/>
      <c r="CX383" s="749"/>
      <c r="CY383" s="749"/>
      <c r="CZ383" s="749"/>
      <c r="DA383" s="749"/>
      <c r="DB383" s="749"/>
      <c r="DC383" s="749"/>
      <c r="DD383" s="749"/>
      <c r="DE383" s="749"/>
      <c r="DF383" s="749"/>
    </row>
    <row r="384">
      <c r="A384" s="745" t="s">
        <v>3679</v>
      </c>
      <c r="B384" s="746">
        <f t="shared" ref="B384:B388" si="31">counta($I384:$DF384)</f>
        <v>0</v>
      </c>
      <c r="C384" s="746" t="s">
        <v>4076</v>
      </c>
      <c r="D384" s="747">
        <v>4.0</v>
      </c>
      <c r="E384" s="747" t="s">
        <v>285</v>
      </c>
      <c r="F384" s="747" t="s">
        <v>255</v>
      </c>
      <c r="G384" s="748" t="s">
        <v>4458</v>
      </c>
      <c r="H384" s="705"/>
      <c r="I384" s="749"/>
      <c r="J384" s="750"/>
      <c r="K384" s="750"/>
      <c r="L384" s="750"/>
      <c r="M384" s="750"/>
      <c r="N384" s="750"/>
      <c r="O384" s="749"/>
      <c r="P384" s="749"/>
      <c r="Q384" s="749"/>
      <c r="R384" s="749"/>
      <c r="S384" s="749"/>
      <c r="T384" s="749"/>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50"/>
      <c r="AW384" s="750"/>
      <c r="AX384" s="749"/>
      <c r="AY384" s="749"/>
      <c r="AZ384" s="749"/>
      <c r="BA384" s="749"/>
      <c r="BB384" s="749"/>
      <c r="BC384" s="749"/>
      <c r="BD384" s="749"/>
      <c r="BE384" s="749"/>
      <c r="BF384" s="749"/>
      <c r="BG384" s="750"/>
      <c r="BH384" s="749"/>
      <c r="BI384" s="749"/>
      <c r="BJ384" s="749"/>
      <c r="BK384" s="749"/>
      <c r="BL384" s="749"/>
      <c r="BM384" s="749"/>
      <c r="BN384" s="749"/>
      <c r="BO384" s="749"/>
      <c r="BP384" s="749"/>
      <c r="BQ384" s="749"/>
      <c r="BR384" s="749"/>
      <c r="BS384" s="749"/>
      <c r="BT384" s="749"/>
      <c r="BU384" s="749"/>
      <c r="BV384" s="749"/>
      <c r="BW384" s="749"/>
      <c r="BX384" s="749"/>
      <c r="BY384" s="749"/>
      <c r="BZ384" s="750"/>
      <c r="CA384" s="750"/>
      <c r="CB384" s="750"/>
      <c r="CC384" s="750"/>
      <c r="CD384" s="750"/>
      <c r="CE384" s="750"/>
      <c r="CF384" s="749"/>
      <c r="CG384" s="749"/>
      <c r="CH384" s="749"/>
      <c r="CI384" s="749"/>
      <c r="CJ384" s="749"/>
      <c r="CK384" s="749"/>
      <c r="CL384" s="749"/>
      <c r="CM384" s="749"/>
      <c r="CN384" s="749"/>
      <c r="CO384" s="749"/>
      <c r="CP384" s="749"/>
      <c r="CQ384" s="749"/>
      <c r="CR384" s="749"/>
      <c r="CS384" s="749"/>
      <c r="CT384" s="749"/>
      <c r="CU384" s="749"/>
      <c r="CV384" s="749"/>
      <c r="CW384" s="750"/>
      <c r="CX384" s="749"/>
      <c r="CY384" s="749"/>
      <c r="CZ384" s="749"/>
      <c r="DA384" s="749"/>
      <c r="DB384" s="749"/>
      <c r="DC384" s="749"/>
      <c r="DD384" s="749"/>
      <c r="DE384" s="749"/>
      <c r="DF384" s="749"/>
    </row>
    <row r="385">
      <c r="A385" s="745" t="s">
        <v>1998</v>
      </c>
      <c r="B385" s="746">
        <f t="shared" si="31"/>
        <v>1</v>
      </c>
      <c r="C385" s="746" t="s">
        <v>4113</v>
      </c>
      <c r="D385" s="747">
        <v>4.0</v>
      </c>
      <c r="E385" s="747" t="s">
        <v>285</v>
      </c>
      <c r="F385" s="747" t="s">
        <v>255</v>
      </c>
      <c r="G385" s="748" t="s">
        <v>4459</v>
      </c>
      <c r="H385" s="705"/>
      <c r="I385" s="749"/>
      <c r="J385" s="750"/>
      <c r="K385" s="750"/>
      <c r="L385" s="750"/>
      <c r="M385" s="750"/>
      <c r="N385" s="750"/>
      <c r="O385" s="749"/>
      <c r="P385" s="749"/>
      <c r="Q385" s="749"/>
      <c r="R385" s="749"/>
      <c r="S385" s="749"/>
      <c r="T385" s="749"/>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50"/>
      <c r="AW385" s="750"/>
      <c r="AX385" s="749"/>
      <c r="AY385" s="749"/>
      <c r="AZ385" s="749"/>
      <c r="BA385" s="749"/>
      <c r="BB385" s="749"/>
      <c r="BC385" s="749"/>
      <c r="BD385" s="749"/>
      <c r="BE385" s="749"/>
      <c r="BF385" s="749"/>
      <c r="BG385" s="750" t="s">
        <v>157</v>
      </c>
      <c r="BH385" s="749"/>
      <c r="BI385" s="749"/>
      <c r="BJ385" s="749"/>
      <c r="BK385" s="749"/>
      <c r="BL385" s="749"/>
      <c r="BM385" s="749"/>
      <c r="BN385" s="749"/>
      <c r="BO385" s="749"/>
      <c r="BP385" s="749"/>
      <c r="BQ385" s="749"/>
      <c r="BR385" s="749"/>
      <c r="BS385" s="749"/>
      <c r="BT385" s="749"/>
      <c r="BU385" s="749"/>
      <c r="BV385" s="749"/>
      <c r="BW385" s="749"/>
      <c r="BX385" s="749"/>
      <c r="BY385" s="749"/>
      <c r="BZ385" s="750"/>
      <c r="CA385" s="750"/>
      <c r="CB385" s="750"/>
      <c r="CC385" s="750"/>
      <c r="CD385" s="750"/>
      <c r="CE385" s="750"/>
      <c r="CF385" s="749"/>
      <c r="CG385" s="749"/>
      <c r="CH385" s="749"/>
      <c r="CI385" s="749"/>
      <c r="CJ385" s="749"/>
      <c r="CK385" s="749"/>
      <c r="CL385" s="749"/>
      <c r="CM385" s="749"/>
      <c r="CN385" s="749"/>
      <c r="CO385" s="749"/>
      <c r="CP385" s="749"/>
      <c r="CQ385" s="749"/>
      <c r="CR385" s="749"/>
      <c r="CS385" s="749"/>
      <c r="CT385" s="749"/>
      <c r="CU385" s="749"/>
      <c r="CV385" s="749"/>
      <c r="CW385" s="750"/>
      <c r="CX385" s="749"/>
      <c r="CY385" s="749"/>
      <c r="CZ385" s="749"/>
      <c r="DA385" s="749"/>
      <c r="DB385" s="749"/>
      <c r="DC385" s="749"/>
      <c r="DD385" s="749"/>
      <c r="DE385" s="749"/>
      <c r="DF385" s="749"/>
    </row>
    <row r="386">
      <c r="A386" s="745" t="s">
        <v>3888</v>
      </c>
      <c r="B386" s="746">
        <f t="shared" si="31"/>
        <v>0</v>
      </c>
      <c r="C386" s="746" t="s">
        <v>4076</v>
      </c>
      <c r="D386" s="747">
        <v>2.0</v>
      </c>
      <c r="E386" s="747">
        <v>3.0</v>
      </c>
      <c r="F386" s="747" t="s">
        <v>255</v>
      </c>
      <c r="G386" s="748" t="s">
        <v>4460</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3396</v>
      </c>
      <c r="B387" s="746">
        <f t="shared" si="31"/>
        <v>0</v>
      </c>
      <c r="C387" s="746" t="s">
        <v>4113</v>
      </c>
      <c r="D387" s="747">
        <v>4.0</v>
      </c>
      <c r="E387" s="747" t="s">
        <v>318</v>
      </c>
      <c r="F387" s="747" t="s">
        <v>255</v>
      </c>
      <c r="G387" s="748" t="s">
        <v>4461</v>
      </c>
      <c r="H387" s="705"/>
      <c r="I387" s="749"/>
      <c r="J387" s="749"/>
      <c r="K387" s="749"/>
      <c r="L387" s="749"/>
      <c r="M387" s="749"/>
      <c r="N387" s="749"/>
      <c r="O387" s="750"/>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3283</v>
      </c>
      <c r="B388" s="746">
        <f t="shared" si="31"/>
        <v>0</v>
      </c>
      <c r="C388" s="746" t="s">
        <v>4076</v>
      </c>
      <c r="D388" s="747">
        <v>2.0</v>
      </c>
      <c r="E388" s="747">
        <v>7.0</v>
      </c>
      <c r="F388" s="747" t="s">
        <v>115</v>
      </c>
      <c r="G388" s="748" t="s">
        <v>4462</v>
      </c>
      <c r="H388" s="705"/>
      <c r="I388" s="749"/>
      <c r="J388" s="749"/>
      <c r="K388" s="749"/>
      <c r="L388" s="749"/>
      <c r="M388" s="749"/>
      <c r="N388" s="749"/>
      <c r="O388" s="750"/>
      <c r="P388" s="750"/>
      <c r="Q388" s="750"/>
      <c r="R388" s="750"/>
      <c r="S388" s="749"/>
      <c r="T388" s="750"/>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49"/>
      <c r="AW388" s="749"/>
      <c r="AX388" s="749"/>
      <c r="AY388" s="749"/>
      <c r="AZ388" s="749"/>
      <c r="BA388" s="749"/>
      <c r="BB388" s="749"/>
      <c r="BC388" s="749"/>
      <c r="BD388" s="749"/>
      <c r="BE388" s="749"/>
      <c r="BF388" s="749"/>
      <c r="BG388" s="749"/>
      <c r="BH388" s="749"/>
      <c r="BI388" s="749"/>
      <c r="BJ388" s="749"/>
      <c r="BK388" s="749"/>
      <c r="BL388" s="749"/>
      <c r="BM388" s="749"/>
      <c r="BN388" s="749"/>
      <c r="BO388" s="749"/>
      <c r="BP388" s="749"/>
      <c r="BQ388" s="749"/>
      <c r="BR388" s="749"/>
      <c r="BS388" s="749"/>
      <c r="BT388" s="749"/>
      <c r="BU388" s="749"/>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1780</v>
      </c>
      <c r="B389" s="746"/>
      <c r="C389" s="746" t="s">
        <v>4113</v>
      </c>
      <c r="D389" s="747" t="s">
        <v>152</v>
      </c>
      <c r="E389" s="747" t="s">
        <v>152</v>
      </c>
      <c r="F389" s="747" t="s">
        <v>152</v>
      </c>
      <c r="G389" s="748" t="s">
        <v>4463</v>
      </c>
      <c r="H389" s="705"/>
      <c r="I389" s="749"/>
      <c r="J389" s="749"/>
      <c r="K389" s="749"/>
      <c r="L389" s="749"/>
      <c r="M389" s="749"/>
      <c r="N389" s="749"/>
      <c r="O389" s="750"/>
      <c r="P389" s="750"/>
      <c r="Q389" s="750"/>
      <c r="R389" s="750"/>
      <c r="S389" s="749"/>
      <c r="T389" s="750"/>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49"/>
      <c r="AW389" s="749"/>
      <c r="AX389" s="749"/>
      <c r="AY389" s="749"/>
      <c r="AZ389" s="749"/>
      <c r="BA389" s="749"/>
      <c r="BB389" s="749"/>
      <c r="BC389" s="749"/>
      <c r="BD389" s="749"/>
      <c r="BE389" s="749"/>
      <c r="BF389" s="749"/>
      <c r="BG389" s="749"/>
      <c r="BH389" s="749"/>
      <c r="BI389" s="749"/>
      <c r="BJ389" s="749"/>
      <c r="BK389" s="749"/>
      <c r="BL389" s="749"/>
      <c r="BM389" s="749"/>
      <c r="BN389" s="749"/>
      <c r="BO389" s="749"/>
      <c r="BP389" s="749"/>
      <c r="BQ389" s="749"/>
      <c r="BR389" s="749"/>
      <c r="BS389" s="749"/>
      <c r="BT389" s="749"/>
      <c r="BU389" s="749"/>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742</v>
      </c>
      <c r="B390" s="746"/>
      <c r="C390" s="746" t="s">
        <v>4076</v>
      </c>
      <c r="D390" s="747">
        <v>1.0</v>
      </c>
      <c r="E390" s="747">
        <v>2.0</v>
      </c>
      <c r="F390" s="747" t="s">
        <v>255</v>
      </c>
      <c r="G390" s="748" t="s">
        <v>4464</v>
      </c>
      <c r="H390" s="705"/>
      <c r="I390" s="749"/>
      <c r="J390" s="749"/>
      <c r="K390" s="749"/>
      <c r="L390" s="749"/>
      <c r="M390" s="749"/>
      <c r="N390" s="749"/>
      <c r="O390" s="750"/>
      <c r="P390" s="750"/>
      <c r="Q390" s="750"/>
      <c r="R390" s="750"/>
      <c r="S390" s="749"/>
      <c r="T390" s="750"/>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49"/>
      <c r="AU390" s="749"/>
      <c r="AV390" s="749"/>
      <c r="AW390" s="749"/>
      <c r="AX390" s="749"/>
      <c r="AY390" s="749"/>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49"/>
      <c r="BU390" s="749"/>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439</v>
      </c>
      <c r="B391" s="746">
        <f t="shared" ref="B391:B396" si="32">counta($I391:$DF391)</f>
        <v>1</v>
      </c>
      <c r="C391" s="746" t="s">
        <v>4076</v>
      </c>
      <c r="D391" s="747">
        <v>3.0</v>
      </c>
      <c r="E391" s="747" t="s">
        <v>285</v>
      </c>
      <c r="F391" s="747" t="s">
        <v>255</v>
      </c>
      <c r="G391" s="748" t="s">
        <v>4465</v>
      </c>
      <c r="H391" s="705"/>
      <c r="I391" s="749"/>
      <c r="J391" s="749"/>
      <c r="K391" s="749"/>
      <c r="L391" s="749"/>
      <c r="M391" s="749"/>
      <c r="N391" s="749"/>
      <c r="O391" s="750" t="s">
        <v>157</v>
      </c>
      <c r="P391" s="750"/>
      <c r="Q391" s="750"/>
      <c r="R391" s="750"/>
      <c r="S391" s="749"/>
      <c r="T391" s="750"/>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49"/>
      <c r="CP391" s="749"/>
      <c r="CQ391" s="749"/>
      <c r="CR391" s="749"/>
      <c r="CS391" s="749"/>
      <c r="CT391" s="749"/>
      <c r="CU391" s="749"/>
      <c r="CV391" s="749"/>
      <c r="CW391" s="749"/>
      <c r="CX391" s="749"/>
      <c r="CY391" s="749"/>
      <c r="CZ391" s="749"/>
      <c r="DA391" s="749"/>
      <c r="DB391" s="749"/>
      <c r="DC391" s="749"/>
      <c r="DD391" s="749"/>
      <c r="DE391" s="749"/>
      <c r="DF391" s="749"/>
    </row>
    <row r="392">
      <c r="A392" s="745" t="s">
        <v>2825</v>
      </c>
      <c r="B392" s="746">
        <f t="shared" si="32"/>
        <v>0</v>
      </c>
      <c r="C392" s="746" t="s">
        <v>4113</v>
      </c>
      <c r="D392" s="747">
        <v>3.0</v>
      </c>
      <c r="E392" s="747">
        <v>3.0</v>
      </c>
      <c r="F392" s="747" t="s">
        <v>255</v>
      </c>
      <c r="G392" s="748" t="s">
        <v>4466</v>
      </c>
      <c r="H392" s="705"/>
      <c r="I392" s="749"/>
      <c r="J392" s="750"/>
      <c r="K392" s="750"/>
      <c r="L392" s="750"/>
      <c r="M392" s="750"/>
      <c r="N392" s="750"/>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50"/>
      <c r="AW392" s="750"/>
      <c r="AX392" s="750"/>
      <c r="AY392" s="750"/>
      <c r="AZ392" s="749"/>
      <c r="BA392" s="749"/>
      <c r="BB392" s="749"/>
      <c r="BC392" s="749"/>
      <c r="BD392" s="749"/>
      <c r="BE392" s="749"/>
      <c r="BF392" s="749"/>
      <c r="BG392" s="749"/>
      <c r="BH392" s="749"/>
      <c r="BI392" s="749"/>
      <c r="BJ392" s="750"/>
      <c r="BK392" s="749"/>
      <c r="BL392" s="749"/>
      <c r="BM392" s="749"/>
      <c r="BN392" s="749"/>
      <c r="BO392" s="749"/>
      <c r="BP392" s="749"/>
      <c r="BQ392" s="749"/>
      <c r="BR392" s="749"/>
      <c r="BS392" s="749"/>
      <c r="BT392" s="750"/>
      <c r="BU392" s="750"/>
      <c r="BV392" s="749"/>
      <c r="BW392" s="749"/>
      <c r="BX392" s="749"/>
      <c r="BY392" s="749"/>
      <c r="BZ392" s="749"/>
      <c r="CA392" s="749"/>
      <c r="CB392" s="749"/>
      <c r="CC392" s="749"/>
      <c r="CD392" s="749"/>
      <c r="CE392" s="749"/>
      <c r="CF392" s="749"/>
      <c r="CG392" s="749"/>
      <c r="CH392" s="749"/>
      <c r="CI392" s="749"/>
      <c r="CJ392" s="749"/>
      <c r="CK392" s="749"/>
      <c r="CL392" s="749"/>
      <c r="CM392" s="749"/>
      <c r="CN392" s="749"/>
      <c r="CO392" s="749"/>
      <c r="CP392" s="749"/>
      <c r="CQ392" s="749"/>
      <c r="CR392" s="749"/>
      <c r="CS392" s="749"/>
      <c r="CT392" s="749"/>
      <c r="CU392" s="749"/>
      <c r="CV392" s="749"/>
      <c r="CW392" s="749"/>
      <c r="CX392" s="749"/>
      <c r="CY392" s="749"/>
      <c r="CZ392" s="749"/>
      <c r="DA392" s="749"/>
      <c r="DB392" s="749"/>
      <c r="DC392" s="749"/>
      <c r="DD392" s="749"/>
      <c r="DE392" s="749"/>
      <c r="DF392" s="749"/>
    </row>
    <row r="393">
      <c r="A393" s="745" t="s">
        <v>2061</v>
      </c>
      <c r="B393" s="746">
        <f t="shared" si="32"/>
        <v>1</v>
      </c>
      <c r="C393" s="746" t="s">
        <v>4076</v>
      </c>
      <c r="D393" s="747">
        <v>2.0</v>
      </c>
      <c r="E393" s="747" t="s">
        <v>285</v>
      </c>
      <c r="F393" s="747" t="s">
        <v>255</v>
      </c>
      <c r="G393" s="748" t="s">
        <v>4467</v>
      </c>
      <c r="H393" s="705"/>
      <c r="I393" s="749"/>
      <c r="J393" s="750"/>
      <c r="K393" s="750"/>
      <c r="L393" s="750"/>
      <c r="M393" s="750"/>
      <c r="N393" s="750"/>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50"/>
      <c r="AW393" s="750"/>
      <c r="AX393" s="750"/>
      <c r="AY393" s="750"/>
      <c r="AZ393" s="749"/>
      <c r="BA393" s="749"/>
      <c r="BB393" s="749"/>
      <c r="BC393" s="749"/>
      <c r="BD393" s="749"/>
      <c r="BE393" s="749"/>
      <c r="BF393" s="749"/>
      <c r="BG393" s="749"/>
      <c r="BH393" s="749"/>
      <c r="BI393" s="749"/>
      <c r="BJ393" s="750" t="s">
        <v>157</v>
      </c>
      <c r="BK393" s="749"/>
      <c r="BL393" s="749"/>
      <c r="BM393" s="749"/>
      <c r="BN393" s="749"/>
      <c r="BO393" s="749"/>
      <c r="BP393" s="749"/>
      <c r="BQ393" s="749"/>
      <c r="BR393" s="749"/>
      <c r="BS393" s="749"/>
      <c r="BT393" s="750"/>
      <c r="BU393" s="750"/>
      <c r="BV393" s="749"/>
      <c r="BW393" s="749"/>
      <c r="BX393" s="749"/>
      <c r="BY393" s="749"/>
      <c r="BZ393" s="749"/>
      <c r="CA393" s="749"/>
      <c r="CB393" s="749"/>
      <c r="CC393" s="749"/>
      <c r="CD393" s="749"/>
      <c r="CE393" s="749"/>
      <c r="CF393" s="749"/>
      <c r="CG393" s="749"/>
      <c r="CH393" s="749"/>
      <c r="CI393" s="749"/>
      <c r="CJ393" s="749"/>
      <c r="CK393" s="749"/>
      <c r="CL393" s="749"/>
      <c r="CM393" s="749"/>
      <c r="CN393" s="749"/>
      <c r="CO393" s="749"/>
      <c r="CP393" s="749"/>
      <c r="CQ393" s="749"/>
      <c r="CR393" s="749"/>
      <c r="CS393" s="749"/>
      <c r="CT393" s="749"/>
      <c r="CU393" s="749"/>
      <c r="CV393" s="749"/>
      <c r="CW393" s="749"/>
      <c r="CX393" s="749"/>
      <c r="CY393" s="749"/>
      <c r="CZ393" s="749"/>
      <c r="DA393" s="749"/>
      <c r="DB393" s="749"/>
      <c r="DC393" s="749"/>
      <c r="DD393" s="749"/>
      <c r="DE393" s="749"/>
      <c r="DF393" s="749"/>
    </row>
    <row r="394">
      <c r="A394" s="745" t="s">
        <v>1611</v>
      </c>
      <c r="B394" s="746">
        <f t="shared" si="32"/>
        <v>2</v>
      </c>
      <c r="C394" s="746" t="s">
        <v>4076</v>
      </c>
      <c r="D394" s="747">
        <v>2.0</v>
      </c>
      <c r="E394" s="747" t="s">
        <v>285</v>
      </c>
      <c r="F394" s="747" t="s">
        <v>255</v>
      </c>
      <c r="G394" s="748" t="s">
        <v>4468</v>
      </c>
      <c r="H394" s="705"/>
      <c r="I394" s="749"/>
      <c r="J394" s="750"/>
      <c r="K394" s="750"/>
      <c r="L394" s="750"/>
      <c r="M394" s="750"/>
      <c r="N394" s="750"/>
      <c r="O394" s="749"/>
      <c r="P394" s="749"/>
      <c r="Q394" s="749"/>
      <c r="R394" s="749"/>
      <c r="S394" s="749"/>
      <c r="T394" s="749"/>
      <c r="U394" s="749"/>
      <c r="V394" s="749"/>
      <c r="W394" s="749"/>
      <c r="X394" s="749"/>
      <c r="Y394" s="749"/>
      <c r="Z394" s="749"/>
      <c r="AA394" s="749"/>
      <c r="AB394" s="749"/>
      <c r="AC394" s="749"/>
      <c r="AD394" s="749"/>
      <c r="AE394" s="749"/>
      <c r="AF394" s="749"/>
      <c r="AG394" s="749"/>
      <c r="AH394" s="749"/>
      <c r="AI394" s="749"/>
      <c r="AJ394" s="749"/>
      <c r="AK394" s="749"/>
      <c r="AL394" s="749"/>
      <c r="AM394" s="749"/>
      <c r="AN394" s="749"/>
      <c r="AO394" s="749"/>
      <c r="AP394" s="749"/>
      <c r="AQ394" s="749"/>
      <c r="AR394" s="749"/>
      <c r="AS394" s="749"/>
      <c r="AT394" s="750" t="s">
        <v>157</v>
      </c>
      <c r="AU394" s="749"/>
      <c r="AV394" s="750"/>
      <c r="AW394" s="750"/>
      <c r="AX394" s="750"/>
      <c r="AY394" s="750" t="s">
        <v>157</v>
      </c>
      <c r="AZ394" s="749"/>
      <c r="BA394" s="749"/>
      <c r="BB394" s="749"/>
      <c r="BC394" s="749"/>
      <c r="BD394" s="749"/>
      <c r="BE394" s="749"/>
      <c r="BF394" s="749"/>
      <c r="BG394" s="749"/>
      <c r="BH394" s="749"/>
      <c r="BI394" s="749"/>
      <c r="BJ394" s="749"/>
      <c r="BK394" s="749"/>
      <c r="BL394" s="749"/>
      <c r="BM394" s="749"/>
      <c r="BN394" s="749"/>
      <c r="BO394" s="749"/>
      <c r="BP394" s="749"/>
      <c r="BQ394" s="749"/>
      <c r="BR394" s="749"/>
      <c r="BS394" s="749"/>
      <c r="BT394" s="750"/>
      <c r="BU394" s="750"/>
      <c r="BV394" s="749"/>
      <c r="BW394" s="749"/>
      <c r="BX394" s="749"/>
      <c r="BY394" s="749"/>
      <c r="BZ394" s="749"/>
      <c r="CA394" s="749"/>
      <c r="CB394" s="749"/>
      <c r="CC394" s="749"/>
      <c r="CD394" s="749"/>
      <c r="CE394" s="749"/>
      <c r="CF394" s="749"/>
      <c r="CG394" s="749"/>
      <c r="CH394" s="749"/>
      <c r="CI394" s="749"/>
      <c r="CJ394" s="749"/>
      <c r="CK394" s="749"/>
      <c r="CL394" s="749"/>
      <c r="CM394" s="749"/>
      <c r="CN394" s="749"/>
      <c r="CO394" s="749"/>
      <c r="CP394" s="749"/>
      <c r="CQ394" s="749"/>
      <c r="CR394" s="749"/>
      <c r="CS394" s="749"/>
      <c r="CT394" s="749"/>
      <c r="CU394" s="749"/>
      <c r="CV394" s="749"/>
      <c r="CW394" s="749"/>
      <c r="CX394" s="749"/>
      <c r="CY394" s="749"/>
      <c r="CZ394" s="749"/>
      <c r="DA394" s="749"/>
      <c r="DB394" s="749"/>
      <c r="DC394" s="749"/>
      <c r="DD394" s="749"/>
      <c r="DE394" s="749"/>
      <c r="DF394" s="749"/>
    </row>
    <row r="395">
      <c r="A395" s="745" t="s">
        <v>159</v>
      </c>
      <c r="B395" s="746">
        <f t="shared" si="32"/>
        <v>3</v>
      </c>
      <c r="C395" s="746" t="s">
        <v>4076</v>
      </c>
      <c r="D395" s="747">
        <v>2.0</v>
      </c>
      <c r="E395" s="747" t="s">
        <v>285</v>
      </c>
      <c r="F395" s="747" t="s">
        <v>255</v>
      </c>
      <c r="G395" s="748" t="s">
        <v>4469</v>
      </c>
      <c r="H395" s="753"/>
      <c r="I395" s="750" t="s">
        <v>157</v>
      </c>
      <c r="J395" s="749"/>
      <c r="K395" s="749"/>
      <c r="L395" s="749"/>
      <c r="M395" s="749"/>
      <c r="N395" s="749"/>
      <c r="O395" s="749"/>
      <c r="P395" s="749"/>
      <c r="Q395" s="749"/>
      <c r="R395" s="749"/>
      <c r="S395" s="749"/>
      <c r="T395" s="749"/>
      <c r="U395" s="749"/>
      <c r="V395" s="749"/>
      <c r="W395" s="749"/>
      <c r="X395" s="749"/>
      <c r="Y395" s="749"/>
      <c r="Z395" s="749"/>
      <c r="AA395" s="749"/>
      <c r="AB395" s="749"/>
      <c r="AC395" s="749"/>
      <c r="AD395" s="749"/>
      <c r="AE395" s="749"/>
      <c r="AF395" s="749"/>
      <c r="AG395" s="749"/>
      <c r="AH395" s="749"/>
      <c r="AI395" s="749"/>
      <c r="AJ395" s="749"/>
      <c r="AK395" s="749"/>
      <c r="AL395" s="749"/>
      <c r="AM395" s="749"/>
      <c r="AN395" s="749"/>
      <c r="AO395" s="749"/>
      <c r="AP395" s="749"/>
      <c r="AQ395" s="749"/>
      <c r="AR395" s="749"/>
      <c r="AS395" s="749"/>
      <c r="AT395" s="749"/>
      <c r="AU395" s="749"/>
      <c r="AV395" s="749"/>
      <c r="AW395" s="749"/>
      <c r="AX395" s="749"/>
      <c r="AY395" s="749"/>
      <c r="AZ395" s="749"/>
      <c r="BA395" s="749"/>
      <c r="BB395" s="749"/>
      <c r="BC395" s="749"/>
      <c r="BD395" s="749"/>
      <c r="BE395" s="749"/>
      <c r="BF395" s="749"/>
      <c r="BG395" s="749"/>
      <c r="BH395" s="749"/>
      <c r="BI395" s="749"/>
      <c r="BJ395" s="749"/>
      <c r="BK395" s="749"/>
      <c r="BL395" s="749"/>
      <c r="BM395" s="749"/>
      <c r="BN395" s="749"/>
      <c r="BO395" s="749"/>
      <c r="BP395" s="749"/>
      <c r="BQ395" s="749"/>
      <c r="BR395" s="749"/>
      <c r="BS395" s="749"/>
      <c r="BT395" s="749"/>
      <c r="BU395" s="749"/>
      <c r="BV395" s="749"/>
      <c r="BW395" s="749"/>
      <c r="BX395" s="749"/>
      <c r="BY395" s="749"/>
      <c r="BZ395" s="749"/>
      <c r="CA395" s="749"/>
      <c r="CB395" s="749"/>
      <c r="CC395" s="749"/>
      <c r="CD395" s="749"/>
      <c r="CE395" s="749"/>
      <c r="CF395" s="749"/>
      <c r="CG395" s="749"/>
      <c r="CH395" s="749"/>
      <c r="CI395" s="749"/>
      <c r="CJ395" s="749"/>
      <c r="CK395" s="749"/>
      <c r="CL395" s="749"/>
      <c r="CM395" s="749"/>
      <c r="CN395" s="749"/>
      <c r="CO395" s="750" t="s">
        <v>157</v>
      </c>
      <c r="CP395" s="749"/>
      <c r="CQ395" s="749"/>
      <c r="CR395" s="749"/>
      <c r="CS395" s="749"/>
      <c r="CT395" s="749"/>
      <c r="CU395" s="749"/>
      <c r="CV395" s="749"/>
      <c r="CW395" s="749"/>
      <c r="CX395" s="750"/>
      <c r="CY395" s="750" t="s">
        <v>157</v>
      </c>
      <c r="CZ395" s="749"/>
      <c r="DA395" s="749"/>
      <c r="DB395" s="749"/>
      <c r="DC395" s="749"/>
      <c r="DD395" s="749"/>
      <c r="DE395" s="749"/>
      <c r="DF395" s="749"/>
    </row>
    <row r="396">
      <c r="A396" s="745" t="s">
        <v>271</v>
      </c>
      <c r="B396" s="746">
        <f t="shared" si="32"/>
        <v>1</v>
      </c>
      <c r="C396" s="746" t="s">
        <v>4076</v>
      </c>
      <c r="D396" s="747">
        <v>2.0</v>
      </c>
      <c r="E396" s="747" t="s">
        <v>285</v>
      </c>
      <c r="F396" s="747" t="s">
        <v>255</v>
      </c>
      <c r="G396" s="748" t="s">
        <v>4470</v>
      </c>
      <c r="H396" s="753"/>
      <c r="I396" s="750"/>
      <c r="J396" s="749"/>
      <c r="K396" s="749"/>
      <c r="L396" s="750" t="s">
        <v>157</v>
      </c>
      <c r="M396" s="749"/>
      <c r="N396" s="749"/>
      <c r="O396" s="749"/>
      <c r="P396" s="749"/>
      <c r="Q396" s="749"/>
      <c r="R396" s="749"/>
      <c r="S396" s="749"/>
      <c r="T396" s="749"/>
      <c r="U396" s="749"/>
      <c r="V396" s="749"/>
      <c r="W396" s="749"/>
      <c r="X396" s="749"/>
      <c r="Y396" s="749"/>
      <c r="Z396" s="749"/>
      <c r="AA396" s="749"/>
      <c r="AB396" s="749"/>
      <c r="AC396" s="749"/>
      <c r="AD396" s="749"/>
      <c r="AE396" s="749"/>
      <c r="AF396" s="749"/>
      <c r="AG396" s="749"/>
      <c r="AH396" s="749"/>
      <c r="AI396" s="749"/>
      <c r="AJ396" s="749"/>
      <c r="AK396" s="749"/>
      <c r="AL396" s="749"/>
      <c r="AM396" s="749"/>
      <c r="AN396" s="749"/>
      <c r="AO396" s="749"/>
      <c r="AP396" s="749"/>
      <c r="AQ396" s="749"/>
      <c r="AR396" s="749"/>
      <c r="AS396" s="749"/>
      <c r="AT396" s="749"/>
      <c r="AU396" s="749"/>
      <c r="AV396" s="749"/>
      <c r="AW396" s="749"/>
      <c r="AX396" s="749"/>
      <c r="AY396" s="749"/>
      <c r="AZ396" s="749"/>
      <c r="BA396" s="749"/>
      <c r="BB396" s="749"/>
      <c r="BC396" s="749"/>
      <c r="BD396" s="749"/>
      <c r="BE396" s="749"/>
      <c r="BF396" s="749"/>
      <c r="BG396" s="749"/>
      <c r="BH396" s="749"/>
      <c r="BI396" s="749"/>
      <c r="BJ396" s="749"/>
      <c r="BK396" s="749"/>
      <c r="BL396" s="749"/>
      <c r="BM396" s="749"/>
      <c r="BN396" s="749"/>
      <c r="BO396" s="749"/>
      <c r="BP396" s="749"/>
      <c r="BQ396" s="749"/>
      <c r="BR396" s="749"/>
      <c r="BS396" s="749"/>
      <c r="BT396" s="749"/>
      <c r="BU396" s="749"/>
      <c r="BV396" s="749"/>
      <c r="BW396" s="749"/>
      <c r="BX396" s="749"/>
      <c r="BY396" s="749"/>
      <c r="BZ396" s="749"/>
      <c r="CA396" s="749"/>
      <c r="CB396" s="749"/>
      <c r="CC396" s="749"/>
      <c r="CD396" s="749"/>
      <c r="CE396" s="749"/>
      <c r="CF396" s="749"/>
      <c r="CG396" s="749"/>
      <c r="CH396" s="749"/>
      <c r="CI396" s="749"/>
      <c r="CJ396" s="749"/>
      <c r="CK396" s="749"/>
      <c r="CL396" s="749"/>
      <c r="CM396" s="749"/>
      <c r="CN396" s="749"/>
      <c r="CO396" s="750"/>
      <c r="CP396" s="749"/>
      <c r="CQ396" s="749"/>
      <c r="CR396" s="749"/>
      <c r="CS396" s="749"/>
      <c r="CT396" s="749"/>
      <c r="CU396" s="749"/>
      <c r="CV396" s="749"/>
      <c r="CW396" s="749"/>
      <c r="CX396" s="750"/>
      <c r="CY396" s="750"/>
      <c r="CZ396" s="749"/>
      <c r="DA396" s="749"/>
      <c r="DB396" s="749"/>
      <c r="DC396" s="749"/>
      <c r="DD396" s="749"/>
      <c r="DE396" s="749"/>
      <c r="DF396" s="749"/>
    </row>
    <row r="397">
      <c r="A397" s="745" t="s">
        <v>1679</v>
      </c>
      <c r="B397" s="746"/>
      <c r="C397" s="746" t="s">
        <v>4113</v>
      </c>
      <c r="D397" s="747">
        <v>4.0</v>
      </c>
      <c r="E397" s="747" t="s">
        <v>285</v>
      </c>
      <c r="F397" s="747" t="s">
        <v>255</v>
      </c>
      <c r="G397" s="748" t="s">
        <v>4471</v>
      </c>
      <c r="H397" s="753"/>
      <c r="I397" s="750"/>
      <c r="J397" s="749"/>
      <c r="K397" s="749"/>
      <c r="L397" s="750"/>
      <c r="M397" s="749"/>
      <c r="N397" s="749"/>
      <c r="O397" s="749"/>
      <c r="P397" s="749"/>
      <c r="Q397" s="749"/>
      <c r="R397" s="749"/>
      <c r="S397" s="749"/>
      <c r="T397" s="749"/>
      <c r="U397" s="749"/>
      <c r="V397" s="749"/>
      <c r="W397" s="749"/>
      <c r="X397" s="749"/>
      <c r="Y397" s="749"/>
      <c r="Z397" s="749"/>
      <c r="AA397" s="749"/>
      <c r="AB397" s="749"/>
      <c r="AC397" s="749"/>
      <c r="AD397" s="749"/>
      <c r="AE397" s="749"/>
      <c r="AF397" s="749"/>
      <c r="AG397" s="749"/>
      <c r="AH397" s="749"/>
      <c r="AI397" s="749"/>
      <c r="AJ397" s="749"/>
      <c r="AK397" s="749"/>
      <c r="AL397" s="749"/>
      <c r="AM397" s="749"/>
      <c r="AN397" s="749"/>
      <c r="AO397" s="749"/>
      <c r="AP397" s="749"/>
      <c r="AQ397" s="749"/>
      <c r="AR397" s="749"/>
      <c r="AS397" s="749"/>
      <c r="AT397" s="749"/>
      <c r="AU397" s="749"/>
      <c r="AV397" s="749"/>
      <c r="AW397" s="749"/>
      <c r="AX397" s="749"/>
      <c r="AY397" s="749"/>
      <c r="AZ397" s="749"/>
      <c r="BA397" s="749"/>
      <c r="BB397" s="749"/>
      <c r="BC397" s="749"/>
      <c r="BD397" s="749"/>
      <c r="BE397" s="749"/>
      <c r="BF397" s="749"/>
      <c r="BG397" s="749"/>
      <c r="BH397" s="749"/>
      <c r="BI397" s="749"/>
      <c r="BJ397" s="749"/>
      <c r="BK397" s="749"/>
      <c r="BL397" s="749"/>
      <c r="BM397" s="749"/>
      <c r="BN397" s="749"/>
      <c r="BO397" s="749"/>
      <c r="BP397" s="749"/>
      <c r="BQ397" s="749"/>
      <c r="BR397" s="749"/>
      <c r="BS397" s="749"/>
      <c r="BT397" s="749"/>
      <c r="BU397" s="749"/>
      <c r="BV397" s="749"/>
      <c r="BW397" s="749"/>
      <c r="BX397" s="749"/>
      <c r="BY397" s="749"/>
      <c r="BZ397" s="749"/>
      <c r="CA397" s="749"/>
      <c r="CB397" s="749"/>
      <c r="CC397" s="749"/>
      <c r="CD397" s="749"/>
      <c r="CE397" s="749"/>
      <c r="CF397" s="749"/>
      <c r="CG397" s="749"/>
      <c r="CH397" s="749"/>
      <c r="CI397" s="749"/>
      <c r="CJ397" s="749"/>
      <c r="CK397" s="749"/>
      <c r="CL397" s="749"/>
      <c r="CM397" s="749"/>
      <c r="CN397" s="749"/>
      <c r="CO397" s="750"/>
      <c r="CP397" s="749"/>
      <c r="CQ397" s="749"/>
      <c r="CR397" s="749"/>
      <c r="CS397" s="749"/>
      <c r="CT397" s="749"/>
      <c r="CU397" s="749"/>
      <c r="CV397" s="749"/>
      <c r="CW397" s="749"/>
      <c r="CX397" s="750"/>
      <c r="CY397" s="750"/>
      <c r="CZ397" s="749"/>
      <c r="DA397" s="749"/>
      <c r="DB397" s="749"/>
      <c r="DC397" s="749"/>
      <c r="DD397" s="749"/>
      <c r="DE397" s="749"/>
      <c r="DF397" s="749"/>
    </row>
    <row r="398" ht="22.5" customHeight="1">
      <c r="A398" s="754" t="s">
        <v>4072</v>
      </c>
      <c r="B398" s="728"/>
      <c r="C398" s="729"/>
      <c r="D398" s="729"/>
      <c r="E398" s="729"/>
      <c r="F398" s="729"/>
      <c r="G398" s="729"/>
      <c r="H398" s="730"/>
      <c r="I398" s="697"/>
      <c r="J398" s="697"/>
      <c r="K398" s="697"/>
      <c r="L398" s="697"/>
      <c r="M398" s="697"/>
      <c r="N398" s="697"/>
      <c r="O398" s="697"/>
      <c r="P398" s="697"/>
      <c r="Q398" s="697"/>
      <c r="R398" s="697"/>
      <c r="S398" s="697"/>
      <c r="T398" s="697"/>
      <c r="U398" s="697"/>
      <c r="V398" s="697"/>
      <c r="W398" s="697"/>
      <c r="X398" s="697"/>
      <c r="Y398" s="697"/>
      <c r="Z398" s="697"/>
      <c r="AA398" s="697"/>
      <c r="AB398" s="697"/>
      <c r="AC398" s="697"/>
      <c r="AD398" s="697"/>
      <c r="AE398" s="697"/>
      <c r="AF398" s="697"/>
      <c r="AG398" s="697"/>
      <c r="AH398" s="697"/>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c r="BI398" s="697"/>
      <c r="BJ398" s="698"/>
      <c r="BK398" s="698"/>
      <c r="BL398" s="697"/>
      <c r="BM398" s="697"/>
      <c r="BN398" s="697"/>
      <c r="BO398" s="697"/>
      <c r="BP398" s="697"/>
      <c r="BQ398" s="697"/>
      <c r="BR398" s="698"/>
      <c r="BS398" s="698"/>
      <c r="BT398" s="697"/>
      <c r="BU398" s="697"/>
      <c r="BV398" s="697"/>
      <c r="BW398" s="697"/>
      <c r="BX398" s="697"/>
      <c r="BY398" s="697"/>
      <c r="BZ398" s="697"/>
      <c r="CA398" s="697"/>
      <c r="CB398" s="697"/>
      <c r="CC398" s="697"/>
      <c r="CD398" s="697"/>
      <c r="CE398" s="697"/>
      <c r="CF398" s="697"/>
      <c r="CG398" s="697"/>
      <c r="CH398" s="697"/>
      <c r="CI398" s="697"/>
      <c r="CJ398" s="697"/>
      <c r="CK398" s="697"/>
      <c r="CL398" s="697"/>
      <c r="CM398" s="697"/>
      <c r="CN398" s="697"/>
      <c r="CO398" s="697"/>
      <c r="CP398" s="697"/>
      <c r="CQ398" s="697"/>
      <c r="CR398" s="697"/>
      <c r="CS398" s="697"/>
      <c r="CT398" s="697"/>
      <c r="CU398" s="697"/>
      <c r="CV398" s="697"/>
      <c r="CW398" s="697"/>
      <c r="CX398" s="697"/>
      <c r="CY398" s="697"/>
      <c r="CZ398" s="697"/>
      <c r="DA398" s="697"/>
      <c r="DB398" s="697"/>
      <c r="DC398" s="697"/>
      <c r="DD398" s="697"/>
      <c r="DE398" s="697"/>
      <c r="DF398" s="697"/>
    </row>
    <row r="399">
      <c r="A399" s="755" t="s">
        <v>336</v>
      </c>
      <c r="B399" s="756">
        <f t="shared" ref="B399:B400" si="33">counta($I399:$DF399)</f>
        <v>1</v>
      </c>
      <c r="C399" s="756" t="s">
        <v>4113</v>
      </c>
      <c r="D399" s="511" t="s">
        <v>152</v>
      </c>
      <c r="E399" s="511" t="s">
        <v>152</v>
      </c>
      <c r="F399" s="511" t="s">
        <v>152</v>
      </c>
      <c r="G399" s="757" t="s">
        <v>4472</v>
      </c>
      <c r="H399" s="705"/>
      <c r="I399" s="758"/>
      <c r="J399" s="758"/>
      <c r="K399" s="758"/>
      <c r="L399" s="758"/>
      <c r="M399" s="758"/>
      <c r="N399" s="758"/>
      <c r="O399" s="758"/>
      <c r="P399" s="758"/>
      <c r="Q399" s="758"/>
      <c r="R399" s="758"/>
      <c r="S399" s="758"/>
      <c r="T399" s="758"/>
      <c r="U399" s="758"/>
      <c r="V399" s="758"/>
      <c r="W399" s="758"/>
      <c r="X399" s="758"/>
      <c r="Y399" s="758"/>
      <c r="Z399" s="758"/>
      <c r="AA399" s="758"/>
      <c r="AB399" s="758"/>
      <c r="AC399" s="759"/>
      <c r="AD399" s="759" t="s">
        <v>157</v>
      </c>
      <c r="AE399" s="758"/>
      <c r="AF399" s="759"/>
      <c r="AG399" s="758"/>
      <c r="AH399" s="758"/>
      <c r="AI399" s="758"/>
      <c r="AJ399" s="758"/>
      <c r="AK399" s="758"/>
      <c r="AL399" s="758"/>
      <c r="AM399" s="758"/>
      <c r="AN399" s="758"/>
      <c r="AO399" s="758"/>
      <c r="AP399" s="758"/>
      <c r="AQ399" s="758"/>
      <c r="AR399" s="758"/>
      <c r="AS399" s="759"/>
      <c r="AT399" s="758"/>
      <c r="AU399" s="758"/>
      <c r="AV399" s="758"/>
      <c r="AW399" s="758"/>
      <c r="AX399" s="758"/>
      <c r="AY399" s="758"/>
      <c r="AZ399" s="758"/>
      <c r="BA399" s="758"/>
      <c r="BB399" s="758"/>
      <c r="BC399" s="758"/>
      <c r="BD399" s="758"/>
      <c r="BE399" s="758"/>
      <c r="BF399" s="758"/>
      <c r="BG399" s="758"/>
      <c r="BH399" s="758"/>
      <c r="BI399" s="758"/>
      <c r="BJ399" s="758"/>
      <c r="BK399" s="758"/>
      <c r="BL399" s="758"/>
      <c r="BM399" s="759"/>
      <c r="BN399" s="758"/>
      <c r="BO399" s="758"/>
      <c r="BP399" s="758"/>
      <c r="BQ399" s="758"/>
      <c r="BR399" s="758"/>
      <c r="BS399" s="758"/>
      <c r="BT399" s="758"/>
      <c r="BU399" s="758"/>
      <c r="BV399" s="758"/>
      <c r="BW399" s="758"/>
      <c r="BX399" s="759"/>
      <c r="BY399" s="758"/>
      <c r="BZ399" s="758"/>
      <c r="CA399" s="758"/>
      <c r="CB399" s="758"/>
      <c r="CC399" s="758"/>
      <c r="CD399" s="758"/>
      <c r="CE399" s="758"/>
      <c r="CF399" s="758"/>
      <c r="CG399" s="758"/>
      <c r="CH399" s="758"/>
      <c r="CI399" s="758"/>
      <c r="CJ399" s="758"/>
      <c r="CK399" s="758"/>
      <c r="CL399" s="758"/>
      <c r="CM399" s="758"/>
      <c r="CN399" s="758"/>
      <c r="CO399" s="758"/>
      <c r="CP399" s="758"/>
      <c r="CQ399" s="758"/>
      <c r="CR399" s="759"/>
      <c r="CS399" s="759"/>
      <c r="CT399" s="758"/>
      <c r="CU399" s="758"/>
      <c r="CV399" s="760"/>
      <c r="CW399" s="758"/>
      <c r="CX399" s="758"/>
      <c r="CY399" s="758"/>
      <c r="CZ399" s="758"/>
      <c r="DA399" s="758"/>
      <c r="DB399" s="758"/>
      <c r="DC399" s="758"/>
      <c r="DD399" s="758"/>
      <c r="DE399" s="758"/>
      <c r="DF399" s="758"/>
    </row>
    <row r="400">
      <c r="A400" s="755" t="s">
        <v>339</v>
      </c>
      <c r="B400" s="756">
        <f t="shared" si="33"/>
        <v>4</v>
      </c>
      <c r="C400" s="756" t="s">
        <v>4113</v>
      </c>
      <c r="D400" s="511" t="s">
        <v>152</v>
      </c>
      <c r="E400" s="511" t="s">
        <v>152</v>
      </c>
      <c r="F400" s="511" t="s">
        <v>152</v>
      </c>
      <c r="G400" s="757" t="s">
        <v>4473</v>
      </c>
      <c r="H400" s="705"/>
      <c r="I400" s="758"/>
      <c r="J400" s="758"/>
      <c r="K400" s="758"/>
      <c r="L400" s="758"/>
      <c r="M400" s="758"/>
      <c r="N400" s="758"/>
      <c r="O400" s="758"/>
      <c r="P400" s="758"/>
      <c r="Q400" s="758"/>
      <c r="R400" s="758"/>
      <c r="S400" s="758"/>
      <c r="T400" s="758"/>
      <c r="U400" s="759" t="s">
        <v>157</v>
      </c>
      <c r="V400" s="758"/>
      <c r="W400" s="758"/>
      <c r="X400" s="758"/>
      <c r="Y400" s="758"/>
      <c r="Z400" s="758"/>
      <c r="AA400" s="758"/>
      <c r="AB400" s="758"/>
      <c r="AC400" s="759" t="s">
        <v>157</v>
      </c>
      <c r="AD400" s="758"/>
      <c r="AE400" s="758"/>
      <c r="AF400" s="759"/>
      <c r="AG400" s="758"/>
      <c r="AH400" s="758"/>
      <c r="AI400" s="758"/>
      <c r="AJ400" s="758"/>
      <c r="AK400" s="758"/>
      <c r="AL400" s="758"/>
      <c r="AM400" s="758"/>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9"/>
      <c r="BN400" s="758"/>
      <c r="BO400" s="758"/>
      <c r="BP400" s="758"/>
      <c r="BQ400" s="758"/>
      <c r="BR400" s="758"/>
      <c r="BS400" s="758"/>
      <c r="BT400" s="758"/>
      <c r="BU400" s="758"/>
      <c r="BV400" s="758"/>
      <c r="BW400" s="758"/>
      <c r="BX400" s="759"/>
      <c r="BY400" s="758"/>
      <c r="BZ400" s="758"/>
      <c r="CA400" s="758"/>
      <c r="CB400" s="758"/>
      <c r="CC400" s="758"/>
      <c r="CD400" s="758"/>
      <c r="CE400" s="758"/>
      <c r="CF400" s="758"/>
      <c r="CG400" s="758"/>
      <c r="CH400" s="758"/>
      <c r="CI400" s="758"/>
      <c r="CJ400" s="758"/>
      <c r="CK400" s="758"/>
      <c r="CL400" s="758"/>
      <c r="CM400" s="758"/>
      <c r="CN400" s="758"/>
      <c r="CO400" s="758"/>
      <c r="CP400" s="758"/>
      <c r="CQ400" s="758"/>
      <c r="CR400" s="759"/>
      <c r="CS400" s="759"/>
      <c r="CT400" s="758"/>
      <c r="CU400" s="758"/>
      <c r="CV400" s="760" t="s">
        <v>157</v>
      </c>
      <c r="CW400" s="758"/>
      <c r="CX400" s="758"/>
      <c r="CY400" s="758"/>
      <c r="CZ400" s="758"/>
      <c r="DA400" s="758"/>
      <c r="DB400" s="758"/>
      <c r="DC400" s="758"/>
      <c r="DD400" s="758"/>
      <c r="DE400" s="758"/>
      <c r="DF400" s="758"/>
    </row>
    <row r="401">
      <c r="A401" s="755" t="s">
        <v>2946</v>
      </c>
      <c r="B401" s="756"/>
      <c r="C401" s="756" t="s">
        <v>4113</v>
      </c>
      <c r="D401" s="511" t="s">
        <v>152</v>
      </c>
      <c r="E401" s="511" t="s">
        <v>152</v>
      </c>
      <c r="F401" s="511" t="s">
        <v>152</v>
      </c>
      <c r="G401" s="757" t="s">
        <v>4474</v>
      </c>
      <c r="H401" s="705"/>
      <c r="I401" s="758"/>
      <c r="J401" s="758"/>
      <c r="K401" s="758"/>
      <c r="L401" s="758"/>
      <c r="M401" s="758"/>
      <c r="N401" s="758"/>
      <c r="O401" s="758"/>
      <c r="P401" s="758"/>
      <c r="Q401" s="758"/>
      <c r="R401" s="758"/>
      <c r="S401" s="758"/>
      <c r="T401" s="758"/>
      <c r="U401" s="759"/>
      <c r="V401" s="758"/>
      <c r="W401" s="758"/>
      <c r="X401" s="758"/>
      <c r="Y401" s="758"/>
      <c r="Z401" s="758"/>
      <c r="AA401" s="758"/>
      <c r="AB401" s="758"/>
      <c r="AC401" s="759"/>
      <c r="AD401" s="758"/>
      <c r="AE401" s="758"/>
      <c r="AF401" s="759"/>
      <c r="AG401" s="758"/>
      <c r="AH401" s="758"/>
      <c r="AI401" s="758"/>
      <c r="AJ401" s="758"/>
      <c r="AK401" s="758"/>
      <c r="AL401" s="758"/>
      <c r="AM401" s="758"/>
      <c r="AN401" s="758"/>
      <c r="AO401" s="758"/>
      <c r="AP401" s="758"/>
      <c r="AQ401" s="758"/>
      <c r="AR401" s="758"/>
      <c r="AS401" s="759"/>
      <c r="AT401" s="758"/>
      <c r="AU401" s="758"/>
      <c r="AV401" s="758"/>
      <c r="AW401" s="758"/>
      <c r="AX401" s="758"/>
      <c r="AY401" s="758"/>
      <c r="AZ401" s="758"/>
      <c r="BA401" s="758"/>
      <c r="BB401" s="758"/>
      <c r="BC401" s="758"/>
      <c r="BD401" s="758"/>
      <c r="BE401" s="758"/>
      <c r="BF401" s="758"/>
      <c r="BG401" s="758"/>
      <c r="BH401" s="758"/>
      <c r="BI401" s="758"/>
      <c r="BJ401" s="758"/>
      <c r="BK401" s="758"/>
      <c r="BL401" s="758"/>
      <c r="BM401" s="759"/>
      <c r="BN401" s="758"/>
      <c r="BO401" s="758"/>
      <c r="BP401" s="758"/>
      <c r="BQ401" s="758"/>
      <c r="BR401" s="758"/>
      <c r="BS401" s="758"/>
      <c r="BT401" s="758"/>
      <c r="BU401" s="758"/>
      <c r="BV401" s="758"/>
      <c r="BW401" s="758"/>
      <c r="BX401" s="759"/>
      <c r="BY401" s="758"/>
      <c r="BZ401" s="758"/>
      <c r="CA401" s="758"/>
      <c r="CB401" s="758"/>
      <c r="CC401" s="758"/>
      <c r="CD401" s="758"/>
      <c r="CE401" s="758"/>
      <c r="CF401" s="758"/>
      <c r="CG401" s="758"/>
      <c r="CH401" s="758"/>
      <c r="CI401" s="758"/>
      <c r="CJ401" s="758"/>
      <c r="CK401" s="758"/>
      <c r="CL401" s="758"/>
      <c r="CM401" s="758"/>
      <c r="CN401" s="758"/>
      <c r="CO401" s="758"/>
      <c r="CP401" s="758"/>
      <c r="CQ401" s="758"/>
      <c r="CR401" s="759"/>
      <c r="CS401" s="759"/>
      <c r="CT401" s="758"/>
      <c r="CU401" s="758"/>
      <c r="CV401" s="760"/>
      <c r="CW401" s="758"/>
      <c r="CX401" s="758"/>
      <c r="CY401" s="758"/>
      <c r="CZ401" s="758"/>
      <c r="DA401" s="758"/>
      <c r="DB401" s="758"/>
      <c r="DC401" s="758"/>
      <c r="DD401" s="758"/>
      <c r="DE401" s="758"/>
      <c r="DF401" s="758"/>
    </row>
    <row r="402">
      <c r="A402" s="755" t="s">
        <v>547</v>
      </c>
      <c r="B402" s="756">
        <f t="shared" ref="B402:B453" si="34">counta($I402:$DF402)</f>
        <v>8</v>
      </c>
      <c r="C402" s="756" t="s">
        <v>4113</v>
      </c>
      <c r="D402" s="511" t="s">
        <v>152</v>
      </c>
      <c r="E402" s="511" t="s">
        <v>152</v>
      </c>
      <c r="F402" s="511" t="s">
        <v>152</v>
      </c>
      <c r="G402" s="757" t="s">
        <v>4475</v>
      </c>
      <c r="H402" s="705"/>
      <c r="I402" s="758"/>
      <c r="J402" s="758"/>
      <c r="K402" s="758"/>
      <c r="L402" s="758"/>
      <c r="M402" s="758"/>
      <c r="N402" s="758"/>
      <c r="O402" s="758"/>
      <c r="P402" s="758"/>
      <c r="Q402" s="760" t="s">
        <v>157</v>
      </c>
      <c r="R402" s="758"/>
      <c r="S402" s="758"/>
      <c r="T402" s="758"/>
      <c r="U402" s="758"/>
      <c r="V402" s="759" t="s">
        <v>157</v>
      </c>
      <c r="W402" s="758"/>
      <c r="X402" s="758"/>
      <c r="Y402" s="758"/>
      <c r="Z402" s="759" t="s">
        <v>157</v>
      </c>
      <c r="AA402" s="758"/>
      <c r="AB402" s="758"/>
      <c r="AC402" s="758"/>
      <c r="AD402" s="758"/>
      <c r="AE402" s="758"/>
      <c r="AF402" s="759" t="s">
        <v>157</v>
      </c>
      <c r="AG402" s="758"/>
      <c r="AH402" s="758"/>
      <c r="AI402" s="758"/>
      <c r="AJ402" s="758"/>
      <c r="AK402" s="758"/>
      <c r="AL402" s="758"/>
      <c r="AM402" s="758"/>
      <c r="AN402" s="758"/>
      <c r="AO402" s="758"/>
      <c r="AP402" s="758"/>
      <c r="AQ402" s="758"/>
      <c r="AR402" s="758"/>
      <c r="AS402" s="758"/>
      <c r="AT402" s="758"/>
      <c r="AU402" s="758"/>
      <c r="AV402" s="758"/>
      <c r="AW402" s="758"/>
      <c r="AX402" s="758"/>
      <c r="AY402" s="758"/>
      <c r="AZ402" s="758"/>
      <c r="BA402" s="758"/>
      <c r="BB402" s="758"/>
      <c r="BC402" s="758"/>
      <c r="BD402" s="758"/>
      <c r="BE402" s="758"/>
      <c r="BF402" s="758"/>
      <c r="BG402" s="758"/>
      <c r="BH402" s="758"/>
      <c r="BI402" s="758"/>
      <c r="BJ402" s="758"/>
      <c r="BK402" s="758"/>
      <c r="BL402" s="758"/>
      <c r="BM402" s="759" t="s">
        <v>157</v>
      </c>
      <c r="BN402" s="758"/>
      <c r="BO402" s="758"/>
      <c r="BP402" s="758"/>
      <c r="BQ402" s="758"/>
      <c r="BR402" s="758"/>
      <c r="BS402" s="758"/>
      <c r="BT402" s="758"/>
      <c r="BU402" s="758"/>
      <c r="BV402" s="758"/>
      <c r="BW402" s="758"/>
      <c r="BX402" s="759"/>
      <c r="BY402" s="758"/>
      <c r="BZ402" s="758"/>
      <c r="CA402" s="758"/>
      <c r="CB402" s="758"/>
      <c r="CC402" s="758"/>
      <c r="CD402" s="758"/>
      <c r="CE402" s="758"/>
      <c r="CF402" s="758"/>
      <c r="CG402" s="758"/>
      <c r="CH402" s="758"/>
      <c r="CI402" s="758"/>
      <c r="CJ402" s="758"/>
      <c r="CK402" s="758"/>
      <c r="CL402" s="758"/>
      <c r="CM402" s="758"/>
      <c r="CN402" s="758"/>
      <c r="CO402" s="758"/>
      <c r="CP402" s="758"/>
      <c r="CQ402" s="758"/>
      <c r="CR402" s="759" t="s">
        <v>157</v>
      </c>
      <c r="CS402" s="759" t="s">
        <v>157</v>
      </c>
      <c r="CT402" s="758"/>
      <c r="CU402" s="758"/>
      <c r="CV402" s="758"/>
      <c r="CW402" s="758"/>
      <c r="CX402" s="758"/>
      <c r="CY402" s="758"/>
      <c r="CZ402" s="758"/>
      <c r="DA402" s="759" t="s">
        <v>157</v>
      </c>
      <c r="DB402" s="758"/>
      <c r="DC402" s="758"/>
      <c r="DD402" s="758"/>
      <c r="DE402" s="758"/>
      <c r="DF402" s="758"/>
    </row>
    <row r="403">
      <c r="A403" s="755" t="s">
        <v>575</v>
      </c>
      <c r="B403" s="756">
        <f t="shared" si="34"/>
        <v>4</v>
      </c>
      <c r="C403" s="756" t="s">
        <v>4076</v>
      </c>
      <c r="D403" s="511" t="s">
        <v>152</v>
      </c>
      <c r="E403" s="511" t="s">
        <v>152</v>
      </c>
      <c r="F403" s="511" t="s">
        <v>152</v>
      </c>
      <c r="G403" s="757" t="s">
        <v>4476</v>
      </c>
      <c r="H403" s="705"/>
      <c r="I403" s="758"/>
      <c r="J403" s="758"/>
      <c r="K403" s="758"/>
      <c r="L403" s="758"/>
      <c r="M403" s="758"/>
      <c r="N403" s="758"/>
      <c r="O403" s="758"/>
      <c r="P403" s="759"/>
      <c r="Q403" s="759"/>
      <c r="R403" s="759" t="s">
        <v>157</v>
      </c>
      <c r="S403" s="758"/>
      <c r="T403" s="758"/>
      <c r="U403" s="758"/>
      <c r="V403" s="758"/>
      <c r="W403" s="758"/>
      <c r="X403" s="758"/>
      <c r="Y403" s="758"/>
      <c r="Z403" s="758"/>
      <c r="AA403" s="758"/>
      <c r="AB403" s="758"/>
      <c r="AC403" s="758"/>
      <c r="AD403" s="758"/>
      <c r="AE403" s="758"/>
      <c r="AF403" s="758"/>
      <c r="AG403" s="758"/>
      <c r="AH403" s="758"/>
      <c r="AI403" s="758"/>
      <c r="AJ403" s="758"/>
      <c r="AK403" s="758"/>
      <c r="AL403" s="758"/>
      <c r="AM403" s="758"/>
      <c r="AN403" s="758"/>
      <c r="AO403" s="759" t="s">
        <v>157</v>
      </c>
      <c r="AP403" s="758"/>
      <c r="AQ403" s="758"/>
      <c r="AR403" s="758"/>
      <c r="AS403" s="758"/>
      <c r="AT403" s="758"/>
      <c r="AU403" s="758"/>
      <c r="AV403" s="758"/>
      <c r="AW403" s="758"/>
      <c r="AX403" s="758"/>
      <c r="AY403" s="758"/>
      <c r="AZ403" s="758"/>
      <c r="BA403" s="758"/>
      <c r="BB403" s="758"/>
      <c r="BC403" s="758"/>
      <c r="BD403" s="758"/>
      <c r="BE403" s="758"/>
      <c r="BF403" s="758"/>
      <c r="BG403" s="758"/>
      <c r="BH403" s="758"/>
      <c r="BI403" s="759" t="s">
        <v>157</v>
      </c>
      <c r="BJ403" s="759"/>
      <c r="BK403" s="759"/>
      <c r="BL403" s="758"/>
      <c r="BM403" s="758"/>
      <c r="BN403" s="758"/>
      <c r="BO403" s="758"/>
      <c r="BP403" s="758"/>
      <c r="BQ403" s="758"/>
      <c r="BR403" s="758"/>
      <c r="BS403" s="758"/>
      <c r="BT403" s="758"/>
      <c r="BU403" s="758"/>
      <c r="BV403" s="758"/>
      <c r="BW403" s="758"/>
      <c r="BX403" s="759" t="s">
        <v>157</v>
      </c>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8"/>
      <c r="DB403" s="758"/>
      <c r="DC403" s="758"/>
      <c r="DD403" s="758"/>
      <c r="DE403" s="758"/>
      <c r="DF403" s="758"/>
    </row>
    <row r="404">
      <c r="A404" s="755" t="s">
        <v>266</v>
      </c>
      <c r="B404" s="756">
        <f t="shared" si="34"/>
        <v>5</v>
      </c>
      <c r="C404" s="756" t="s">
        <v>4076</v>
      </c>
      <c r="D404" s="511" t="s">
        <v>152</v>
      </c>
      <c r="E404" s="511" t="s">
        <v>152</v>
      </c>
      <c r="F404" s="511" t="s">
        <v>152</v>
      </c>
      <c r="G404" s="757" t="s">
        <v>4477</v>
      </c>
      <c r="H404" s="705"/>
      <c r="I404" s="758"/>
      <c r="J404" s="758"/>
      <c r="K404" s="758"/>
      <c r="L404" s="690" t="s">
        <v>157</v>
      </c>
      <c r="M404" s="758"/>
      <c r="N404" s="758"/>
      <c r="O404" s="758"/>
      <c r="P404" s="759"/>
      <c r="Q404" s="759"/>
      <c r="R404" s="759" t="s">
        <v>157</v>
      </c>
      <c r="S404" s="758"/>
      <c r="T404" s="758"/>
      <c r="U404" s="758"/>
      <c r="V404" s="758"/>
      <c r="W404" s="758"/>
      <c r="X404" s="758"/>
      <c r="Y404" s="758"/>
      <c r="Z404" s="758"/>
      <c r="AA404" s="758"/>
      <c r="AB404" s="758"/>
      <c r="AC404" s="758"/>
      <c r="AD404" s="758"/>
      <c r="AE404" s="758"/>
      <c r="AF404" s="758"/>
      <c r="AG404" s="758"/>
      <c r="AH404" s="758"/>
      <c r="AI404" s="758"/>
      <c r="AJ404" s="758"/>
      <c r="AK404" s="758"/>
      <c r="AL404" s="758"/>
      <c r="AM404" s="759" t="s">
        <v>157</v>
      </c>
      <c r="AN404" s="758"/>
      <c r="AO404" s="758"/>
      <c r="AP404" s="758"/>
      <c r="AQ404" s="758"/>
      <c r="AR404" s="758"/>
      <c r="AS404" s="759" t="s">
        <v>157</v>
      </c>
      <c r="AT404" s="758"/>
      <c r="AU404" s="758"/>
      <c r="AV404" s="758"/>
      <c r="AW404" s="758"/>
      <c r="AX404" s="758"/>
      <c r="AY404" s="758"/>
      <c r="AZ404" s="758"/>
      <c r="BA404" s="758"/>
      <c r="BB404" s="758"/>
      <c r="BC404" s="758"/>
      <c r="BD404" s="758"/>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8"/>
      <c r="CP404" s="758"/>
      <c r="CQ404" s="758"/>
      <c r="CR404" s="758"/>
      <c r="CS404" s="758"/>
      <c r="CT404" s="758"/>
      <c r="CU404" s="758"/>
      <c r="CV404" s="758"/>
      <c r="CW404" s="758"/>
      <c r="CX404" s="759"/>
      <c r="CY404" s="759" t="s">
        <v>157</v>
      </c>
      <c r="CZ404" s="758"/>
      <c r="DA404" s="758"/>
      <c r="DB404" s="758"/>
      <c r="DC404" s="758"/>
      <c r="DD404" s="758"/>
      <c r="DE404" s="758"/>
      <c r="DF404" s="758"/>
    </row>
    <row r="405">
      <c r="A405" s="755" t="s">
        <v>512</v>
      </c>
      <c r="B405" s="756">
        <f t="shared" si="34"/>
        <v>7</v>
      </c>
      <c r="C405" s="756" t="s">
        <v>4113</v>
      </c>
      <c r="D405" s="511" t="s">
        <v>152</v>
      </c>
      <c r="E405" s="511" t="s">
        <v>152</v>
      </c>
      <c r="F405" s="511" t="s">
        <v>152</v>
      </c>
      <c r="G405" s="757" t="s">
        <v>4478</v>
      </c>
      <c r="H405" s="705"/>
      <c r="I405" s="758"/>
      <c r="J405" s="758"/>
      <c r="K405" s="758"/>
      <c r="L405" s="758"/>
      <c r="M405" s="758"/>
      <c r="N405" s="758"/>
      <c r="O405" s="758"/>
      <c r="P405" s="759" t="s">
        <v>157</v>
      </c>
      <c r="Q405" s="758"/>
      <c r="R405" s="758"/>
      <c r="S405" s="758"/>
      <c r="T405" s="758"/>
      <c r="U405" s="758"/>
      <c r="V405" s="758"/>
      <c r="W405" s="758"/>
      <c r="X405" s="758"/>
      <c r="Y405" s="758"/>
      <c r="Z405" s="758"/>
      <c r="AA405" s="758"/>
      <c r="AB405" s="758"/>
      <c r="AC405" s="758"/>
      <c r="AD405" s="758"/>
      <c r="AE405" s="758"/>
      <c r="AF405" s="758"/>
      <c r="AG405" s="758"/>
      <c r="AH405" s="758"/>
      <c r="AI405" s="758"/>
      <c r="AJ405" s="758"/>
      <c r="AK405" s="758"/>
      <c r="AL405" s="758"/>
      <c r="AM405" s="758"/>
      <c r="AN405" s="758"/>
      <c r="AO405" s="758"/>
      <c r="AP405" s="758"/>
      <c r="AQ405" s="758"/>
      <c r="AR405" s="758"/>
      <c r="AS405" s="758"/>
      <c r="AT405" s="758"/>
      <c r="AU405" s="758"/>
      <c r="AV405" s="758"/>
      <c r="AW405" s="758"/>
      <c r="AX405" s="758"/>
      <c r="AY405" s="758"/>
      <c r="AZ405" s="758"/>
      <c r="BA405" s="758"/>
      <c r="BB405" s="758"/>
      <c r="BC405" s="758"/>
      <c r="BD405" s="759"/>
      <c r="BE405" s="759" t="s">
        <v>157</v>
      </c>
      <c r="BF405" s="758"/>
      <c r="BG405" s="758"/>
      <c r="BH405" s="758"/>
      <c r="BI405" s="758"/>
      <c r="BJ405" s="758"/>
      <c r="BK405" s="758"/>
      <c r="BL405" s="758"/>
      <c r="BM405" s="758"/>
      <c r="BN405" s="758"/>
      <c r="BO405" s="758"/>
      <c r="BP405" s="759" t="s">
        <v>157</v>
      </c>
      <c r="BQ405" s="758"/>
      <c r="BR405" s="758"/>
      <c r="BS405" s="758"/>
      <c r="BT405" s="758"/>
      <c r="BU405" s="758"/>
      <c r="BV405" s="758"/>
      <c r="BW405" s="758"/>
      <c r="BX405" s="758"/>
      <c r="BY405" s="759" t="s">
        <v>157</v>
      </c>
      <c r="BZ405" s="758"/>
      <c r="CA405" s="758"/>
      <c r="CB405" s="758"/>
      <c r="CC405" s="758"/>
      <c r="CD405" s="758"/>
      <c r="CE405" s="758"/>
      <c r="CF405" s="758"/>
      <c r="CG405" s="758"/>
      <c r="CH405" s="758"/>
      <c r="CI405" s="758"/>
      <c r="CJ405" s="758"/>
      <c r="CK405" s="758"/>
      <c r="CL405" s="758"/>
      <c r="CM405" s="758"/>
      <c r="CN405" s="758"/>
      <c r="CO405" s="758"/>
      <c r="CP405" s="758"/>
      <c r="CQ405" s="758"/>
      <c r="CR405" s="758"/>
      <c r="CS405" s="758"/>
      <c r="CT405" s="758"/>
      <c r="CU405" s="759" t="s">
        <v>157</v>
      </c>
      <c r="CV405" s="758"/>
      <c r="CW405" s="759" t="s">
        <v>157</v>
      </c>
      <c r="CX405" s="759"/>
      <c r="CY405" s="759" t="s">
        <v>157</v>
      </c>
      <c r="CZ405" s="758"/>
      <c r="DA405" s="758"/>
      <c r="DB405" s="758"/>
      <c r="DC405" s="758"/>
      <c r="DD405" s="758"/>
      <c r="DE405" s="758"/>
      <c r="DF405" s="758"/>
    </row>
    <row r="406">
      <c r="A406" s="755" t="s">
        <v>343</v>
      </c>
      <c r="B406" s="756">
        <f t="shared" si="34"/>
        <v>5</v>
      </c>
      <c r="C406" s="756" t="s">
        <v>4076</v>
      </c>
      <c r="D406" s="511" t="s">
        <v>152</v>
      </c>
      <c r="E406" s="511" t="s">
        <v>152</v>
      </c>
      <c r="F406" s="511" t="s">
        <v>152</v>
      </c>
      <c r="G406" s="757" t="s">
        <v>4479</v>
      </c>
      <c r="H406" s="705"/>
      <c r="I406" s="758"/>
      <c r="J406" s="758"/>
      <c r="K406" s="758"/>
      <c r="L406" s="758"/>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8"/>
      <c r="AY406" s="758"/>
      <c r="AZ406" s="759" t="s">
        <v>157</v>
      </c>
      <c r="BA406" s="758"/>
      <c r="BB406" s="758"/>
      <c r="BC406" s="758"/>
      <c r="BD406" s="758"/>
      <c r="BE406" s="758"/>
      <c r="BF406" s="758"/>
      <c r="BG406" s="758"/>
      <c r="BH406" s="758"/>
      <c r="BI406" s="758"/>
      <c r="BJ406" s="758"/>
      <c r="BK406" s="758"/>
      <c r="BL406" s="758"/>
      <c r="BM406" s="758"/>
      <c r="BN406" s="758"/>
      <c r="BO406" s="758"/>
      <c r="BP406" s="758"/>
      <c r="BQ406" s="758"/>
      <c r="BR406" s="758"/>
      <c r="BS406" s="758"/>
      <c r="BT406" s="759" t="s">
        <v>157</v>
      </c>
      <c r="BU406" s="759"/>
      <c r="BV406" s="758"/>
      <c r="BW406" s="758"/>
      <c r="BX406" s="758"/>
      <c r="BY406" s="758"/>
      <c r="BZ406" s="759"/>
      <c r="CA406" s="759"/>
      <c r="CB406" s="759" t="s">
        <v>157</v>
      </c>
      <c r="CC406" s="758"/>
      <c r="CD406" s="758"/>
      <c r="CE406" s="758"/>
      <c r="CF406" s="758"/>
      <c r="CG406" s="758"/>
      <c r="CH406" s="758"/>
      <c r="CI406" s="758"/>
      <c r="CJ406" s="758"/>
      <c r="CK406" s="758"/>
      <c r="CL406" s="758"/>
      <c r="CM406" s="758"/>
      <c r="CN406" s="758"/>
      <c r="CO406" s="759" t="s">
        <v>157</v>
      </c>
      <c r="CP406" s="759" t="s">
        <v>157</v>
      </c>
      <c r="CQ406" s="759"/>
      <c r="CR406" s="758"/>
      <c r="CS406" s="758"/>
      <c r="CT406" s="758"/>
      <c r="CU406" s="758"/>
      <c r="CV406" s="758"/>
      <c r="CW406" s="759"/>
      <c r="CX406" s="758"/>
      <c r="CY406" s="758"/>
      <c r="CZ406" s="758"/>
      <c r="DA406" s="758"/>
      <c r="DB406" s="758"/>
      <c r="DC406" s="758"/>
      <c r="DD406" s="758"/>
      <c r="DE406" s="758"/>
      <c r="DF406" s="758"/>
    </row>
    <row r="407">
      <c r="A407" s="755" t="s">
        <v>1556</v>
      </c>
      <c r="B407" s="756">
        <f t="shared" si="34"/>
        <v>2</v>
      </c>
      <c r="C407" s="756" t="s">
        <v>4113</v>
      </c>
      <c r="D407" s="511" t="s">
        <v>152</v>
      </c>
      <c r="E407" s="511" t="s">
        <v>152</v>
      </c>
      <c r="F407" s="511" t="s">
        <v>152</v>
      </c>
      <c r="G407" s="757" t="s">
        <v>4480</v>
      </c>
      <c r="H407" s="705"/>
      <c r="I407" s="758"/>
      <c r="J407" s="758"/>
      <c r="K407" s="758"/>
      <c r="L407" s="758"/>
      <c r="M407" s="758"/>
      <c r="N407" s="758"/>
      <c r="O407" s="758"/>
      <c r="P407" s="758"/>
      <c r="Q407" s="758"/>
      <c r="R407" s="758"/>
      <c r="S407" s="758"/>
      <c r="T407" s="758"/>
      <c r="U407" s="758"/>
      <c r="V407" s="758"/>
      <c r="W407" s="758"/>
      <c r="X407" s="758"/>
      <c r="Y407" s="758"/>
      <c r="Z407" s="758"/>
      <c r="AA407" s="758"/>
      <c r="AB407" s="758"/>
      <c r="AC407" s="758"/>
      <c r="AD407" s="758"/>
      <c r="AE407" s="758"/>
      <c r="AF407" s="758"/>
      <c r="AG407" s="758"/>
      <c r="AH407" s="759"/>
      <c r="AI407" s="758"/>
      <c r="AJ407" s="758"/>
      <c r="AK407" s="758"/>
      <c r="AL407" s="758"/>
      <c r="AM407" s="759"/>
      <c r="AN407" s="759"/>
      <c r="AO407" s="759"/>
      <c r="AP407" s="759"/>
      <c r="AQ407" s="759"/>
      <c r="AR407" s="758"/>
      <c r="AS407" s="759" t="s">
        <v>157</v>
      </c>
      <c r="AT407" s="758"/>
      <c r="AU407" s="758"/>
      <c r="AV407" s="758"/>
      <c r="AW407" s="758"/>
      <c r="AX407" s="758"/>
      <c r="AY407" s="758"/>
      <c r="AZ407" s="758"/>
      <c r="BA407" s="758"/>
      <c r="BB407" s="758"/>
      <c r="BC407" s="758"/>
      <c r="BD407" s="758"/>
      <c r="BE407" s="758"/>
      <c r="BF407" s="758"/>
      <c r="BG407" s="758"/>
      <c r="BH407" s="758"/>
      <c r="BI407" s="758"/>
      <c r="BJ407" s="758"/>
      <c r="BK407" s="758"/>
      <c r="BL407" s="758"/>
      <c r="BM407" s="758"/>
      <c r="BN407" s="758"/>
      <c r="BO407" s="758"/>
      <c r="BP407" s="758"/>
      <c r="BQ407" s="758"/>
      <c r="BR407" s="758"/>
      <c r="BS407" s="758"/>
      <c r="BT407" s="758"/>
      <c r="BU407" s="758"/>
      <c r="BV407" s="758"/>
      <c r="BW407" s="758"/>
      <c r="BX407" s="758"/>
      <c r="BY407" s="758"/>
      <c r="BZ407" s="758"/>
      <c r="CA407" s="758"/>
      <c r="CB407" s="758"/>
      <c r="CC407" s="758"/>
      <c r="CD407" s="758"/>
      <c r="CE407" s="758"/>
      <c r="CF407" s="758"/>
      <c r="CG407" s="758"/>
      <c r="CH407" s="758"/>
      <c r="CI407" s="758"/>
      <c r="CJ407" s="758"/>
      <c r="CK407" s="758"/>
      <c r="CL407" s="758"/>
      <c r="CM407" s="758"/>
      <c r="CN407" s="758"/>
      <c r="CO407" s="758"/>
      <c r="CP407" s="758"/>
      <c r="CQ407" s="758"/>
      <c r="CR407" s="758"/>
      <c r="CS407" s="758"/>
      <c r="CT407" s="758"/>
      <c r="CU407" s="758"/>
      <c r="CV407" s="758"/>
      <c r="CW407" s="758"/>
      <c r="CX407" s="758"/>
      <c r="CY407" s="758"/>
      <c r="CZ407" s="758"/>
      <c r="DA407" s="759"/>
      <c r="DB407" s="759"/>
      <c r="DC407" s="759"/>
      <c r="DD407" s="759"/>
      <c r="DE407" s="759"/>
      <c r="DF407" s="759" t="s">
        <v>157</v>
      </c>
    </row>
    <row r="408">
      <c r="A408" s="755" t="s">
        <v>1939</v>
      </c>
      <c r="B408" s="756">
        <f t="shared" si="34"/>
        <v>1</v>
      </c>
      <c r="C408" s="756" t="s">
        <v>4113</v>
      </c>
      <c r="D408" s="511" t="s">
        <v>152</v>
      </c>
      <c r="E408" s="511" t="s">
        <v>152</v>
      </c>
      <c r="F408" s="511" t="s">
        <v>152</v>
      </c>
      <c r="G408" s="757" t="s">
        <v>4481</v>
      </c>
      <c r="H408" s="705"/>
      <c r="I408" s="758"/>
      <c r="J408" s="758"/>
      <c r="K408" s="758"/>
      <c r="L408" s="758"/>
      <c r="M408" s="758"/>
      <c r="N408" s="758"/>
      <c r="O408" s="758"/>
      <c r="P408" s="758"/>
      <c r="Q408" s="758"/>
      <c r="R408" s="758"/>
      <c r="S408" s="758"/>
      <c r="T408" s="758"/>
      <c r="U408" s="758"/>
      <c r="V408" s="758"/>
      <c r="W408" s="758"/>
      <c r="X408" s="758"/>
      <c r="Y408" s="758"/>
      <c r="Z408" s="758"/>
      <c r="AA408" s="758"/>
      <c r="AB408" s="758"/>
      <c r="AC408" s="758"/>
      <c r="AD408" s="758"/>
      <c r="AE408" s="758"/>
      <c r="AF408" s="758"/>
      <c r="AG408" s="758"/>
      <c r="AH408" s="759"/>
      <c r="AI408" s="758"/>
      <c r="AJ408" s="758"/>
      <c r="AK408" s="758"/>
      <c r="AL408" s="758"/>
      <c r="AM408" s="759"/>
      <c r="AN408" s="759"/>
      <c r="AO408" s="759"/>
      <c r="AP408" s="759"/>
      <c r="AQ408" s="759"/>
      <c r="AR408" s="758"/>
      <c r="AS408" s="758"/>
      <c r="AT408" s="758"/>
      <c r="AU408" s="758"/>
      <c r="AV408" s="758"/>
      <c r="AW408" s="758"/>
      <c r="AX408" s="758"/>
      <c r="AY408" s="758"/>
      <c r="AZ408" s="758"/>
      <c r="BA408" s="758"/>
      <c r="BB408" s="758"/>
      <c r="BC408" s="758"/>
      <c r="BD408" s="759" t="s">
        <v>157</v>
      </c>
      <c r="BE408" s="758"/>
      <c r="BF408" s="758"/>
      <c r="BG408" s="758"/>
      <c r="BH408" s="758"/>
      <c r="BI408" s="758"/>
      <c r="BJ408" s="758"/>
      <c r="BK408" s="758"/>
      <c r="BL408" s="758"/>
      <c r="BM408" s="758"/>
      <c r="BN408" s="758"/>
      <c r="BO408" s="758"/>
      <c r="BP408" s="758"/>
      <c r="BQ408" s="758"/>
      <c r="BR408" s="758"/>
      <c r="BS408" s="758"/>
      <c r="BT408" s="758"/>
      <c r="BU408" s="758"/>
      <c r="BV408" s="758"/>
      <c r="BW408" s="758"/>
      <c r="BX408" s="758"/>
      <c r="BY408" s="758"/>
      <c r="BZ408" s="758"/>
      <c r="CA408" s="758"/>
      <c r="CB408" s="758"/>
      <c r="CC408" s="758"/>
      <c r="CD408" s="758"/>
      <c r="CE408" s="758"/>
      <c r="CF408" s="758"/>
      <c r="CG408" s="758"/>
      <c r="CH408" s="758"/>
      <c r="CI408" s="758"/>
      <c r="CJ408" s="758"/>
      <c r="CK408" s="758"/>
      <c r="CL408" s="758"/>
      <c r="CM408" s="758"/>
      <c r="CN408" s="758"/>
      <c r="CO408" s="759"/>
      <c r="CP408" s="758"/>
      <c r="CQ408" s="758"/>
      <c r="CR408" s="758"/>
      <c r="CS408" s="758"/>
      <c r="CT408" s="758"/>
      <c r="CU408" s="758"/>
      <c r="CV408" s="758"/>
      <c r="CW408" s="758"/>
      <c r="CX408" s="758"/>
      <c r="CY408" s="758"/>
      <c r="CZ408" s="758"/>
      <c r="DA408" s="758"/>
      <c r="DB408" s="758"/>
      <c r="DC408" s="758"/>
      <c r="DD408" s="758"/>
      <c r="DE408" s="758"/>
      <c r="DF408" s="758"/>
    </row>
    <row r="409">
      <c r="A409" s="755" t="s">
        <v>1152</v>
      </c>
      <c r="B409" s="756">
        <f t="shared" si="34"/>
        <v>4</v>
      </c>
      <c r="C409" s="756" t="s">
        <v>4113</v>
      </c>
      <c r="D409" s="511" t="s">
        <v>152</v>
      </c>
      <c r="E409" s="511" t="s">
        <v>152</v>
      </c>
      <c r="F409" s="511" t="s">
        <v>152</v>
      </c>
      <c r="G409" s="757" t="s">
        <v>4482</v>
      </c>
      <c r="H409" s="705"/>
      <c r="I409" s="758"/>
      <c r="J409" s="758"/>
      <c r="K409" s="758"/>
      <c r="L409" s="758"/>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9" t="s">
        <v>157</v>
      </c>
      <c r="AI409" s="758"/>
      <c r="AJ409" s="758"/>
      <c r="AK409" s="758"/>
      <c r="AL409" s="758"/>
      <c r="AM409" s="759"/>
      <c r="AN409" s="759" t="s">
        <v>157</v>
      </c>
      <c r="AO409" s="759"/>
      <c r="AP409" s="759"/>
      <c r="AQ409" s="759" t="s">
        <v>157</v>
      </c>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8"/>
      <c r="BM409" s="758"/>
      <c r="BN409" s="758"/>
      <c r="BO409" s="758"/>
      <c r="BP409" s="758"/>
      <c r="BQ409" s="758"/>
      <c r="BR409" s="758"/>
      <c r="BS409" s="758"/>
      <c r="BT409" s="758"/>
      <c r="BU409" s="758"/>
      <c r="BV409" s="758"/>
      <c r="BW409" s="758"/>
      <c r="BX409" s="758"/>
      <c r="BY409" s="758"/>
      <c r="BZ409" s="758"/>
      <c r="CA409" s="758"/>
      <c r="CB409" s="758"/>
      <c r="CC409" s="758"/>
      <c r="CD409" s="758"/>
      <c r="CE409" s="758"/>
      <c r="CF409" s="758"/>
      <c r="CG409" s="758"/>
      <c r="CH409" s="758"/>
      <c r="CI409" s="758"/>
      <c r="CJ409" s="758"/>
      <c r="CK409" s="758"/>
      <c r="CL409" s="758"/>
      <c r="CM409" s="758"/>
      <c r="CN409" s="758"/>
      <c r="CO409" s="759" t="s">
        <v>157</v>
      </c>
      <c r="CP409" s="758"/>
      <c r="CQ409" s="758"/>
      <c r="CR409" s="758"/>
      <c r="CS409" s="758"/>
      <c r="CT409" s="758"/>
      <c r="CU409" s="758"/>
      <c r="CV409" s="758"/>
      <c r="CW409" s="758"/>
      <c r="CX409" s="758"/>
      <c r="CY409" s="758"/>
      <c r="CZ409" s="758"/>
      <c r="DA409" s="758"/>
      <c r="DB409" s="758"/>
      <c r="DC409" s="758"/>
      <c r="DD409" s="758"/>
      <c r="DE409" s="758"/>
      <c r="DF409" s="758"/>
    </row>
    <row r="410">
      <c r="A410" s="755" t="s">
        <v>272</v>
      </c>
      <c r="B410" s="756">
        <f t="shared" si="34"/>
        <v>5</v>
      </c>
      <c r="C410" s="756" t="s">
        <v>4113</v>
      </c>
      <c r="D410" s="511" t="s">
        <v>152</v>
      </c>
      <c r="E410" s="511" t="s">
        <v>152</v>
      </c>
      <c r="F410" s="511" t="s">
        <v>152</v>
      </c>
      <c r="G410" s="757" t="s">
        <v>4483</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8"/>
      <c r="AR410" s="758"/>
      <c r="AS410" s="758"/>
      <c r="AT410" s="758"/>
      <c r="AU410" s="758"/>
      <c r="AV410" s="758"/>
      <c r="AW410" s="758"/>
      <c r="AX410" s="759"/>
      <c r="AY410" s="759" t="s">
        <v>157</v>
      </c>
      <c r="AZ410" s="758"/>
      <c r="BA410" s="758"/>
      <c r="BB410" s="758"/>
      <c r="BC410" s="758"/>
      <c r="BD410" s="758"/>
      <c r="BE410" s="758"/>
      <c r="BF410" s="758"/>
      <c r="BG410" s="758"/>
      <c r="BH410" s="758"/>
      <c r="BI410" s="758"/>
      <c r="BJ410" s="758"/>
      <c r="BK410" s="758"/>
      <c r="BL410" s="758"/>
      <c r="BM410" s="758"/>
      <c r="BN410" s="758"/>
      <c r="BO410" s="758"/>
      <c r="BP410" s="758"/>
      <c r="BQ410" s="759" t="s">
        <v>157</v>
      </c>
      <c r="BR410" s="758"/>
      <c r="BS410" s="758"/>
      <c r="BT410" s="758"/>
      <c r="BU410" s="758"/>
      <c r="BV410" s="758"/>
      <c r="BW410" s="758"/>
      <c r="BX410" s="758"/>
      <c r="BY410" s="758"/>
      <c r="BZ410" s="758"/>
      <c r="CA410" s="758"/>
      <c r="CB410" s="758"/>
      <c r="CC410" s="758"/>
      <c r="CD410" s="758"/>
      <c r="CE410" s="758"/>
      <c r="CF410" s="759"/>
      <c r="CG410" s="759"/>
      <c r="CH410" s="759"/>
      <c r="CI410" s="759"/>
      <c r="CJ410" s="759"/>
      <c r="CK410" s="759" t="s">
        <v>157</v>
      </c>
      <c r="CL410" s="759"/>
      <c r="CM410" s="758"/>
      <c r="CN410" s="758"/>
      <c r="CO410" s="758"/>
      <c r="CP410" s="758"/>
      <c r="CQ410" s="758"/>
      <c r="CR410" s="758"/>
      <c r="CS410" s="758"/>
      <c r="CT410" s="758"/>
      <c r="CU410" s="758"/>
      <c r="CV410" s="758"/>
      <c r="CW410" s="758"/>
      <c r="CX410" s="759"/>
      <c r="CY410" s="759" t="s">
        <v>157</v>
      </c>
      <c r="CZ410" s="758"/>
      <c r="DA410" s="758"/>
      <c r="DB410" s="758"/>
      <c r="DC410" s="758"/>
      <c r="DD410" s="758"/>
      <c r="DE410" s="758"/>
      <c r="DF410" s="758"/>
    </row>
    <row r="411">
      <c r="A411" s="755" t="s">
        <v>273</v>
      </c>
      <c r="B411" s="756">
        <f t="shared" si="34"/>
        <v>1</v>
      </c>
      <c r="C411" s="756" t="s">
        <v>4113</v>
      </c>
      <c r="D411" s="511" t="s">
        <v>152</v>
      </c>
      <c r="E411" s="511" t="s">
        <v>152</v>
      </c>
      <c r="F411" s="511" t="s">
        <v>152</v>
      </c>
      <c r="G411" s="757" t="s">
        <v>4484</v>
      </c>
      <c r="H411" s="705"/>
      <c r="I411" s="758"/>
      <c r="J411" s="758"/>
      <c r="K411" s="758"/>
      <c r="L411" s="690" t="s">
        <v>157</v>
      </c>
      <c r="M411" s="758"/>
      <c r="N411" s="758"/>
      <c r="O411" s="758"/>
      <c r="P411" s="758"/>
      <c r="Q411" s="758"/>
      <c r="R411" s="758"/>
      <c r="S411" s="758"/>
      <c r="T411" s="758"/>
      <c r="U411" s="758"/>
      <c r="V411" s="759"/>
      <c r="W411" s="758"/>
      <c r="X411" s="758"/>
      <c r="Y411" s="758"/>
      <c r="Z411" s="758"/>
      <c r="AA411" s="758"/>
      <c r="AB411" s="758"/>
      <c r="AC411" s="759"/>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9"/>
      <c r="BE411" s="759"/>
      <c r="BF411" s="759"/>
      <c r="BG411" s="758"/>
      <c r="BH411" s="758"/>
      <c r="BI411" s="758"/>
      <c r="BJ411" s="759"/>
      <c r="BK411" s="759"/>
      <c r="BL411" s="758"/>
      <c r="BM411" s="759"/>
      <c r="BN411" s="758"/>
      <c r="BO411" s="758"/>
      <c r="BP411" s="758"/>
      <c r="BQ411" s="759"/>
      <c r="BR411" s="758"/>
      <c r="BS411" s="758"/>
      <c r="BT411" s="758"/>
      <c r="BU411" s="758"/>
      <c r="BV411" s="758"/>
      <c r="BW411" s="758"/>
      <c r="BX411" s="759"/>
      <c r="BY411" s="758"/>
      <c r="BZ411" s="758"/>
      <c r="CA411" s="758"/>
      <c r="CB411" s="758"/>
      <c r="CC411" s="758"/>
      <c r="CD411" s="758"/>
      <c r="CE411" s="758"/>
      <c r="CF411" s="758"/>
      <c r="CG411" s="758"/>
      <c r="CH411" s="758"/>
      <c r="CI411" s="758"/>
      <c r="CJ411" s="758"/>
      <c r="CK411" s="758"/>
      <c r="CL411" s="758"/>
      <c r="CM411" s="759"/>
      <c r="CN411" s="759"/>
      <c r="CO411" s="759"/>
      <c r="CP411" s="759"/>
      <c r="CQ411" s="759"/>
      <c r="CR411" s="758"/>
      <c r="CS411" s="758"/>
      <c r="CT411" s="759"/>
      <c r="CU411" s="758"/>
      <c r="CV411" s="758"/>
      <c r="CW411" s="758"/>
      <c r="CX411" s="759"/>
      <c r="CY411" s="758"/>
      <c r="CZ411" s="758"/>
      <c r="DA411" s="758"/>
      <c r="DB411" s="758"/>
      <c r="DC411" s="758"/>
      <c r="DD411" s="758"/>
      <c r="DE411" s="758"/>
      <c r="DF411" s="758"/>
    </row>
    <row r="412">
      <c r="A412" s="755" t="s">
        <v>698</v>
      </c>
      <c r="B412" s="756">
        <f t="shared" si="34"/>
        <v>9</v>
      </c>
      <c r="C412" s="756" t="s">
        <v>4113</v>
      </c>
      <c r="D412" s="511" t="s">
        <v>152</v>
      </c>
      <c r="E412" s="511" t="s">
        <v>152</v>
      </c>
      <c r="F412" s="511" t="s">
        <v>152</v>
      </c>
      <c r="G412" s="757" t="s">
        <v>4485</v>
      </c>
      <c r="H412" s="705"/>
      <c r="I412" s="758"/>
      <c r="J412" s="758"/>
      <c r="K412" s="758"/>
      <c r="L412" s="758"/>
      <c r="M412" s="758"/>
      <c r="N412" s="758"/>
      <c r="O412" s="758"/>
      <c r="P412" s="758"/>
      <c r="Q412" s="758"/>
      <c r="R412" s="758"/>
      <c r="S412" s="758"/>
      <c r="T412" s="758"/>
      <c r="U412" s="758"/>
      <c r="V412" s="759" t="s">
        <v>157</v>
      </c>
      <c r="W412" s="758"/>
      <c r="X412" s="758"/>
      <c r="Y412" s="758"/>
      <c r="Z412" s="758"/>
      <c r="AA412" s="758"/>
      <c r="AB412" s="758"/>
      <c r="AC412" s="759" t="s">
        <v>157</v>
      </c>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9"/>
      <c r="BE412" s="759"/>
      <c r="BF412" s="759" t="s">
        <v>157</v>
      </c>
      <c r="BG412" s="758"/>
      <c r="BH412" s="758"/>
      <c r="BI412" s="758"/>
      <c r="BJ412" s="759"/>
      <c r="BK412" s="759" t="s">
        <v>157</v>
      </c>
      <c r="BL412" s="758"/>
      <c r="BM412" s="759" t="s">
        <v>157</v>
      </c>
      <c r="BN412" s="758"/>
      <c r="BO412" s="758"/>
      <c r="BP412" s="758"/>
      <c r="BQ412" s="759" t="s">
        <v>157</v>
      </c>
      <c r="BR412" s="758"/>
      <c r="BS412" s="758"/>
      <c r="BT412" s="758"/>
      <c r="BU412" s="758"/>
      <c r="BV412" s="758"/>
      <c r="BW412" s="758"/>
      <c r="BX412" s="759"/>
      <c r="BY412" s="758"/>
      <c r="BZ412" s="758"/>
      <c r="CA412" s="758"/>
      <c r="CB412" s="758"/>
      <c r="CC412" s="758"/>
      <c r="CD412" s="758"/>
      <c r="CE412" s="758"/>
      <c r="CF412" s="758"/>
      <c r="CG412" s="758"/>
      <c r="CH412" s="758"/>
      <c r="CI412" s="758"/>
      <c r="CJ412" s="758"/>
      <c r="CK412" s="758"/>
      <c r="CL412" s="758"/>
      <c r="CM412" s="759"/>
      <c r="CN412" s="759" t="s">
        <v>157</v>
      </c>
      <c r="CO412" s="759"/>
      <c r="CP412" s="759"/>
      <c r="CQ412" s="759"/>
      <c r="CR412" s="758"/>
      <c r="CS412" s="758"/>
      <c r="CT412" s="759" t="s">
        <v>157</v>
      </c>
      <c r="CU412" s="758"/>
      <c r="CV412" s="758"/>
      <c r="CW412" s="758"/>
      <c r="CX412" s="759" t="s">
        <v>157</v>
      </c>
      <c r="CY412" s="758"/>
      <c r="CZ412" s="758"/>
      <c r="DA412" s="758"/>
      <c r="DB412" s="758"/>
      <c r="DC412" s="758"/>
      <c r="DD412" s="758"/>
      <c r="DE412" s="758"/>
      <c r="DF412" s="758"/>
    </row>
    <row r="413">
      <c r="A413" s="755" t="s">
        <v>2866</v>
      </c>
      <c r="B413" s="756">
        <f t="shared" si="34"/>
        <v>0</v>
      </c>
      <c r="C413" s="756" t="s">
        <v>4113</v>
      </c>
      <c r="D413" s="511" t="s">
        <v>152</v>
      </c>
      <c r="E413" s="511" t="s">
        <v>152</v>
      </c>
      <c r="F413" s="511" t="s">
        <v>152</v>
      </c>
      <c r="G413" s="757" t="s">
        <v>4486</v>
      </c>
      <c r="H413" s="705"/>
      <c r="I413" s="758"/>
      <c r="J413" s="758"/>
      <c r="K413" s="758"/>
      <c r="L413" s="690"/>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9"/>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9"/>
      <c r="BM413" s="758"/>
      <c r="BN413" s="758"/>
      <c r="BO413" s="758"/>
      <c r="BP413" s="758"/>
      <c r="BQ413" s="758"/>
      <c r="BR413" s="758"/>
      <c r="BS413" s="758"/>
      <c r="BT413" s="758"/>
      <c r="BU413" s="758"/>
      <c r="BV413" s="758"/>
      <c r="BW413" s="758"/>
      <c r="BX413" s="759"/>
      <c r="BY413" s="758"/>
      <c r="BZ413" s="758"/>
      <c r="CA413" s="758"/>
      <c r="CB413" s="758"/>
      <c r="CC413" s="758"/>
      <c r="CD413" s="758"/>
      <c r="CE413" s="758"/>
      <c r="CF413" s="758"/>
      <c r="CG413" s="758"/>
      <c r="CH413" s="758"/>
      <c r="CI413" s="758"/>
      <c r="CJ413" s="758"/>
      <c r="CK413" s="758"/>
      <c r="CL413" s="758"/>
      <c r="CM413" s="758"/>
      <c r="CN413" s="758"/>
      <c r="CO413" s="759"/>
      <c r="CP413" s="758"/>
      <c r="CQ413" s="758"/>
      <c r="CR413" s="758"/>
      <c r="CS413" s="758"/>
      <c r="CT413" s="758"/>
      <c r="CU413" s="758"/>
      <c r="CV413" s="758"/>
      <c r="CW413" s="758"/>
      <c r="CX413" s="758"/>
      <c r="CY413" s="758"/>
      <c r="CZ413" s="758"/>
      <c r="DA413" s="758"/>
      <c r="DB413" s="758"/>
      <c r="DC413" s="758"/>
      <c r="DD413" s="758"/>
      <c r="DE413" s="758"/>
      <c r="DF413" s="758"/>
    </row>
    <row r="414">
      <c r="A414" s="755" t="s">
        <v>264</v>
      </c>
      <c r="B414" s="756">
        <f t="shared" si="34"/>
        <v>4</v>
      </c>
      <c r="C414" s="756" t="s">
        <v>4113</v>
      </c>
      <c r="D414" s="511" t="s">
        <v>152</v>
      </c>
      <c r="E414" s="511" t="s">
        <v>152</v>
      </c>
      <c r="F414" s="511" t="s">
        <v>152</v>
      </c>
      <c r="G414" s="757" t="s">
        <v>4487</v>
      </c>
      <c r="H414" s="705"/>
      <c r="I414" s="758"/>
      <c r="J414" s="758"/>
      <c r="K414" s="758"/>
      <c r="L414" s="690" t="s">
        <v>157</v>
      </c>
      <c r="M414" s="758"/>
      <c r="N414" s="758"/>
      <c r="O414" s="758"/>
      <c r="P414" s="758"/>
      <c r="Q414" s="758"/>
      <c r="R414" s="758"/>
      <c r="S414" s="758"/>
      <c r="T414" s="758"/>
      <c r="U414" s="758"/>
      <c r="V414" s="758"/>
      <c r="W414" s="758"/>
      <c r="X414" s="758"/>
      <c r="Y414" s="758"/>
      <c r="Z414" s="758"/>
      <c r="AA414" s="758"/>
      <c r="AB414" s="758"/>
      <c r="AC414" s="758"/>
      <c r="AD414" s="758"/>
      <c r="AE414" s="758"/>
      <c r="AF414" s="758"/>
      <c r="AG414" s="758"/>
      <c r="AH414" s="758"/>
      <c r="AI414" s="758"/>
      <c r="AJ414" s="758"/>
      <c r="AK414" s="758"/>
      <c r="AL414" s="758"/>
      <c r="AM414" s="758"/>
      <c r="AN414" s="758"/>
      <c r="AO414" s="758"/>
      <c r="AP414" s="758"/>
      <c r="AQ414" s="759" t="s">
        <v>157</v>
      </c>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9" t="s">
        <v>157</v>
      </c>
      <c r="BM414" s="758"/>
      <c r="BN414" s="758"/>
      <c r="BO414" s="758"/>
      <c r="BP414" s="758"/>
      <c r="BQ414" s="758"/>
      <c r="BR414" s="758"/>
      <c r="BS414" s="758"/>
      <c r="BT414" s="758"/>
      <c r="BU414" s="758"/>
      <c r="BV414" s="758"/>
      <c r="BW414" s="758"/>
      <c r="BX414" s="759"/>
      <c r="BY414" s="758"/>
      <c r="BZ414" s="758"/>
      <c r="CA414" s="758"/>
      <c r="CB414" s="758"/>
      <c r="CC414" s="758"/>
      <c r="CD414" s="758"/>
      <c r="CE414" s="758"/>
      <c r="CF414" s="758"/>
      <c r="CG414" s="758"/>
      <c r="CH414" s="758"/>
      <c r="CI414" s="758"/>
      <c r="CJ414" s="758"/>
      <c r="CK414" s="758"/>
      <c r="CL414" s="758"/>
      <c r="CM414" s="758"/>
      <c r="CN414" s="758"/>
      <c r="CO414" s="759" t="s">
        <v>157</v>
      </c>
      <c r="CP414" s="758"/>
      <c r="CQ414" s="758"/>
      <c r="CR414" s="758"/>
      <c r="CS414" s="758"/>
      <c r="CT414" s="758"/>
      <c r="CU414" s="758"/>
      <c r="CV414" s="758"/>
      <c r="CW414" s="758"/>
      <c r="CX414" s="758"/>
      <c r="CY414" s="758"/>
      <c r="CZ414" s="758"/>
      <c r="DA414" s="758"/>
      <c r="DB414" s="758"/>
      <c r="DC414" s="758"/>
      <c r="DD414" s="758"/>
      <c r="DE414" s="758"/>
      <c r="DF414" s="758"/>
    </row>
    <row r="415">
      <c r="A415" s="755" t="s">
        <v>1874</v>
      </c>
      <c r="B415" s="756">
        <f t="shared" si="34"/>
        <v>0</v>
      </c>
      <c r="C415" s="756" t="s">
        <v>4113</v>
      </c>
      <c r="D415" s="511" t="s">
        <v>152</v>
      </c>
      <c r="E415" s="511" t="s">
        <v>152</v>
      </c>
      <c r="F415" s="511" t="s">
        <v>152</v>
      </c>
      <c r="G415" s="757" t="s">
        <v>4488</v>
      </c>
      <c r="H415" s="705"/>
      <c r="I415" s="758"/>
      <c r="J415" s="758"/>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8"/>
      <c r="AG415" s="758"/>
      <c r="AH415" s="758"/>
      <c r="AI415" s="758"/>
      <c r="AJ415" s="758"/>
      <c r="AK415" s="758"/>
      <c r="AL415" s="758"/>
      <c r="AM415" s="758"/>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9"/>
      <c r="BO415" s="759"/>
      <c r="BP415" s="758"/>
      <c r="BQ415" s="758"/>
      <c r="BR415" s="758"/>
      <c r="BS415" s="758"/>
      <c r="BT415" s="758"/>
      <c r="BU415" s="758"/>
      <c r="BV415" s="758"/>
      <c r="BW415" s="758"/>
      <c r="BX415" s="758"/>
      <c r="BY415" s="758"/>
      <c r="BZ415" s="758"/>
      <c r="CA415" s="758"/>
      <c r="CB415" s="758"/>
      <c r="CC415" s="758"/>
      <c r="CD415" s="758"/>
      <c r="CE415" s="758"/>
      <c r="CF415" s="758"/>
      <c r="CG415" s="758"/>
      <c r="CH415" s="758"/>
      <c r="CI415" s="758"/>
      <c r="CJ415" s="758"/>
      <c r="CK415" s="758"/>
      <c r="CL415" s="758"/>
      <c r="CM415" s="759"/>
      <c r="CN415" s="758"/>
      <c r="CO415" s="758"/>
      <c r="CP415" s="758"/>
      <c r="CQ415" s="758"/>
      <c r="CR415" s="758"/>
      <c r="CS415" s="758"/>
      <c r="CT415" s="759"/>
      <c r="CU415" s="758"/>
      <c r="CV415" s="758"/>
      <c r="CW415" s="758"/>
      <c r="CX415" s="758"/>
      <c r="CY415" s="758"/>
      <c r="CZ415" s="758"/>
      <c r="DA415" s="759"/>
      <c r="DB415" s="759"/>
      <c r="DC415" s="759"/>
      <c r="DD415" s="759"/>
      <c r="DE415" s="759"/>
      <c r="DF415" s="759"/>
    </row>
    <row r="416">
      <c r="A416" s="755" t="s">
        <v>2164</v>
      </c>
      <c r="B416" s="756">
        <f t="shared" si="34"/>
        <v>5</v>
      </c>
      <c r="C416" s="756" t="s">
        <v>4113</v>
      </c>
      <c r="D416" s="511" t="s">
        <v>152</v>
      </c>
      <c r="E416" s="511" t="s">
        <v>152</v>
      </c>
      <c r="F416" s="511" t="s">
        <v>152</v>
      </c>
      <c r="G416" s="757" t="s">
        <v>4489</v>
      </c>
      <c r="H416" s="705"/>
      <c r="I416" s="758"/>
      <c r="J416" s="758"/>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8"/>
      <c r="AG416" s="758"/>
      <c r="AH416" s="758"/>
      <c r="AI416" s="758"/>
      <c r="AJ416" s="758"/>
      <c r="AK416" s="758"/>
      <c r="AL416" s="758"/>
      <c r="AM416" s="758"/>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9"/>
      <c r="BO416" s="759" t="s">
        <v>157</v>
      </c>
      <c r="BP416" s="758"/>
      <c r="BQ416" s="758"/>
      <c r="BR416" s="758"/>
      <c r="BS416" s="758"/>
      <c r="BT416" s="758"/>
      <c r="BU416" s="758"/>
      <c r="BV416" s="758"/>
      <c r="BW416" s="758"/>
      <c r="BX416" s="758"/>
      <c r="BY416" s="758"/>
      <c r="BZ416" s="758"/>
      <c r="CA416" s="758"/>
      <c r="CB416" s="758"/>
      <c r="CC416" s="758"/>
      <c r="CD416" s="758"/>
      <c r="CE416" s="758"/>
      <c r="CF416" s="758"/>
      <c r="CG416" s="758"/>
      <c r="CH416" s="758"/>
      <c r="CI416" s="758"/>
      <c r="CJ416" s="758"/>
      <c r="CK416" s="758"/>
      <c r="CL416" s="758"/>
      <c r="CM416" s="759" t="s">
        <v>157</v>
      </c>
      <c r="CN416" s="758"/>
      <c r="CO416" s="758"/>
      <c r="CP416" s="758"/>
      <c r="CQ416" s="758"/>
      <c r="CR416" s="758"/>
      <c r="CS416" s="758"/>
      <c r="CT416" s="759" t="s">
        <v>157</v>
      </c>
      <c r="CU416" s="758"/>
      <c r="CV416" s="758"/>
      <c r="CW416" s="758"/>
      <c r="CX416" s="758"/>
      <c r="CY416" s="758"/>
      <c r="CZ416" s="758"/>
      <c r="DA416" s="759"/>
      <c r="DB416" s="759"/>
      <c r="DC416" s="759"/>
      <c r="DD416" s="759"/>
      <c r="DE416" s="759" t="s">
        <v>157</v>
      </c>
      <c r="DF416" s="759" t="s">
        <v>157</v>
      </c>
    </row>
    <row r="417">
      <c r="A417" s="755" t="s">
        <v>2294</v>
      </c>
      <c r="B417" s="756">
        <f t="shared" si="34"/>
        <v>1</v>
      </c>
      <c r="C417" s="756" t="s">
        <v>4113</v>
      </c>
      <c r="D417" s="511" t="s">
        <v>152</v>
      </c>
      <c r="E417" s="511" t="s">
        <v>152</v>
      </c>
      <c r="F417" s="511" t="s">
        <v>152</v>
      </c>
      <c r="G417" s="757" t="s">
        <v>4490</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8"/>
      <c r="AG417" s="758"/>
      <c r="AH417" s="758"/>
      <c r="AI417" s="758"/>
      <c r="AJ417" s="758"/>
      <c r="AK417" s="758"/>
      <c r="AL417" s="758"/>
      <c r="AM417" s="758"/>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9"/>
      <c r="BO417" s="759"/>
      <c r="BP417" s="758"/>
      <c r="BQ417" s="758"/>
      <c r="BR417" s="758"/>
      <c r="BS417" s="758"/>
      <c r="BT417" s="758"/>
      <c r="BU417" s="759" t="s">
        <v>157</v>
      </c>
      <c r="BV417" s="758"/>
      <c r="BW417" s="758"/>
      <c r="BX417" s="758"/>
      <c r="BY417" s="758"/>
      <c r="BZ417" s="758"/>
      <c r="CA417" s="758"/>
      <c r="CB417" s="758"/>
      <c r="CC417" s="758"/>
      <c r="CD417" s="758"/>
      <c r="CE417" s="758"/>
      <c r="CF417" s="758"/>
      <c r="CG417" s="758"/>
      <c r="CH417" s="758"/>
      <c r="CI417" s="758"/>
      <c r="CJ417" s="758"/>
      <c r="CK417" s="758"/>
      <c r="CL417" s="758"/>
      <c r="CM417" s="758"/>
      <c r="CN417" s="758"/>
      <c r="CO417" s="758"/>
      <c r="CP417" s="758"/>
      <c r="CQ417" s="758"/>
      <c r="CR417" s="758"/>
      <c r="CS417" s="758"/>
      <c r="CT417" s="759"/>
      <c r="CU417" s="758"/>
      <c r="CV417" s="758"/>
      <c r="CW417" s="758"/>
      <c r="CX417" s="758"/>
      <c r="CY417" s="758"/>
      <c r="CZ417" s="758"/>
      <c r="DA417" s="759"/>
      <c r="DB417" s="759"/>
      <c r="DC417" s="759"/>
      <c r="DD417" s="759"/>
      <c r="DE417" s="759"/>
      <c r="DF417" s="759"/>
    </row>
    <row r="418">
      <c r="A418" s="755" t="s">
        <v>2989</v>
      </c>
      <c r="B418" s="756">
        <f t="shared" si="34"/>
        <v>0</v>
      </c>
      <c r="C418" s="756" t="s">
        <v>4113</v>
      </c>
      <c r="D418" s="511" t="s">
        <v>152</v>
      </c>
      <c r="E418" s="511" t="s">
        <v>152</v>
      </c>
      <c r="F418" s="511" t="s">
        <v>152</v>
      </c>
      <c r="G418" s="757" t="s">
        <v>4491</v>
      </c>
      <c r="H418" s="705"/>
      <c r="I418" s="758"/>
      <c r="J418" s="704"/>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9"/>
      <c r="AG418" s="758"/>
      <c r="AH418" s="758"/>
      <c r="AI418" s="758"/>
      <c r="AJ418" s="758"/>
      <c r="AK418" s="758"/>
      <c r="AL418" s="758"/>
      <c r="AM418" s="759"/>
      <c r="AN418" s="758"/>
      <c r="AO418" s="758"/>
      <c r="AP418" s="758"/>
      <c r="AQ418" s="758"/>
      <c r="AR418" s="758"/>
      <c r="AS418" s="758"/>
      <c r="AT418" s="758"/>
      <c r="AU418" s="758"/>
      <c r="AV418" s="758"/>
      <c r="AW418" s="758"/>
      <c r="AX418" s="758"/>
      <c r="AY418" s="758"/>
      <c r="AZ418" s="758"/>
      <c r="BA418" s="758"/>
      <c r="BB418" s="758"/>
      <c r="BC418" s="758"/>
      <c r="BD418" s="758"/>
      <c r="BE418" s="758"/>
      <c r="BF418" s="758"/>
      <c r="BG418" s="758"/>
      <c r="BH418" s="758"/>
      <c r="BI418" s="758"/>
      <c r="BJ418" s="758"/>
      <c r="BK418" s="758"/>
      <c r="BL418" s="758"/>
      <c r="BM418" s="758"/>
      <c r="BN418" s="758"/>
      <c r="BO418" s="758"/>
      <c r="BP418" s="758"/>
      <c r="BQ418" s="758"/>
      <c r="BR418" s="758"/>
      <c r="BS418" s="758"/>
      <c r="BT418" s="758"/>
      <c r="BU418" s="758"/>
      <c r="BV418" s="758"/>
      <c r="BW418" s="758"/>
      <c r="BX418" s="758"/>
      <c r="BY418" s="758"/>
      <c r="BZ418" s="759"/>
      <c r="CA418" s="759"/>
      <c r="CB418" s="759"/>
      <c r="CC418" s="758"/>
      <c r="CD418" s="758"/>
      <c r="CE418" s="758"/>
      <c r="CF418" s="758"/>
      <c r="CG418" s="758"/>
      <c r="CH418" s="758"/>
      <c r="CI418" s="758"/>
      <c r="CJ418" s="758"/>
      <c r="CK418" s="758"/>
      <c r="CL418" s="758"/>
      <c r="CM418" s="758"/>
      <c r="CN418" s="758"/>
      <c r="CO418" s="758"/>
      <c r="CP418" s="758"/>
      <c r="CQ418" s="758"/>
      <c r="CR418" s="758"/>
      <c r="CS418" s="758"/>
      <c r="CT418" s="758"/>
      <c r="CU418" s="758"/>
      <c r="CV418" s="758"/>
      <c r="CW418" s="758"/>
      <c r="CX418" s="759"/>
      <c r="CY418" s="758"/>
      <c r="CZ418" s="758"/>
      <c r="DA418" s="758"/>
      <c r="DB418" s="758"/>
      <c r="DC418" s="758"/>
      <c r="DD418" s="758"/>
      <c r="DE418" s="758"/>
      <c r="DF418" s="758"/>
    </row>
    <row r="419">
      <c r="A419" s="755" t="s">
        <v>956</v>
      </c>
      <c r="B419" s="756">
        <f t="shared" si="34"/>
        <v>0</v>
      </c>
      <c r="C419" s="756" t="s">
        <v>4076</v>
      </c>
      <c r="D419" s="511" t="s">
        <v>152</v>
      </c>
      <c r="E419" s="511" t="s">
        <v>152</v>
      </c>
      <c r="F419" s="511" t="s">
        <v>152</v>
      </c>
      <c r="G419" s="757" t="s">
        <v>4492</v>
      </c>
      <c r="H419" s="705"/>
      <c r="I419" s="758"/>
      <c r="J419" s="704"/>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9"/>
      <c r="AG419" s="758"/>
      <c r="AH419" s="758"/>
      <c r="AI419" s="758"/>
      <c r="AJ419" s="758"/>
      <c r="AK419" s="758"/>
      <c r="AL419" s="758"/>
      <c r="AM419" s="759"/>
      <c r="AN419" s="758"/>
      <c r="AO419" s="758"/>
      <c r="AP419" s="758"/>
      <c r="AQ419" s="758"/>
      <c r="AR419" s="758"/>
      <c r="AS419" s="758"/>
      <c r="AT419" s="758"/>
      <c r="AU419" s="758"/>
      <c r="AV419" s="758"/>
      <c r="AW419" s="758"/>
      <c r="AX419" s="758"/>
      <c r="AY419" s="758"/>
      <c r="AZ419" s="758"/>
      <c r="BA419" s="758"/>
      <c r="BB419" s="758"/>
      <c r="BC419" s="758"/>
      <c r="BD419" s="758"/>
      <c r="BE419" s="758"/>
      <c r="BF419" s="758"/>
      <c r="BG419" s="758"/>
      <c r="BH419" s="758"/>
      <c r="BI419" s="758"/>
      <c r="BJ419" s="758"/>
      <c r="BK419" s="758"/>
      <c r="BL419" s="758"/>
      <c r="BM419" s="758"/>
      <c r="BN419" s="758"/>
      <c r="BO419" s="758"/>
      <c r="BP419" s="758"/>
      <c r="BQ419" s="758"/>
      <c r="BR419" s="758"/>
      <c r="BS419" s="758"/>
      <c r="BT419" s="758"/>
      <c r="BU419" s="758"/>
      <c r="BV419" s="758"/>
      <c r="BW419" s="758"/>
      <c r="BX419" s="758"/>
      <c r="BY419" s="758"/>
      <c r="BZ419" s="759"/>
      <c r="CA419" s="759"/>
      <c r="CB419" s="759"/>
      <c r="CC419" s="758"/>
      <c r="CD419" s="758"/>
      <c r="CE419" s="758"/>
      <c r="CF419" s="758"/>
      <c r="CG419" s="758"/>
      <c r="CH419" s="758"/>
      <c r="CI419" s="758"/>
      <c r="CJ419" s="758"/>
      <c r="CK419" s="758"/>
      <c r="CL419" s="758"/>
      <c r="CM419" s="758"/>
      <c r="CN419" s="758"/>
      <c r="CO419" s="758"/>
      <c r="CP419" s="758"/>
      <c r="CQ419" s="758"/>
      <c r="CR419" s="758"/>
      <c r="CS419" s="758"/>
      <c r="CT419" s="758"/>
      <c r="CU419" s="758"/>
      <c r="CV419" s="758"/>
      <c r="CW419" s="758"/>
      <c r="CX419" s="759"/>
      <c r="CY419" s="758"/>
      <c r="CZ419" s="758"/>
      <c r="DA419" s="758"/>
      <c r="DB419" s="758"/>
      <c r="DC419" s="758"/>
      <c r="DD419" s="758"/>
      <c r="DE419" s="758"/>
      <c r="DF419" s="758"/>
    </row>
    <row r="420">
      <c r="A420" s="755" t="s">
        <v>188</v>
      </c>
      <c r="B420" s="756">
        <f t="shared" si="34"/>
        <v>1</v>
      </c>
      <c r="C420" s="756" t="s">
        <v>4113</v>
      </c>
      <c r="D420" s="511" t="s">
        <v>152</v>
      </c>
      <c r="E420" s="511" t="s">
        <v>152</v>
      </c>
      <c r="F420" s="511" t="s">
        <v>152</v>
      </c>
      <c r="G420" s="757" t="s">
        <v>4493</v>
      </c>
      <c r="H420" s="705"/>
      <c r="I420" s="758"/>
      <c r="J420" s="704" t="s">
        <v>157</v>
      </c>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9"/>
      <c r="AG420" s="758"/>
      <c r="AH420" s="758"/>
      <c r="AI420" s="758"/>
      <c r="AJ420" s="758"/>
      <c r="AK420" s="758"/>
      <c r="AL420" s="758"/>
      <c r="AM420" s="759"/>
      <c r="AN420" s="758"/>
      <c r="AO420" s="758"/>
      <c r="AP420" s="758"/>
      <c r="AQ420" s="758"/>
      <c r="AR420" s="758"/>
      <c r="AS420" s="758"/>
      <c r="AT420" s="758"/>
      <c r="AU420" s="758"/>
      <c r="AV420" s="758"/>
      <c r="AW420" s="758"/>
      <c r="AX420" s="758"/>
      <c r="AY420" s="758"/>
      <c r="AZ420" s="758"/>
      <c r="BA420" s="758"/>
      <c r="BB420" s="758"/>
      <c r="BC420" s="758"/>
      <c r="BD420" s="758"/>
      <c r="BE420" s="758"/>
      <c r="BF420" s="758"/>
      <c r="BG420" s="758"/>
      <c r="BH420" s="758"/>
      <c r="BI420" s="758"/>
      <c r="BJ420" s="758"/>
      <c r="BK420" s="758"/>
      <c r="BL420" s="758"/>
      <c r="BM420" s="758"/>
      <c r="BN420" s="758"/>
      <c r="BO420" s="758"/>
      <c r="BP420" s="758"/>
      <c r="BQ420" s="758"/>
      <c r="BR420" s="758"/>
      <c r="BS420" s="758"/>
      <c r="BT420" s="758"/>
      <c r="BU420" s="758"/>
      <c r="BV420" s="758"/>
      <c r="BW420" s="758"/>
      <c r="BX420" s="758"/>
      <c r="BY420" s="758"/>
      <c r="BZ420" s="759"/>
      <c r="CA420" s="759"/>
      <c r="CB420" s="759"/>
      <c r="CC420" s="758"/>
      <c r="CD420" s="758"/>
      <c r="CE420" s="758"/>
      <c r="CF420" s="758"/>
      <c r="CG420" s="758"/>
      <c r="CH420" s="758"/>
      <c r="CI420" s="758"/>
      <c r="CJ420" s="758"/>
      <c r="CK420" s="758"/>
      <c r="CL420" s="758"/>
      <c r="CM420" s="758"/>
      <c r="CN420" s="758"/>
      <c r="CO420" s="758"/>
      <c r="CP420" s="758"/>
      <c r="CQ420" s="758"/>
      <c r="CR420" s="758"/>
      <c r="CS420" s="758"/>
      <c r="CT420" s="758"/>
      <c r="CU420" s="758"/>
      <c r="CV420" s="758"/>
      <c r="CW420" s="758"/>
      <c r="CX420" s="759"/>
      <c r="CY420" s="758"/>
      <c r="CZ420" s="758"/>
      <c r="DA420" s="758"/>
      <c r="DB420" s="758"/>
      <c r="DC420" s="758"/>
      <c r="DD420" s="758"/>
      <c r="DE420" s="758"/>
      <c r="DF420" s="758"/>
    </row>
    <row r="421">
      <c r="A421" s="755" t="s">
        <v>1089</v>
      </c>
      <c r="B421" s="756">
        <f t="shared" si="34"/>
        <v>4</v>
      </c>
      <c r="C421" s="756" t="s">
        <v>4113</v>
      </c>
      <c r="D421" s="511" t="s">
        <v>152</v>
      </c>
      <c r="E421" s="511" t="s">
        <v>152</v>
      </c>
      <c r="F421" s="511" t="s">
        <v>152</v>
      </c>
      <c r="G421" s="757" t="s">
        <v>4494</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9" t="s">
        <v>157</v>
      </c>
      <c r="AG421" s="758"/>
      <c r="AH421" s="758"/>
      <c r="AI421" s="758"/>
      <c r="AJ421" s="758"/>
      <c r="AK421" s="758"/>
      <c r="AL421" s="758"/>
      <c r="AM421" s="759" t="s">
        <v>157</v>
      </c>
      <c r="AN421" s="758"/>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8"/>
      <c r="BM421" s="758"/>
      <c r="BN421" s="758"/>
      <c r="BO421" s="758"/>
      <c r="BP421" s="758"/>
      <c r="BQ421" s="758"/>
      <c r="BR421" s="758"/>
      <c r="BS421" s="758"/>
      <c r="BT421" s="758"/>
      <c r="BU421" s="758"/>
      <c r="BV421" s="758"/>
      <c r="BW421" s="758"/>
      <c r="BX421" s="758"/>
      <c r="BY421" s="758"/>
      <c r="BZ421" s="759"/>
      <c r="CA421" s="759"/>
      <c r="CB421" s="759" t="s">
        <v>157</v>
      </c>
      <c r="CC421" s="758"/>
      <c r="CD421" s="758"/>
      <c r="CE421" s="758"/>
      <c r="CF421" s="758"/>
      <c r="CG421" s="758"/>
      <c r="CH421" s="758"/>
      <c r="CI421" s="758"/>
      <c r="CJ421" s="758"/>
      <c r="CK421" s="758"/>
      <c r="CL421" s="758"/>
      <c r="CM421" s="758"/>
      <c r="CN421" s="758"/>
      <c r="CO421" s="758"/>
      <c r="CP421" s="758"/>
      <c r="CQ421" s="758"/>
      <c r="CR421" s="758"/>
      <c r="CS421" s="758"/>
      <c r="CT421" s="758"/>
      <c r="CU421" s="758"/>
      <c r="CV421" s="758"/>
      <c r="CW421" s="758"/>
      <c r="CX421" s="759" t="s">
        <v>157</v>
      </c>
      <c r="CY421" s="758"/>
      <c r="CZ421" s="758"/>
      <c r="DA421" s="758"/>
      <c r="DB421" s="758"/>
      <c r="DC421" s="758"/>
      <c r="DD421" s="758"/>
      <c r="DE421" s="758"/>
      <c r="DF421" s="758"/>
    </row>
    <row r="422">
      <c r="A422" s="755" t="s">
        <v>1568</v>
      </c>
      <c r="B422" s="756">
        <f t="shared" si="34"/>
        <v>0</v>
      </c>
      <c r="C422" s="756" t="s">
        <v>4113</v>
      </c>
      <c r="D422" s="511" t="s">
        <v>152</v>
      </c>
      <c r="E422" s="511" t="s">
        <v>152</v>
      </c>
      <c r="F422" s="511" t="s">
        <v>152</v>
      </c>
      <c r="G422" s="757" t="s">
        <v>4495</v>
      </c>
      <c r="H422" s="705"/>
      <c r="I422" s="758"/>
      <c r="J422" s="758"/>
      <c r="K422" s="758"/>
      <c r="L422" s="758"/>
      <c r="M422" s="758"/>
      <c r="N422" s="758"/>
      <c r="O422" s="758"/>
      <c r="P422" s="758"/>
      <c r="Q422" s="758"/>
      <c r="R422" s="758"/>
      <c r="S422" s="758"/>
      <c r="T422" s="758"/>
      <c r="U422" s="758"/>
      <c r="V422" s="758"/>
      <c r="W422" s="758"/>
      <c r="X422" s="758"/>
      <c r="Y422" s="758"/>
      <c r="Z422" s="758"/>
      <c r="AA422" s="758"/>
      <c r="AB422" s="758"/>
      <c r="AC422" s="758"/>
      <c r="AD422" s="758"/>
      <c r="AE422" s="758"/>
      <c r="AF422" s="758"/>
      <c r="AG422" s="758"/>
      <c r="AH422" s="758"/>
      <c r="AI422" s="759"/>
      <c r="AJ422" s="759"/>
      <c r="AK422" s="759"/>
      <c r="AL422" s="759"/>
      <c r="AM422" s="758"/>
      <c r="AN422" s="758"/>
      <c r="AO422" s="758"/>
      <c r="AP422" s="758"/>
      <c r="AQ422" s="758"/>
      <c r="AR422" s="758"/>
      <c r="AS422" s="758"/>
      <c r="AT422" s="758"/>
      <c r="AU422" s="758"/>
      <c r="AV422" s="758"/>
      <c r="AW422" s="758"/>
      <c r="AX422" s="759"/>
      <c r="AY422" s="759"/>
      <c r="AZ422" s="759"/>
      <c r="BA422" s="759"/>
      <c r="BB422" s="758"/>
      <c r="BC422" s="758"/>
      <c r="BD422" s="758"/>
      <c r="BE422" s="758"/>
      <c r="BF422" s="758"/>
      <c r="BG422" s="758"/>
      <c r="BH422" s="758"/>
      <c r="BI422" s="759"/>
      <c r="BJ422" s="759"/>
      <c r="BK422" s="759"/>
      <c r="BL422" s="758"/>
      <c r="BM422" s="758"/>
      <c r="BN422" s="758"/>
      <c r="BO422" s="758"/>
      <c r="BP422" s="759"/>
      <c r="BQ422" s="758"/>
      <c r="BR422" s="758"/>
      <c r="BS422" s="758"/>
      <c r="BT422" s="758"/>
      <c r="BU422" s="758"/>
      <c r="BV422" s="758"/>
      <c r="BW422" s="758"/>
      <c r="BX422" s="758"/>
      <c r="BY422" s="758"/>
      <c r="BZ422" s="758"/>
      <c r="CA422" s="758"/>
      <c r="CB422" s="758"/>
      <c r="CC422" s="758"/>
      <c r="CD422" s="758"/>
      <c r="CE422" s="758"/>
      <c r="CF422" s="758"/>
      <c r="CG422" s="758"/>
      <c r="CH422" s="758"/>
      <c r="CI422" s="758"/>
      <c r="CJ422" s="758"/>
      <c r="CK422" s="758"/>
      <c r="CL422" s="758"/>
      <c r="CM422" s="759"/>
      <c r="CN422" s="759"/>
      <c r="CO422" s="759"/>
      <c r="CP422" s="759"/>
      <c r="CQ422" s="759"/>
      <c r="CR422" s="758"/>
      <c r="CS422" s="758"/>
      <c r="CT422" s="758"/>
      <c r="CU422" s="758"/>
      <c r="CV422" s="759"/>
      <c r="CW422" s="758"/>
      <c r="CX422" s="758"/>
      <c r="CY422" s="758"/>
      <c r="CZ422" s="758"/>
      <c r="DA422" s="758"/>
      <c r="DB422" s="758"/>
      <c r="DC422" s="758"/>
      <c r="DD422" s="758"/>
      <c r="DE422" s="758"/>
      <c r="DF422" s="758"/>
    </row>
    <row r="423">
      <c r="A423" s="755" t="s">
        <v>1569</v>
      </c>
      <c r="B423" s="756">
        <f t="shared" si="34"/>
        <v>0</v>
      </c>
      <c r="C423" s="756" t="s">
        <v>4113</v>
      </c>
      <c r="D423" s="511" t="s">
        <v>152</v>
      </c>
      <c r="E423" s="511" t="s">
        <v>152</v>
      </c>
      <c r="F423" s="511" t="s">
        <v>152</v>
      </c>
      <c r="G423" s="757" t="s">
        <v>4496</v>
      </c>
      <c r="H423" s="705"/>
      <c r="I423" s="758"/>
      <c r="J423" s="758"/>
      <c r="K423" s="758"/>
      <c r="L423" s="758"/>
      <c r="M423" s="758"/>
      <c r="N423" s="758"/>
      <c r="O423" s="758"/>
      <c r="P423" s="758"/>
      <c r="Q423" s="758"/>
      <c r="R423" s="758"/>
      <c r="S423" s="758"/>
      <c r="T423" s="758"/>
      <c r="U423" s="758"/>
      <c r="V423" s="758"/>
      <c r="W423" s="758"/>
      <c r="X423" s="758"/>
      <c r="Y423" s="758"/>
      <c r="Z423" s="758"/>
      <c r="AA423" s="758"/>
      <c r="AB423" s="758"/>
      <c r="AC423" s="758"/>
      <c r="AD423" s="758"/>
      <c r="AE423" s="758"/>
      <c r="AF423" s="758"/>
      <c r="AG423" s="758"/>
      <c r="AH423" s="758"/>
      <c r="AI423" s="759"/>
      <c r="AJ423" s="759"/>
      <c r="AK423" s="759"/>
      <c r="AL423" s="759"/>
      <c r="AM423" s="758"/>
      <c r="AN423" s="758"/>
      <c r="AO423" s="758"/>
      <c r="AP423" s="758"/>
      <c r="AQ423" s="758"/>
      <c r="AR423" s="758"/>
      <c r="AS423" s="758"/>
      <c r="AT423" s="758"/>
      <c r="AU423" s="758"/>
      <c r="AV423" s="758"/>
      <c r="AW423" s="758"/>
      <c r="AX423" s="759"/>
      <c r="AY423" s="759"/>
      <c r="AZ423" s="759"/>
      <c r="BA423" s="759"/>
      <c r="BB423" s="758"/>
      <c r="BC423" s="758"/>
      <c r="BD423" s="758"/>
      <c r="BE423" s="758"/>
      <c r="BF423" s="758"/>
      <c r="BG423" s="758"/>
      <c r="BH423" s="758"/>
      <c r="BI423" s="759"/>
      <c r="BJ423" s="759"/>
      <c r="BK423" s="759"/>
      <c r="BL423" s="758"/>
      <c r="BM423" s="758"/>
      <c r="BN423" s="758"/>
      <c r="BO423" s="758"/>
      <c r="BP423" s="759"/>
      <c r="BQ423" s="758"/>
      <c r="BR423" s="758"/>
      <c r="BS423" s="758"/>
      <c r="BT423" s="758"/>
      <c r="BU423" s="758"/>
      <c r="BV423" s="758"/>
      <c r="BW423" s="758"/>
      <c r="BX423" s="758"/>
      <c r="BY423" s="758"/>
      <c r="BZ423" s="758"/>
      <c r="CA423" s="758"/>
      <c r="CB423" s="758"/>
      <c r="CC423" s="758"/>
      <c r="CD423" s="758"/>
      <c r="CE423" s="758"/>
      <c r="CF423" s="758"/>
      <c r="CG423" s="758"/>
      <c r="CH423" s="758"/>
      <c r="CI423" s="758"/>
      <c r="CJ423" s="758"/>
      <c r="CK423" s="758"/>
      <c r="CL423" s="758"/>
      <c r="CM423" s="759"/>
      <c r="CN423" s="759"/>
      <c r="CO423" s="759"/>
      <c r="CP423" s="759"/>
      <c r="CQ423" s="759"/>
      <c r="CR423" s="758"/>
      <c r="CS423" s="758"/>
      <c r="CT423" s="758"/>
      <c r="CU423" s="758"/>
      <c r="CV423" s="759"/>
      <c r="CW423" s="758"/>
      <c r="CX423" s="758"/>
      <c r="CY423" s="758"/>
      <c r="CZ423" s="758"/>
      <c r="DA423" s="758"/>
      <c r="DB423" s="758"/>
      <c r="DC423" s="758"/>
      <c r="DD423" s="758"/>
      <c r="DE423" s="758"/>
      <c r="DF423" s="758"/>
    </row>
    <row r="424">
      <c r="A424" s="755" t="s">
        <v>1176</v>
      </c>
      <c r="B424" s="756">
        <f t="shared" si="34"/>
        <v>5</v>
      </c>
      <c r="C424" s="756" t="s">
        <v>4113</v>
      </c>
      <c r="D424" s="511" t="s">
        <v>152</v>
      </c>
      <c r="E424" s="511" t="s">
        <v>152</v>
      </c>
      <c r="F424" s="511" t="s">
        <v>152</v>
      </c>
      <c r="G424" s="757" t="s">
        <v>4497</v>
      </c>
      <c r="H424" s="705"/>
      <c r="I424" s="758"/>
      <c r="J424" s="758"/>
      <c r="K424" s="758"/>
      <c r="L424" s="758"/>
      <c r="M424" s="758"/>
      <c r="N424" s="758"/>
      <c r="O424" s="758"/>
      <c r="P424" s="758"/>
      <c r="Q424" s="758"/>
      <c r="R424" s="758"/>
      <c r="S424" s="758"/>
      <c r="T424" s="758"/>
      <c r="U424" s="758"/>
      <c r="V424" s="758"/>
      <c r="W424" s="758"/>
      <c r="X424" s="758"/>
      <c r="Y424" s="758"/>
      <c r="Z424" s="758"/>
      <c r="AA424" s="758"/>
      <c r="AB424" s="758"/>
      <c r="AC424" s="758"/>
      <c r="AD424" s="758"/>
      <c r="AE424" s="758"/>
      <c r="AF424" s="758"/>
      <c r="AG424" s="758"/>
      <c r="AH424" s="758"/>
      <c r="AI424" s="759" t="s">
        <v>157</v>
      </c>
      <c r="AJ424" s="759"/>
      <c r="AK424" s="759"/>
      <c r="AL424" s="759"/>
      <c r="AM424" s="758"/>
      <c r="AN424" s="758"/>
      <c r="AO424" s="758"/>
      <c r="AP424" s="758"/>
      <c r="AQ424" s="758"/>
      <c r="AR424" s="758"/>
      <c r="AS424" s="758"/>
      <c r="AT424" s="758"/>
      <c r="AU424" s="758"/>
      <c r="AV424" s="758"/>
      <c r="AW424" s="758"/>
      <c r="AX424" s="759"/>
      <c r="AY424" s="759"/>
      <c r="AZ424" s="759"/>
      <c r="BA424" s="759" t="s">
        <v>157</v>
      </c>
      <c r="BB424" s="758"/>
      <c r="BC424" s="758"/>
      <c r="BD424" s="758"/>
      <c r="BE424" s="758"/>
      <c r="BF424" s="758"/>
      <c r="BG424" s="758"/>
      <c r="BH424" s="758"/>
      <c r="BI424" s="759" t="s">
        <v>157</v>
      </c>
      <c r="BJ424" s="759"/>
      <c r="BK424" s="759"/>
      <c r="BL424" s="758"/>
      <c r="BM424" s="758"/>
      <c r="BN424" s="758"/>
      <c r="BO424" s="758"/>
      <c r="BP424" s="759" t="s">
        <v>157</v>
      </c>
      <c r="BQ424" s="758"/>
      <c r="BR424" s="758"/>
      <c r="BS424" s="758"/>
      <c r="BT424" s="758"/>
      <c r="BU424" s="758"/>
      <c r="BV424" s="758"/>
      <c r="BW424" s="758"/>
      <c r="BX424" s="758"/>
      <c r="BY424" s="758"/>
      <c r="BZ424" s="758"/>
      <c r="CA424" s="758"/>
      <c r="CB424" s="758"/>
      <c r="CC424" s="758"/>
      <c r="CD424" s="758"/>
      <c r="CE424" s="758"/>
      <c r="CF424" s="758"/>
      <c r="CG424" s="758"/>
      <c r="CH424" s="758"/>
      <c r="CI424" s="758"/>
      <c r="CJ424" s="758"/>
      <c r="CK424" s="758"/>
      <c r="CL424" s="758"/>
      <c r="CM424" s="759"/>
      <c r="CN424" s="759" t="s">
        <v>157</v>
      </c>
      <c r="CO424" s="759"/>
      <c r="CP424" s="759"/>
      <c r="CQ424" s="759"/>
      <c r="CR424" s="758"/>
      <c r="CS424" s="758"/>
      <c r="CT424" s="758"/>
      <c r="CU424" s="758"/>
      <c r="CV424" s="759"/>
      <c r="CW424" s="758"/>
      <c r="CX424" s="758"/>
      <c r="CY424" s="758"/>
      <c r="CZ424" s="758"/>
      <c r="DA424" s="758"/>
      <c r="DB424" s="758"/>
      <c r="DC424" s="758"/>
      <c r="DD424" s="758"/>
      <c r="DE424" s="758"/>
      <c r="DF424" s="758"/>
    </row>
    <row r="425">
      <c r="A425" s="755" t="s">
        <v>1204</v>
      </c>
      <c r="B425" s="756">
        <f t="shared" si="34"/>
        <v>5</v>
      </c>
      <c r="C425" s="756" t="s">
        <v>4113</v>
      </c>
      <c r="D425" s="511" t="s">
        <v>152</v>
      </c>
      <c r="E425" s="511" t="s">
        <v>152</v>
      </c>
      <c r="F425" s="511" t="s">
        <v>152</v>
      </c>
      <c r="G425" s="757" t="s">
        <v>4498</v>
      </c>
      <c r="H425" s="705"/>
      <c r="I425" s="758"/>
      <c r="J425" s="758"/>
      <c r="K425" s="758"/>
      <c r="L425" s="758"/>
      <c r="M425" s="758"/>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9" t="s">
        <v>157</v>
      </c>
      <c r="AK425" s="759"/>
      <c r="AL425" s="758"/>
      <c r="AM425" s="758"/>
      <c r="AN425" s="759" t="s">
        <v>157</v>
      </c>
      <c r="AO425" s="758"/>
      <c r="AP425" s="758"/>
      <c r="AQ425" s="758"/>
      <c r="AR425" s="758"/>
      <c r="AS425" s="758"/>
      <c r="AT425" s="758"/>
      <c r="AU425" s="758"/>
      <c r="AV425" s="758"/>
      <c r="AW425" s="758"/>
      <c r="AX425" s="758"/>
      <c r="AY425" s="758"/>
      <c r="AZ425" s="758"/>
      <c r="BA425" s="758"/>
      <c r="BB425" s="758"/>
      <c r="BC425" s="758"/>
      <c r="BD425" s="758"/>
      <c r="BE425" s="758"/>
      <c r="BF425" s="758"/>
      <c r="BG425" s="758"/>
      <c r="BH425" s="758"/>
      <c r="BI425" s="758"/>
      <c r="BJ425" s="758"/>
      <c r="BK425" s="758"/>
      <c r="BL425" s="759" t="s">
        <v>157</v>
      </c>
      <c r="BM425" s="758"/>
      <c r="BN425" s="758"/>
      <c r="BO425" s="758"/>
      <c r="BP425" s="758"/>
      <c r="BQ425" s="758"/>
      <c r="BR425" s="758"/>
      <c r="BS425" s="758"/>
      <c r="BT425" s="758"/>
      <c r="BU425" s="758"/>
      <c r="BV425" s="758"/>
      <c r="BW425" s="758"/>
      <c r="BX425" s="758"/>
      <c r="BY425" s="758"/>
      <c r="BZ425" s="758"/>
      <c r="CA425" s="758"/>
      <c r="CB425" s="758"/>
      <c r="CC425" s="758"/>
      <c r="CD425" s="758"/>
      <c r="CE425" s="758"/>
      <c r="CF425" s="759" t="s">
        <v>157</v>
      </c>
      <c r="CG425" s="758"/>
      <c r="CH425" s="758"/>
      <c r="CI425" s="758"/>
      <c r="CJ425" s="758"/>
      <c r="CK425" s="758"/>
      <c r="CL425" s="758"/>
      <c r="CM425" s="758"/>
      <c r="CN425" s="758"/>
      <c r="CO425" s="758"/>
      <c r="CP425" s="758"/>
      <c r="CQ425" s="758"/>
      <c r="CR425" s="758"/>
      <c r="CS425" s="758"/>
      <c r="CT425" s="758"/>
      <c r="CU425" s="758"/>
      <c r="CV425" s="758"/>
      <c r="CW425" s="758"/>
      <c r="CX425" s="758"/>
      <c r="CY425" s="758"/>
      <c r="CZ425" s="758"/>
      <c r="DA425" s="758"/>
      <c r="DB425" s="758"/>
      <c r="DC425" s="759"/>
      <c r="DD425" s="759" t="s">
        <v>157</v>
      </c>
      <c r="DE425" s="759"/>
      <c r="DF425" s="758"/>
    </row>
    <row r="426">
      <c r="A426" s="755" t="s">
        <v>791</v>
      </c>
      <c r="B426" s="756">
        <f t="shared" si="34"/>
        <v>3</v>
      </c>
      <c r="C426" s="756" t="s">
        <v>4113</v>
      </c>
      <c r="D426" s="511" t="s">
        <v>152</v>
      </c>
      <c r="E426" s="511" t="s">
        <v>152</v>
      </c>
      <c r="F426" s="511" t="s">
        <v>152</v>
      </c>
      <c r="G426" s="757" t="s">
        <v>4499</v>
      </c>
      <c r="H426" s="705"/>
      <c r="I426" s="758"/>
      <c r="J426" s="758"/>
      <c r="K426" s="758"/>
      <c r="L426" s="758"/>
      <c r="M426" s="758"/>
      <c r="N426" s="758"/>
      <c r="O426" s="758"/>
      <c r="P426" s="758"/>
      <c r="Q426" s="758"/>
      <c r="R426" s="758"/>
      <c r="S426" s="758"/>
      <c r="T426" s="758"/>
      <c r="U426" s="758"/>
      <c r="V426" s="758"/>
      <c r="W426" s="758"/>
      <c r="X426" s="759" t="s">
        <v>157</v>
      </c>
      <c r="Y426" s="758"/>
      <c r="Z426" s="758"/>
      <c r="AA426" s="759"/>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8"/>
      <c r="BA426" s="758"/>
      <c r="BB426" s="758"/>
      <c r="BC426" s="758"/>
      <c r="BD426" s="758"/>
      <c r="BE426" s="758"/>
      <c r="BF426" s="758"/>
      <c r="BG426" s="758"/>
      <c r="BH426" s="758"/>
      <c r="BI426" s="758"/>
      <c r="BJ426" s="759" t="s">
        <v>157</v>
      </c>
      <c r="BK426" s="758"/>
      <c r="BL426" s="758"/>
      <c r="BM426" s="758"/>
      <c r="BN426" s="758"/>
      <c r="BO426" s="758"/>
      <c r="BP426" s="758"/>
      <c r="BQ426" s="758"/>
      <c r="BR426" s="758"/>
      <c r="BS426" s="758"/>
      <c r="BT426" s="758"/>
      <c r="BU426" s="758"/>
      <c r="BV426" s="758"/>
      <c r="BW426" s="758"/>
      <c r="BX426" s="759"/>
      <c r="BY426" s="758"/>
      <c r="BZ426" s="758"/>
      <c r="CA426" s="758"/>
      <c r="CB426" s="758"/>
      <c r="CC426" s="758"/>
      <c r="CD426" s="758"/>
      <c r="CE426" s="758"/>
      <c r="CF426" s="758"/>
      <c r="CG426" s="758"/>
      <c r="CH426" s="758"/>
      <c r="CI426" s="758"/>
      <c r="CJ426" s="758"/>
      <c r="CK426" s="758"/>
      <c r="CL426" s="758"/>
      <c r="CM426" s="758"/>
      <c r="CN426" s="758"/>
      <c r="CO426" s="758"/>
      <c r="CP426" s="758"/>
      <c r="CQ426" s="758"/>
      <c r="CR426" s="758"/>
      <c r="CS426" s="758"/>
      <c r="CT426" s="758"/>
      <c r="CU426" s="758"/>
      <c r="CV426" s="759" t="s">
        <v>157</v>
      </c>
      <c r="CW426" s="758"/>
      <c r="CX426" s="758"/>
      <c r="CY426" s="758"/>
      <c r="CZ426" s="758"/>
      <c r="DA426" s="758"/>
      <c r="DB426" s="758"/>
      <c r="DC426" s="758"/>
      <c r="DD426" s="758"/>
      <c r="DE426" s="758"/>
      <c r="DF426" s="758"/>
    </row>
    <row r="427">
      <c r="A427" s="755" t="s">
        <v>310</v>
      </c>
      <c r="B427" s="756">
        <f t="shared" si="34"/>
        <v>5</v>
      </c>
      <c r="C427" s="756" t="s">
        <v>4113</v>
      </c>
      <c r="D427" s="511" t="s">
        <v>152</v>
      </c>
      <c r="E427" s="511" t="s">
        <v>152</v>
      </c>
      <c r="F427" s="511" t="s">
        <v>152</v>
      </c>
      <c r="G427" s="757" t="s">
        <v>4500</v>
      </c>
      <c r="H427" s="705"/>
      <c r="I427" s="758"/>
      <c r="J427" s="724"/>
      <c r="K427" s="724"/>
      <c r="L427" s="724"/>
      <c r="M427" s="759" t="s">
        <v>157</v>
      </c>
      <c r="N427" s="758"/>
      <c r="O427" s="758"/>
      <c r="P427" s="758"/>
      <c r="Q427" s="758"/>
      <c r="R427" s="758"/>
      <c r="S427" s="758"/>
      <c r="T427" s="758"/>
      <c r="U427" s="758"/>
      <c r="V427" s="758"/>
      <c r="W427" s="758"/>
      <c r="X427" s="758"/>
      <c r="Y427" s="758"/>
      <c r="Z427" s="758"/>
      <c r="AA427" s="758"/>
      <c r="AB427" s="758"/>
      <c r="AC427" s="759" t="s">
        <v>157</v>
      </c>
      <c r="AD427" s="758"/>
      <c r="AE427" s="758"/>
      <c r="AF427" s="758"/>
      <c r="AG427" s="758"/>
      <c r="AH427" s="759" t="s">
        <v>157</v>
      </c>
      <c r="AI427" s="758"/>
      <c r="AJ427" s="758"/>
      <c r="AK427" s="758"/>
      <c r="AL427" s="758"/>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8"/>
      <c r="BK427" s="758"/>
      <c r="BL427" s="758"/>
      <c r="BM427" s="759" t="s">
        <v>157</v>
      </c>
      <c r="BN427" s="758"/>
      <c r="BO427" s="758"/>
      <c r="BP427" s="758"/>
      <c r="BQ427" s="758"/>
      <c r="BR427" s="758"/>
      <c r="BS427" s="758"/>
      <c r="BT427" s="758"/>
      <c r="BU427" s="758"/>
      <c r="BV427" s="758"/>
      <c r="BW427" s="758"/>
      <c r="BX427" s="759"/>
      <c r="BY427" s="758"/>
      <c r="BZ427" s="758"/>
      <c r="CA427" s="758"/>
      <c r="CB427" s="758"/>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8"/>
      <c r="DD427" s="758"/>
      <c r="DE427" s="758"/>
      <c r="DF427" s="758"/>
    </row>
    <row r="428">
      <c r="A428" s="755" t="s">
        <v>3707</v>
      </c>
      <c r="B428" s="756">
        <f t="shared" si="34"/>
        <v>0</v>
      </c>
      <c r="C428" s="756" t="s">
        <v>4113</v>
      </c>
      <c r="D428" s="511" t="s">
        <v>152</v>
      </c>
      <c r="E428" s="511" t="s">
        <v>152</v>
      </c>
      <c r="F428" s="511" t="s">
        <v>152</v>
      </c>
      <c r="G428" s="757" t="s">
        <v>4501</v>
      </c>
      <c r="H428" s="705"/>
      <c r="I428" s="758"/>
      <c r="J428" s="724"/>
      <c r="K428" s="724"/>
      <c r="L428" s="724"/>
      <c r="M428" s="759"/>
      <c r="N428" s="758"/>
      <c r="O428" s="758"/>
      <c r="P428" s="758"/>
      <c r="Q428" s="758"/>
      <c r="R428" s="758"/>
      <c r="S428" s="758"/>
      <c r="T428" s="758"/>
      <c r="U428" s="758"/>
      <c r="V428" s="758"/>
      <c r="W428" s="758"/>
      <c r="X428" s="758"/>
      <c r="Y428" s="758"/>
      <c r="Z428" s="758"/>
      <c r="AA428" s="758"/>
      <c r="AB428" s="758"/>
      <c r="AC428" s="759"/>
      <c r="AD428" s="758"/>
      <c r="AE428" s="758"/>
      <c r="AF428" s="758"/>
      <c r="AG428" s="758"/>
      <c r="AH428" s="759"/>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9"/>
      <c r="BE428" s="759"/>
      <c r="BF428" s="759"/>
      <c r="BG428" s="758"/>
      <c r="BH428" s="758"/>
      <c r="BI428" s="758"/>
      <c r="BJ428" s="758"/>
      <c r="BK428" s="758"/>
      <c r="BL428" s="758"/>
      <c r="BM428" s="759"/>
      <c r="BN428" s="758"/>
      <c r="BO428" s="758"/>
      <c r="BP428" s="758"/>
      <c r="BQ428" s="758"/>
      <c r="BR428" s="758"/>
      <c r="BS428" s="758"/>
      <c r="BT428" s="758"/>
      <c r="BU428" s="758"/>
      <c r="BV428" s="758"/>
      <c r="BW428" s="758"/>
      <c r="BX428" s="759"/>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8"/>
      <c r="DB428" s="758"/>
      <c r="DC428" s="758"/>
      <c r="DD428" s="758"/>
      <c r="DE428" s="758"/>
      <c r="DF428" s="758"/>
    </row>
    <row r="429">
      <c r="A429" s="755" t="s">
        <v>1900</v>
      </c>
      <c r="B429" s="756">
        <f t="shared" si="34"/>
        <v>6</v>
      </c>
      <c r="C429" s="756" t="s">
        <v>4113</v>
      </c>
      <c r="D429" s="511" t="s">
        <v>152</v>
      </c>
      <c r="E429" s="511" t="s">
        <v>152</v>
      </c>
      <c r="F429" s="511" t="s">
        <v>152</v>
      </c>
      <c r="G429" s="757" t="s">
        <v>4502</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8"/>
      <c r="AJ429" s="758"/>
      <c r="AK429" s="758"/>
      <c r="AL429" s="758"/>
      <c r="AM429" s="758"/>
      <c r="AN429" s="758"/>
      <c r="AO429" s="758"/>
      <c r="AP429" s="758"/>
      <c r="AQ429" s="758"/>
      <c r="AR429" s="758"/>
      <c r="AS429" s="758"/>
      <c r="AT429" s="758"/>
      <c r="AU429" s="758"/>
      <c r="AV429" s="758"/>
      <c r="AW429" s="758"/>
      <c r="AX429" s="758"/>
      <c r="AY429" s="758"/>
      <c r="AZ429" s="758"/>
      <c r="BA429" s="758"/>
      <c r="BB429" s="759" t="s">
        <v>157</v>
      </c>
      <c r="BC429" s="759"/>
      <c r="BD429" s="758"/>
      <c r="BE429" s="758"/>
      <c r="BF429" s="758"/>
      <c r="BG429" s="758"/>
      <c r="BH429" s="758"/>
      <c r="BI429" s="758"/>
      <c r="BJ429" s="758"/>
      <c r="BK429" s="758"/>
      <c r="BL429" s="758"/>
      <c r="BM429" s="758"/>
      <c r="BN429" s="758"/>
      <c r="BO429" s="758"/>
      <c r="BP429" s="758"/>
      <c r="BQ429" s="758"/>
      <c r="BR429" s="758"/>
      <c r="BS429" s="758"/>
      <c r="BT429" s="758"/>
      <c r="BU429" s="758"/>
      <c r="BV429" s="758"/>
      <c r="BW429" s="758"/>
      <c r="BX429" s="761" t="str">
        <f>image("https://i.imgur.com/1QvNsgz.png",4,15,15)</f>
        <v/>
      </c>
      <c r="BY429" s="759" t="s">
        <v>157</v>
      </c>
      <c r="BZ429" s="758"/>
      <c r="CA429" s="758"/>
      <c r="CB429" s="758"/>
      <c r="CC429" s="759" t="s">
        <v>157</v>
      </c>
      <c r="CD429" s="758"/>
      <c r="CE429" s="758"/>
      <c r="CF429" s="759"/>
      <c r="CG429" s="759" t="s">
        <v>157</v>
      </c>
      <c r="CH429" s="759"/>
      <c r="CI429" s="759"/>
      <c r="CJ429" s="759"/>
      <c r="CK429" s="759" t="s">
        <v>157</v>
      </c>
      <c r="CL429" s="759"/>
      <c r="CM429" s="758"/>
      <c r="CN429" s="758"/>
      <c r="CO429" s="758"/>
      <c r="CP429" s="758"/>
      <c r="CQ429" s="758"/>
      <c r="CR429" s="758"/>
      <c r="CS429" s="758"/>
      <c r="CT429" s="758"/>
      <c r="CU429" s="758"/>
      <c r="CV429" s="758"/>
      <c r="CW429" s="758"/>
      <c r="CX429" s="758"/>
      <c r="CY429" s="758"/>
      <c r="CZ429" s="758"/>
      <c r="DA429" s="758"/>
      <c r="DB429" s="758"/>
      <c r="DC429" s="758"/>
      <c r="DD429" s="758"/>
      <c r="DE429" s="758"/>
      <c r="DF429" s="758"/>
    </row>
    <row r="430">
      <c r="A430" s="755" t="s">
        <v>1823</v>
      </c>
      <c r="B430" s="756">
        <f t="shared" si="34"/>
        <v>7</v>
      </c>
      <c r="C430" s="756" t="s">
        <v>4113</v>
      </c>
      <c r="D430" s="511" t="s">
        <v>152</v>
      </c>
      <c r="E430" s="511" t="s">
        <v>152</v>
      </c>
      <c r="F430" s="511" t="s">
        <v>152</v>
      </c>
      <c r="G430" s="757" t="s">
        <v>4503</v>
      </c>
      <c r="H430" s="705"/>
      <c r="I430" s="758"/>
      <c r="J430" s="758"/>
      <c r="K430" s="758"/>
      <c r="L430" s="758"/>
      <c r="M430" s="759"/>
      <c r="N430" s="758"/>
      <c r="O430" s="758"/>
      <c r="P430" s="758"/>
      <c r="Q430" s="758"/>
      <c r="R430" s="758"/>
      <c r="S430" s="758"/>
      <c r="T430" s="758"/>
      <c r="U430" s="758"/>
      <c r="V430" s="758"/>
      <c r="W430" s="758"/>
      <c r="X430" s="758"/>
      <c r="Y430" s="758"/>
      <c r="Z430" s="758"/>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9" t="s">
        <v>157</v>
      </c>
      <c r="BA430" s="758"/>
      <c r="BB430" s="759" t="s">
        <v>157</v>
      </c>
      <c r="BC430" s="759"/>
      <c r="BD430" s="758"/>
      <c r="BE430" s="758"/>
      <c r="BF430" s="758"/>
      <c r="BG430" s="758"/>
      <c r="BH430" s="758"/>
      <c r="BI430" s="758"/>
      <c r="BJ430" s="758"/>
      <c r="BK430" s="758"/>
      <c r="BL430" s="758"/>
      <c r="BM430" s="758"/>
      <c r="BN430" s="759" t="s">
        <v>157</v>
      </c>
      <c r="BO430" s="758"/>
      <c r="BP430" s="758"/>
      <c r="BQ430" s="758"/>
      <c r="BR430" s="758"/>
      <c r="BS430" s="758"/>
      <c r="BT430" s="758"/>
      <c r="BU430" s="758"/>
      <c r="BV430" s="758"/>
      <c r="BW430" s="758"/>
      <c r="BX430" s="758"/>
      <c r="BY430" s="758"/>
      <c r="BZ430" s="759"/>
      <c r="CA430" s="759"/>
      <c r="CB430" s="759"/>
      <c r="CC430" s="759"/>
      <c r="CD430" s="759"/>
      <c r="CE430" s="759" t="s">
        <v>157</v>
      </c>
      <c r="CF430" s="759"/>
      <c r="CG430" s="759"/>
      <c r="CH430" s="759"/>
      <c r="CI430" s="759"/>
      <c r="CJ430" s="759"/>
      <c r="CK430" s="759" t="s">
        <v>157</v>
      </c>
      <c r="CL430" s="759"/>
      <c r="CM430" s="759" t="s">
        <v>157</v>
      </c>
      <c r="CN430" s="758"/>
      <c r="CO430" s="758"/>
      <c r="CP430" s="758"/>
      <c r="CQ430" s="758"/>
      <c r="CR430" s="759" t="s">
        <v>157</v>
      </c>
      <c r="CS430" s="758"/>
      <c r="CT430" s="758"/>
      <c r="CU430" s="758"/>
      <c r="CV430" s="758"/>
      <c r="CW430" s="758"/>
      <c r="CX430" s="758"/>
      <c r="CY430" s="758"/>
      <c r="CZ430" s="758"/>
      <c r="DA430" s="758"/>
      <c r="DB430" s="758"/>
      <c r="DC430" s="758"/>
      <c r="DD430" s="758"/>
      <c r="DE430" s="758"/>
      <c r="DF430" s="758"/>
    </row>
    <row r="431">
      <c r="A431" s="755" t="s">
        <v>331</v>
      </c>
      <c r="B431" s="756">
        <f t="shared" si="34"/>
        <v>6</v>
      </c>
      <c r="C431" s="756" t="s">
        <v>4113</v>
      </c>
      <c r="D431" s="511" t="s">
        <v>152</v>
      </c>
      <c r="E431" s="511" t="s">
        <v>152</v>
      </c>
      <c r="F431" s="511" t="s">
        <v>152</v>
      </c>
      <c r="G431" s="757" t="s">
        <v>4504</v>
      </c>
      <c r="H431" s="705"/>
      <c r="I431" s="758"/>
      <c r="J431" s="758"/>
      <c r="K431" s="758"/>
      <c r="L431" s="758"/>
      <c r="M431" s="759"/>
      <c r="N431" s="758"/>
      <c r="O431" s="758"/>
      <c r="P431" s="758"/>
      <c r="Q431" s="758"/>
      <c r="R431" s="758"/>
      <c r="S431" s="758"/>
      <c r="T431" s="758"/>
      <c r="U431" s="758"/>
      <c r="V431" s="758"/>
      <c r="W431" s="758"/>
      <c r="X431" s="758"/>
      <c r="Y431" s="758"/>
      <c r="Z431" s="758"/>
      <c r="AA431" s="758"/>
      <c r="AB431" s="758"/>
      <c r="AC431" s="758"/>
      <c r="AD431" s="758"/>
      <c r="AE431" s="758"/>
      <c r="AF431" s="758"/>
      <c r="AG431" s="758"/>
      <c r="AH431" s="759" t="s">
        <v>157</v>
      </c>
      <c r="AI431" s="759" t="s">
        <v>157</v>
      </c>
      <c r="AJ431" s="759"/>
      <c r="AK431" s="759"/>
      <c r="AL431" s="759"/>
      <c r="AM431" s="758"/>
      <c r="AN431" s="758"/>
      <c r="AO431" s="758"/>
      <c r="AP431" s="758"/>
      <c r="AQ431" s="758"/>
      <c r="AR431" s="758"/>
      <c r="AS431" s="758"/>
      <c r="AT431" s="758"/>
      <c r="AU431" s="758"/>
      <c r="AV431" s="758"/>
      <c r="AW431" s="758"/>
      <c r="AX431" s="758"/>
      <c r="AY431" s="758"/>
      <c r="AZ431" s="758"/>
      <c r="BA431" s="758"/>
      <c r="BB431" s="758"/>
      <c r="BC431" s="758"/>
      <c r="BD431" s="759"/>
      <c r="BE431" s="759"/>
      <c r="BF431" s="759" t="s">
        <v>157</v>
      </c>
      <c r="BG431" s="758"/>
      <c r="BH431" s="758"/>
      <c r="BI431" s="758"/>
      <c r="BJ431" s="759"/>
      <c r="BK431" s="759" t="s">
        <v>157</v>
      </c>
      <c r="BL431" s="758"/>
      <c r="BM431" s="758"/>
      <c r="BN431" s="758"/>
      <c r="BO431" s="758"/>
      <c r="BP431" s="758"/>
      <c r="BQ431" s="758"/>
      <c r="BR431" s="758"/>
      <c r="BS431" s="758"/>
      <c r="BT431" s="758"/>
      <c r="BU431" s="758"/>
      <c r="BV431" s="758"/>
      <c r="BW431" s="758"/>
      <c r="BX431" s="758"/>
      <c r="BY431" s="758"/>
      <c r="BZ431" s="759"/>
      <c r="CA431" s="759"/>
      <c r="CB431" s="759" t="s">
        <v>157</v>
      </c>
      <c r="CC431" s="758"/>
      <c r="CD431" s="758"/>
      <c r="CE431" s="758"/>
      <c r="CF431" s="758"/>
      <c r="CG431" s="758"/>
      <c r="CH431" s="758"/>
      <c r="CI431" s="758"/>
      <c r="CJ431" s="758"/>
      <c r="CK431" s="758"/>
      <c r="CL431" s="758"/>
      <c r="CM431" s="758"/>
      <c r="CN431" s="758"/>
      <c r="CO431" s="758"/>
      <c r="CP431" s="758"/>
      <c r="CQ431" s="758"/>
      <c r="CR431" s="758"/>
      <c r="CS431" s="758"/>
      <c r="CT431" s="758"/>
      <c r="CU431" s="758"/>
      <c r="CV431" s="758"/>
      <c r="CW431" s="758"/>
      <c r="CX431" s="758"/>
      <c r="CY431" s="758"/>
      <c r="CZ431" s="758"/>
      <c r="DA431" s="758"/>
      <c r="DB431" s="758"/>
      <c r="DC431" s="759"/>
      <c r="DD431" s="759" t="s">
        <v>157</v>
      </c>
      <c r="DE431" s="759"/>
      <c r="DF431" s="758"/>
    </row>
    <row r="432">
      <c r="A432" s="755" t="s">
        <v>442</v>
      </c>
      <c r="B432" s="756">
        <f t="shared" si="34"/>
        <v>5</v>
      </c>
      <c r="C432" s="756" t="s">
        <v>4076</v>
      </c>
      <c r="D432" s="511" t="s">
        <v>152</v>
      </c>
      <c r="E432" s="511" t="s">
        <v>152</v>
      </c>
      <c r="F432" s="511" t="s">
        <v>152</v>
      </c>
      <c r="G432" s="757" t="s">
        <v>4505</v>
      </c>
      <c r="H432" s="705"/>
      <c r="I432" s="758"/>
      <c r="J432" s="758"/>
      <c r="K432" s="758"/>
      <c r="L432" s="758"/>
      <c r="M432" s="759"/>
      <c r="N432" s="758"/>
      <c r="O432" s="759" t="s">
        <v>157</v>
      </c>
      <c r="P432" s="759"/>
      <c r="Q432" s="759"/>
      <c r="R432" s="759"/>
      <c r="S432" s="758"/>
      <c r="T432" s="759"/>
      <c r="U432" s="758"/>
      <c r="V432" s="758"/>
      <c r="W432" s="758"/>
      <c r="X432" s="758"/>
      <c r="Y432" s="758"/>
      <c r="Z432" s="758"/>
      <c r="AA432" s="758"/>
      <c r="AB432" s="758"/>
      <c r="AC432" s="758"/>
      <c r="AD432" s="758"/>
      <c r="AE432" s="758"/>
      <c r="AF432" s="758"/>
      <c r="AG432" s="758"/>
      <c r="AH432" s="758"/>
      <c r="AI432" s="758"/>
      <c r="AJ432" s="758"/>
      <c r="AK432" s="758"/>
      <c r="AL432" s="758"/>
      <c r="AM432" s="758"/>
      <c r="AN432" s="758"/>
      <c r="AO432" s="758"/>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9" t="s">
        <v>157</v>
      </c>
      <c r="BR432" s="758"/>
      <c r="BS432" s="758"/>
      <c r="BT432" s="758"/>
      <c r="BU432" s="758"/>
      <c r="BV432" s="759" t="s">
        <v>157</v>
      </c>
      <c r="BW432" s="759"/>
      <c r="BX432" s="758"/>
      <c r="BY432" s="758"/>
      <c r="BZ432" s="758"/>
      <c r="CA432" s="758"/>
      <c r="CB432" s="758"/>
      <c r="CC432" s="758"/>
      <c r="CD432" s="758"/>
      <c r="CE432" s="758"/>
      <c r="CF432" s="758"/>
      <c r="CG432" s="758"/>
      <c r="CH432" s="758"/>
      <c r="CI432" s="758"/>
      <c r="CJ432" s="758"/>
      <c r="CK432" s="758"/>
      <c r="CL432" s="758"/>
      <c r="CM432" s="758"/>
      <c r="CN432" s="758"/>
      <c r="CO432" s="758"/>
      <c r="CP432" s="758"/>
      <c r="CQ432" s="758"/>
      <c r="CR432" s="758"/>
      <c r="CS432" s="758"/>
      <c r="CT432" s="758"/>
      <c r="CU432" s="758"/>
      <c r="CV432" s="758"/>
      <c r="CW432" s="758"/>
      <c r="CX432" s="758"/>
      <c r="CY432" s="758"/>
      <c r="CZ432" s="758"/>
      <c r="DA432" s="759" t="s">
        <v>157</v>
      </c>
      <c r="DB432" s="758"/>
      <c r="DC432" s="758"/>
      <c r="DD432" s="758"/>
      <c r="DE432" s="759" t="s">
        <v>157</v>
      </c>
      <c r="DF432" s="758"/>
    </row>
    <row r="433">
      <c r="A433" s="755" t="s">
        <v>1177</v>
      </c>
      <c r="B433" s="756">
        <f t="shared" si="34"/>
        <v>5</v>
      </c>
      <c r="C433" s="756" t="s">
        <v>4076</v>
      </c>
      <c r="D433" s="511" t="s">
        <v>152</v>
      </c>
      <c r="E433" s="511" t="s">
        <v>152</v>
      </c>
      <c r="F433" s="511" t="s">
        <v>152</v>
      </c>
      <c r="G433" s="757" t="s">
        <v>4506</v>
      </c>
      <c r="H433" s="705"/>
      <c r="I433" s="758"/>
      <c r="J433" s="758"/>
      <c r="K433" s="758"/>
      <c r="L433" s="758"/>
      <c r="M433" s="759"/>
      <c r="N433" s="758"/>
      <c r="O433" s="758"/>
      <c r="P433" s="758"/>
      <c r="Q433" s="758"/>
      <c r="R433" s="758"/>
      <c r="S433" s="758"/>
      <c r="T433" s="758"/>
      <c r="U433" s="758"/>
      <c r="V433" s="758"/>
      <c r="W433" s="758"/>
      <c r="X433" s="758"/>
      <c r="Y433" s="758"/>
      <c r="Z433" s="758"/>
      <c r="AA433" s="758"/>
      <c r="AB433" s="758"/>
      <c r="AC433" s="758"/>
      <c r="AD433" s="758"/>
      <c r="AE433" s="758"/>
      <c r="AF433" s="758"/>
      <c r="AG433" s="758"/>
      <c r="AH433" s="758"/>
      <c r="AI433" s="759" t="s">
        <v>157</v>
      </c>
      <c r="AJ433" s="759"/>
      <c r="AK433" s="759"/>
      <c r="AL433" s="759"/>
      <c r="AM433" s="758"/>
      <c r="AN433" s="758"/>
      <c r="AO433" s="758"/>
      <c r="AP433" s="758"/>
      <c r="AQ433" s="758"/>
      <c r="AR433" s="758"/>
      <c r="AS433" s="758"/>
      <c r="AT433" s="758"/>
      <c r="AU433" s="758"/>
      <c r="AV433" s="758"/>
      <c r="AW433" s="758"/>
      <c r="AX433" s="759"/>
      <c r="AY433" s="759" t="s">
        <v>157</v>
      </c>
      <c r="AZ433" s="758"/>
      <c r="BA433" s="758"/>
      <c r="BB433" s="758"/>
      <c r="BC433" s="758"/>
      <c r="BD433" s="758"/>
      <c r="BE433" s="758"/>
      <c r="BF433" s="758"/>
      <c r="BG433" s="758"/>
      <c r="BH433" s="758"/>
      <c r="BI433" s="759" t="s">
        <v>157</v>
      </c>
      <c r="BJ433" s="759"/>
      <c r="BK433" s="759"/>
      <c r="BL433" s="758"/>
      <c r="BM433" s="758"/>
      <c r="BN433" s="758"/>
      <c r="BO433" s="758"/>
      <c r="BP433" s="758"/>
      <c r="BQ433" s="758"/>
      <c r="BR433" s="758"/>
      <c r="BS433" s="758"/>
      <c r="BT433" s="758"/>
      <c r="BU433" s="758"/>
      <c r="BV433" s="758"/>
      <c r="BW433" s="758"/>
      <c r="BX433" s="758"/>
      <c r="BY433" s="758"/>
      <c r="BZ433" s="758"/>
      <c r="CA433" s="758"/>
      <c r="CB433" s="758"/>
      <c r="CC433" s="759" t="s">
        <v>157</v>
      </c>
      <c r="CD433" s="758"/>
      <c r="CE433" s="758"/>
      <c r="CF433" s="758"/>
      <c r="CG433" s="758"/>
      <c r="CH433" s="758"/>
      <c r="CI433" s="758"/>
      <c r="CJ433" s="758"/>
      <c r="CK433" s="758"/>
      <c r="CL433" s="758"/>
      <c r="CM433" s="758"/>
      <c r="CN433" s="758"/>
      <c r="CO433" s="758"/>
      <c r="CP433" s="758"/>
      <c r="CQ433" s="758"/>
      <c r="CR433" s="758"/>
      <c r="CS433" s="758"/>
      <c r="CT433" s="758"/>
      <c r="CU433" s="758"/>
      <c r="CV433" s="758"/>
      <c r="CW433" s="758"/>
      <c r="CX433" s="759" t="s">
        <v>157</v>
      </c>
      <c r="CY433" s="758"/>
      <c r="CZ433" s="758"/>
      <c r="DA433" s="758"/>
      <c r="DB433" s="758"/>
      <c r="DC433" s="758"/>
      <c r="DD433" s="758"/>
      <c r="DE433" s="758"/>
      <c r="DF433" s="758"/>
    </row>
    <row r="434">
      <c r="A434" s="755" t="s">
        <v>849</v>
      </c>
      <c r="B434" s="756">
        <f t="shared" si="34"/>
        <v>4</v>
      </c>
      <c r="C434" s="756" t="s">
        <v>4113</v>
      </c>
      <c r="D434" s="511" t="s">
        <v>152</v>
      </c>
      <c r="E434" s="511" t="s">
        <v>152</v>
      </c>
      <c r="F434" s="511" t="s">
        <v>152</v>
      </c>
      <c r="G434" s="757" t="s">
        <v>4507</v>
      </c>
      <c r="H434" s="705"/>
      <c r="I434" s="758"/>
      <c r="J434" s="758"/>
      <c r="K434" s="758"/>
      <c r="L434" s="758"/>
      <c r="M434" s="759"/>
      <c r="N434" s="758"/>
      <c r="O434" s="758"/>
      <c r="P434" s="758"/>
      <c r="Q434" s="758"/>
      <c r="R434" s="758"/>
      <c r="S434" s="758"/>
      <c r="T434" s="758"/>
      <c r="U434" s="758"/>
      <c r="V434" s="758"/>
      <c r="W434" s="758"/>
      <c r="X434" s="758"/>
      <c r="Y434" s="758"/>
      <c r="Z434" s="759" t="s">
        <v>157</v>
      </c>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8"/>
      <c r="AY434" s="758"/>
      <c r="AZ434" s="758"/>
      <c r="BA434" s="758"/>
      <c r="BB434" s="758"/>
      <c r="BC434" s="758"/>
      <c r="BD434" s="758"/>
      <c r="BE434" s="758"/>
      <c r="BF434" s="758"/>
      <c r="BG434" s="758"/>
      <c r="BH434" s="758"/>
      <c r="BI434" s="758"/>
      <c r="BJ434" s="758"/>
      <c r="BK434" s="758"/>
      <c r="BL434" s="758"/>
      <c r="BM434" s="758"/>
      <c r="BN434" s="758"/>
      <c r="BO434" s="758"/>
      <c r="BP434" s="758"/>
      <c r="BQ434" s="758"/>
      <c r="BR434" s="758"/>
      <c r="BS434" s="758"/>
      <c r="BT434" s="758"/>
      <c r="BU434" s="758"/>
      <c r="BV434" s="758"/>
      <c r="BW434" s="758"/>
      <c r="BX434" s="758"/>
      <c r="BY434" s="758"/>
      <c r="BZ434" s="759"/>
      <c r="CA434" s="759"/>
      <c r="CB434" s="759"/>
      <c r="CC434" s="759"/>
      <c r="CD434" s="759"/>
      <c r="CE434" s="759" t="s">
        <v>157</v>
      </c>
      <c r="CF434" s="758"/>
      <c r="CG434" s="758"/>
      <c r="CH434" s="758"/>
      <c r="CI434" s="758"/>
      <c r="CJ434" s="758"/>
      <c r="CK434" s="758"/>
      <c r="CL434" s="758"/>
      <c r="CM434" s="758"/>
      <c r="CN434" s="758"/>
      <c r="CO434" s="759"/>
      <c r="CP434" s="759" t="s">
        <v>157</v>
      </c>
      <c r="CQ434" s="759"/>
      <c r="CR434" s="758"/>
      <c r="CS434" s="758"/>
      <c r="CT434" s="758"/>
      <c r="CU434" s="758"/>
      <c r="CV434" s="758"/>
      <c r="CW434" s="758"/>
      <c r="CX434" s="758"/>
      <c r="CY434" s="758"/>
      <c r="CZ434" s="758"/>
      <c r="DA434" s="758"/>
      <c r="DB434" s="758"/>
      <c r="DC434" s="759" t="s">
        <v>157</v>
      </c>
      <c r="DD434" s="758"/>
      <c r="DE434" s="758"/>
      <c r="DF434" s="758"/>
    </row>
    <row r="435">
      <c r="A435" s="755" t="s">
        <v>304</v>
      </c>
      <c r="B435" s="756">
        <f t="shared" si="34"/>
        <v>5</v>
      </c>
      <c r="C435" s="756" t="s">
        <v>4076</v>
      </c>
      <c r="D435" s="511" t="s">
        <v>152</v>
      </c>
      <c r="E435" s="511" t="s">
        <v>152</v>
      </c>
      <c r="F435" s="511" t="s">
        <v>152</v>
      </c>
      <c r="G435" s="757" t="s">
        <v>4508</v>
      </c>
      <c r="H435" s="753"/>
      <c r="I435" s="759"/>
      <c r="J435" s="724"/>
      <c r="K435" s="724"/>
      <c r="L435" s="724"/>
      <c r="M435" s="759" t="s">
        <v>157</v>
      </c>
      <c r="N435" s="758"/>
      <c r="O435" s="758"/>
      <c r="P435" s="759"/>
      <c r="Q435" s="759"/>
      <c r="R435" s="759" t="s">
        <v>157</v>
      </c>
      <c r="S435" s="758"/>
      <c r="T435" s="758"/>
      <c r="U435" s="758"/>
      <c r="V435" s="758"/>
      <c r="W435" s="758"/>
      <c r="X435" s="758"/>
      <c r="Y435" s="758"/>
      <c r="Z435" s="758"/>
      <c r="AA435" s="758"/>
      <c r="AB435" s="758"/>
      <c r="AC435" s="758"/>
      <c r="AD435" s="759"/>
      <c r="AE435" s="759"/>
      <c r="AF435" s="758"/>
      <c r="AG435" s="758"/>
      <c r="AH435" s="759"/>
      <c r="AI435" s="758"/>
      <c r="AJ435" s="759" t="s">
        <v>157</v>
      </c>
      <c r="AK435" s="759"/>
      <c r="AL435" s="758"/>
      <c r="AM435" s="758"/>
      <c r="AN435" s="758"/>
      <c r="AO435" s="758"/>
      <c r="AP435" s="758"/>
      <c r="AQ435" s="758"/>
      <c r="AR435" s="758"/>
      <c r="AS435" s="759"/>
      <c r="AT435" s="759"/>
      <c r="AU435" s="759"/>
      <c r="AV435" s="758"/>
      <c r="AW435" s="758"/>
      <c r="AX435" s="758"/>
      <c r="AY435" s="758"/>
      <c r="AZ435" s="758"/>
      <c r="BA435" s="758"/>
      <c r="BB435" s="758"/>
      <c r="BC435" s="758"/>
      <c r="BD435" s="758"/>
      <c r="BE435" s="758"/>
      <c r="BF435" s="758"/>
      <c r="BG435" s="758"/>
      <c r="BH435" s="758"/>
      <c r="BI435" s="758"/>
      <c r="BJ435" s="758"/>
      <c r="BK435" s="758"/>
      <c r="BL435" s="758"/>
      <c r="BM435" s="758"/>
      <c r="BN435" s="758"/>
      <c r="BO435" s="758"/>
      <c r="BP435" s="758"/>
      <c r="BQ435" s="759"/>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8"/>
      <c r="CN435" s="758"/>
      <c r="CO435" s="758"/>
      <c r="CP435" s="758"/>
      <c r="CQ435" s="758"/>
      <c r="CR435" s="759"/>
      <c r="CS435" s="759"/>
      <c r="CT435" s="758"/>
      <c r="CU435" s="758"/>
      <c r="CV435" s="758"/>
      <c r="CW435" s="758"/>
      <c r="CX435" s="758"/>
      <c r="CY435" s="758"/>
      <c r="CZ435" s="759" t="s">
        <v>157</v>
      </c>
      <c r="DA435" s="759"/>
      <c r="DB435" s="759" t="s">
        <v>157</v>
      </c>
      <c r="DC435" s="759"/>
      <c r="DD435" s="759"/>
      <c r="DE435" s="759"/>
      <c r="DF435" s="759"/>
    </row>
    <row r="436">
      <c r="A436" s="755" t="s">
        <v>2290</v>
      </c>
      <c r="B436" s="756">
        <f t="shared" si="34"/>
        <v>1</v>
      </c>
      <c r="C436" s="756" t="s">
        <v>4113</v>
      </c>
      <c r="D436" s="511" t="s">
        <v>152</v>
      </c>
      <c r="E436" s="511" t="s">
        <v>152</v>
      </c>
      <c r="F436" s="511" t="s">
        <v>152</v>
      </c>
      <c r="G436" s="757" t="s">
        <v>4509</v>
      </c>
      <c r="H436" s="705"/>
      <c r="I436" s="758"/>
      <c r="J436" s="758"/>
      <c r="K436" s="758"/>
      <c r="L436" s="758"/>
      <c r="M436" s="758"/>
      <c r="N436" s="758"/>
      <c r="O436" s="758"/>
      <c r="P436" s="758"/>
      <c r="Q436" s="758"/>
      <c r="R436" s="758"/>
      <c r="S436" s="758"/>
      <c r="T436" s="758"/>
      <c r="U436" s="758"/>
      <c r="V436" s="758"/>
      <c r="W436" s="758"/>
      <c r="X436" s="758"/>
      <c r="Y436" s="758"/>
      <c r="Z436" s="758"/>
      <c r="AA436" s="758"/>
      <c r="AB436" s="758"/>
      <c r="AC436" s="758"/>
      <c r="AD436" s="758"/>
      <c r="AE436" s="758"/>
      <c r="AF436" s="758"/>
      <c r="AG436" s="759"/>
      <c r="AH436" s="758"/>
      <c r="AI436" s="758"/>
      <c r="AJ436" s="758"/>
      <c r="AK436" s="758"/>
      <c r="AL436" s="758"/>
      <c r="AM436" s="758"/>
      <c r="AN436" s="758"/>
      <c r="AO436" s="759"/>
      <c r="AP436" s="758"/>
      <c r="AQ436" s="758"/>
      <c r="AR436" s="758"/>
      <c r="AS436" s="758"/>
      <c r="AT436" s="758"/>
      <c r="AU436" s="758"/>
      <c r="AV436" s="758"/>
      <c r="AW436" s="758"/>
      <c r="AX436" s="758"/>
      <c r="AY436" s="758"/>
      <c r="AZ436" s="758"/>
      <c r="BA436" s="758"/>
      <c r="BB436" s="758"/>
      <c r="BC436" s="758"/>
      <c r="BD436" s="758"/>
      <c r="BE436" s="758"/>
      <c r="BF436" s="758"/>
      <c r="BG436" s="758"/>
      <c r="BH436" s="758"/>
      <c r="BI436" s="758"/>
      <c r="BJ436" s="758"/>
      <c r="BK436" s="758"/>
      <c r="BL436" s="758"/>
      <c r="BM436" s="758"/>
      <c r="BN436" s="758"/>
      <c r="BO436" s="758"/>
      <c r="BP436" s="758"/>
      <c r="BQ436" s="758"/>
      <c r="BR436" s="758"/>
      <c r="BS436" s="758"/>
      <c r="BT436" s="758"/>
      <c r="BU436" s="759" t="s">
        <v>157</v>
      </c>
      <c r="BV436" s="758"/>
      <c r="BW436" s="758"/>
      <c r="BX436" s="758"/>
      <c r="BY436" s="758"/>
      <c r="BZ436" s="758"/>
      <c r="CA436" s="758"/>
      <c r="CB436" s="758"/>
      <c r="CC436" s="758"/>
      <c r="CD436" s="758"/>
      <c r="CE436" s="758"/>
      <c r="CF436" s="758"/>
      <c r="CG436" s="758"/>
      <c r="CH436" s="758"/>
      <c r="CI436" s="758"/>
      <c r="CJ436" s="758"/>
      <c r="CK436" s="758"/>
      <c r="CL436" s="758"/>
      <c r="CM436" s="758"/>
      <c r="CN436" s="758"/>
      <c r="CO436" s="759"/>
      <c r="CP436" s="759"/>
      <c r="CQ436" s="759"/>
      <c r="CR436" s="758"/>
      <c r="CS436" s="758"/>
      <c r="CT436" s="758"/>
      <c r="CU436" s="758"/>
      <c r="CV436" s="758"/>
      <c r="CW436" s="758"/>
      <c r="CX436" s="758"/>
      <c r="CY436" s="758"/>
      <c r="CZ436" s="758"/>
      <c r="DA436" s="758"/>
      <c r="DB436" s="758"/>
      <c r="DC436" s="758"/>
      <c r="DD436" s="758"/>
      <c r="DE436" s="758"/>
      <c r="DF436" s="758"/>
    </row>
    <row r="437">
      <c r="A437" s="755" t="s">
        <v>171</v>
      </c>
      <c r="B437" s="756">
        <f t="shared" si="34"/>
        <v>9</v>
      </c>
      <c r="C437" s="756" t="s">
        <v>4113</v>
      </c>
      <c r="D437" s="511" t="s">
        <v>152</v>
      </c>
      <c r="E437" s="511" t="s">
        <v>152</v>
      </c>
      <c r="F437" s="511" t="s">
        <v>152</v>
      </c>
      <c r="G437" s="757" t="s">
        <v>4510</v>
      </c>
      <c r="H437" s="753"/>
      <c r="I437" s="759" t="s">
        <v>157</v>
      </c>
      <c r="J437" s="758"/>
      <c r="K437" s="758"/>
      <c r="L437" s="758"/>
      <c r="M437" s="758"/>
      <c r="N437" s="758"/>
      <c r="O437" s="758"/>
      <c r="P437" s="758"/>
      <c r="Q437" s="758"/>
      <c r="R437" s="758"/>
      <c r="S437" s="758"/>
      <c r="T437" s="758"/>
      <c r="U437" s="758"/>
      <c r="V437" s="758"/>
      <c r="W437" s="758"/>
      <c r="X437" s="758"/>
      <c r="Y437" s="758"/>
      <c r="Z437" s="758"/>
      <c r="AA437" s="758"/>
      <c r="AB437" s="758"/>
      <c r="AC437" s="758"/>
      <c r="AD437" s="759"/>
      <c r="AE437" s="759" t="s">
        <v>157</v>
      </c>
      <c r="AF437" s="758"/>
      <c r="AG437" s="758"/>
      <c r="AH437" s="759" t="s">
        <v>157</v>
      </c>
      <c r="AI437" s="758"/>
      <c r="AJ437" s="758"/>
      <c r="AK437" s="758"/>
      <c r="AL437" s="759" t="s">
        <v>157</v>
      </c>
      <c r="AM437" s="758"/>
      <c r="AN437" s="758"/>
      <c r="AO437" s="758"/>
      <c r="AP437" s="758"/>
      <c r="AQ437" s="758"/>
      <c r="AR437" s="758"/>
      <c r="AS437" s="759" t="s">
        <v>157</v>
      </c>
      <c r="AT437" s="759"/>
      <c r="AU437" s="759" t="s">
        <v>157</v>
      </c>
      <c r="AV437" s="758"/>
      <c r="AW437" s="758"/>
      <c r="AX437" s="758"/>
      <c r="AY437" s="758"/>
      <c r="AZ437" s="758"/>
      <c r="BA437" s="758"/>
      <c r="BB437" s="758"/>
      <c r="BC437" s="758"/>
      <c r="BD437" s="758"/>
      <c r="BE437" s="758"/>
      <c r="BF437" s="758"/>
      <c r="BG437" s="758"/>
      <c r="BH437" s="758"/>
      <c r="BI437" s="758"/>
      <c r="BJ437" s="758"/>
      <c r="BK437" s="758"/>
      <c r="BL437" s="758"/>
      <c r="BM437" s="758"/>
      <c r="BN437" s="759" t="s">
        <v>157</v>
      </c>
      <c r="BO437" s="758"/>
      <c r="BP437" s="758"/>
      <c r="BQ437" s="759" t="s">
        <v>157</v>
      </c>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8"/>
      <c r="CN437" s="758"/>
      <c r="CO437" s="758"/>
      <c r="CP437" s="758"/>
      <c r="CQ437" s="758"/>
      <c r="CR437" s="759"/>
      <c r="CS437" s="759" t="s">
        <v>157</v>
      </c>
      <c r="CT437" s="758"/>
      <c r="CU437" s="758"/>
      <c r="CV437" s="758"/>
      <c r="CW437" s="758"/>
      <c r="CX437" s="758"/>
      <c r="CY437" s="758"/>
      <c r="CZ437" s="758"/>
      <c r="DA437" s="758"/>
      <c r="DB437" s="758"/>
      <c r="DC437" s="758"/>
      <c r="DD437" s="758"/>
      <c r="DE437" s="758"/>
      <c r="DF437" s="758"/>
    </row>
    <row r="438">
      <c r="A438" s="755" t="s">
        <v>1571</v>
      </c>
      <c r="B438" s="756">
        <f t="shared" si="34"/>
        <v>0</v>
      </c>
      <c r="C438" s="756"/>
      <c r="D438" s="511"/>
      <c r="E438" s="511"/>
      <c r="F438" s="511"/>
      <c r="G438" s="757" t="s">
        <v>4511</v>
      </c>
      <c r="H438" s="705"/>
      <c r="I438" s="758"/>
      <c r="J438" s="758"/>
      <c r="K438" s="758"/>
      <c r="L438" s="758"/>
      <c r="M438" s="758"/>
      <c r="N438" s="758"/>
      <c r="O438" s="759"/>
      <c r="P438" s="759"/>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c r="BA438" s="759"/>
      <c r="BB438" s="758"/>
      <c r="BC438" s="758"/>
      <c r="BD438" s="758"/>
      <c r="BE438" s="758"/>
      <c r="BF438" s="758"/>
      <c r="BG438" s="758"/>
      <c r="BH438" s="758"/>
      <c r="BI438" s="758"/>
      <c r="BJ438" s="759"/>
      <c r="BK438" s="759"/>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c r="CN438" s="758"/>
      <c r="CO438" s="758"/>
      <c r="CP438" s="758"/>
      <c r="CQ438" s="758"/>
      <c r="CR438" s="758"/>
      <c r="CS438" s="758"/>
      <c r="CT438" s="758"/>
      <c r="CU438" s="758"/>
      <c r="CV438" s="759"/>
      <c r="CW438" s="758"/>
      <c r="CX438" s="758"/>
      <c r="CY438" s="758"/>
      <c r="CZ438" s="759"/>
      <c r="DA438" s="759"/>
      <c r="DB438" s="759"/>
      <c r="DC438" s="759"/>
      <c r="DD438" s="759"/>
      <c r="DE438" s="759"/>
      <c r="DF438" s="758"/>
    </row>
    <row r="439">
      <c r="A439" s="755" t="s">
        <v>3424</v>
      </c>
      <c r="B439" s="756">
        <f t="shared" si="34"/>
        <v>0</v>
      </c>
      <c r="C439" s="756" t="s">
        <v>4113</v>
      </c>
      <c r="D439" s="511" t="s">
        <v>152</v>
      </c>
      <c r="E439" s="511" t="s">
        <v>152</v>
      </c>
      <c r="F439" s="511" t="s">
        <v>152</v>
      </c>
      <c r="G439" s="757" t="s">
        <v>4512</v>
      </c>
      <c r="H439" s="705"/>
      <c r="I439" s="758"/>
      <c r="J439" s="758"/>
      <c r="K439" s="758"/>
      <c r="L439" s="758"/>
      <c r="M439" s="758"/>
      <c r="N439" s="758"/>
      <c r="O439" s="759"/>
      <c r="P439" s="759"/>
      <c r="Q439" s="759"/>
      <c r="R439" s="759"/>
      <c r="S439" s="758"/>
      <c r="T439" s="759"/>
      <c r="U439" s="758"/>
      <c r="V439" s="758"/>
      <c r="W439" s="758"/>
      <c r="X439" s="758"/>
      <c r="Y439" s="758"/>
      <c r="Z439" s="758"/>
      <c r="AA439" s="758"/>
      <c r="AB439" s="758"/>
      <c r="AC439" s="758"/>
      <c r="AD439" s="758"/>
      <c r="AE439" s="758"/>
      <c r="AF439" s="758"/>
      <c r="AG439" s="758"/>
      <c r="AH439" s="758"/>
      <c r="AI439" s="758"/>
      <c r="AJ439" s="758"/>
      <c r="AK439" s="758"/>
      <c r="AL439" s="758"/>
      <c r="AM439" s="758"/>
      <c r="AN439" s="758"/>
      <c r="AO439" s="758"/>
      <c r="AP439" s="758"/>
      <c r="AQ439" s="758"/>
      <c r="AR439" s="758"/>
      <c r="AS439" s="758"/>
      <c r="AT439" s="758"/>
      <c r="AU439" s="758"/>
      <c r="AV439" s="758"/>
      <c r="AW439" s="758"/>
      <c r="AX439" s="759"/>
      <c r="AY439" s="759"/>
      <c r="AZ439" s="759"/>
      <c r="BA439" s="759"/>
      <c r="BB439" s="758"/>
      <c r="BC439" s="758"/>
      <c r="BD439" s="758"/>
      <c r="BE439" s="758"/>
      <c r="BF439" s="758"/>
      <c r="BG439" s="758"/>
      <c r="BH439" s="758"/>
      <c r="BI439" s="758"/>
      <c r="BJ439" s="759"/>
      <c r="BK439" s="759"/>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9"/>
      <c r="CN439" s="758"/>
      <c r="CO439" s="758"/>
      <c r="CP439" s="758"/>
      <c r="CQ439" s="758"/>
      <c r="CR439" s="758"/>
      <c r="CS439" s="758"/>
      <c r="CT439" s="758"/>
      <c r="CU439" s="758"/>
      <c r="CV439" s="759"/>
      <c r="CW439" s="758"/>
      <c r="CX439" s="758"/>
      <c r="CY439" s="758"/>
      <c r="CZ439" s="759"/>
      <c r="DA439" s="759"/>
      <c r="DB439" s="759"/>
      <c r="DC439" s="759"/>
      <c r="DD439" s="759"/>
      <c r="DE439" s="759"/>
      <c r="DF439" s="758"/>
    </row>
    <row r="440">
      <c r="A440" s="755" t="s">
        <v>3828</v>
      </c>
      <c r="B440" s="756">
        <f t="shared" si="34"/>
        <v>1</v>
      </c>
      <c r="C440" s="756" t="s">
        <v>4113</v>
      </c>
      <c r="D440" s="511" t="s">
        <v>152</v>
      </c>
      <c r="E440" s="511" t="s">
        <v>152</v>
      </c>
      <c r="F440" s="511" t="s">
        <v>152</v>
      </c>
      <c r="G440" s="757" t="s">
        <v>4513</v>
      </c>
      <c r="H440" s="705"/>
      <c r="I440" s="758"/>
      <c r="J440" s="758"/>
      <c r="K440" s="758"/>
      <c r="L440" s="758"/>
      <c r="M440" s="758"/>
      <c r="N440" s="758"/>
      <c r="O440" s="759"/>
      <c r="P440" s="759"/>
      <c r="Q440" s="759"/>
      <c r="R440" s="759"/>
      <c r="S440" s="758"/>
      <c r="T440" s="759"/>
      <c r="U440" s="758"/>
      <c r="V440" s="758"/>
      <c r="W440" s="758"/>
      <c r="X440" s="758"/>
      <c r="Y440" s="758"/>
      <c r="Z440" s="758"/>
      <c r="AA440" s="758"/>
      <c r="AB440" s="758"/>
      <c r="AC440" s="758"/>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9"/>
      <c r="AY440" s="759"/>
      <c r="AZ440" s="759"/>
      <c r="BA440" s="759"/>
      <c r="BB440" s="758"/>
      <c r="BC440" s="758"/>
      <c r="BD440" s="758"/>
      <c r="BE440" s="758"/>
      <c r="BF440" s="758"/>
      <c r="BG440" s="758"/>
      <c r="BH440" s="758"/>
      <c r="BI440" s="758"/>
      <c r="BJ440" s="759"/>
      <c r="BK440" s="759"/>
      <c r="BL440" s="758"/>
      <c r="BM440" s="758"/>
      <c r="BN440" s="758"/>
      <c r="BO440" s="758"/>
      <c r="BP440" s="758"/>
      <c r="BQ440" s="759" t="s">
        <v>157</v>
      </c>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9"/>
      <c r="CN440" s="758"/>
      <c r="CO440" s="758"/>
      <c r="CP440" s="758"/>
      <c r="CQ440" s="758"/>
      <c r="CR440" s="758"/>
      <c r="CS440" s="758"/>
      <c r="CT440" s="758"/>
      <c r="CU440" s="758"/>
      <c r="CV440" s="759"/>
      <c r="CW440" s="758"/>
      <c r="CX440" s="758"/>
      <c r="CY440" s="758"/>
      <c r="CZ440" s="759"/>
      <c r="DA440" s="759"/>
      <c r="DB440" s="759"/>
      <c r="DC440" s="759"/>
      <c r="DD440" s="759"/>
      <c r="DE440" s="759"/>
      <c r="DF440" s="758"/>
    </row>
    <row r="441">
      <c r="A441" s="755" t="s">
        <v>3801</v>
      </c>
      <c r="B441" s="756">
        <f t="shared" si="34"/>
        <v>0</v>
      </c>
      <c r="C441" s="756" t="s">
        <v>4113</v>
      </c>
      <c r="D441" s="511" t="s">
        <v>152</v>
      </c>
      <c r="E441" s="511" t="s">
        <v>152</v>
      </c>
      <c r="F441" s="511" t="s">
        <v>152</v>
      </c>
      <c r="G441" s="757" t="s">
        <v>4514</v>
      </c>
      <c r="H441" s="705"/>
      <c r="I441" s="758"/>
      <c r="J441" s="758"/>
      <c r="K441" s="758"/>
      <c r="L441" s="758"/>
      <c r="M441" s="758"/>
      <c r="N441" s="758"/>
      <c r="O441" s="759"/>
      <c r="P441" s="759"/>
      <c r="Q441" s="759"/>
      <c r="R441" s="759"/>
      <c r="S441" s="758"/>
      <c r="T441" s="759"/>
      <c r="U441" s="758"/>
      <c r="V441" s="758"/>
      <c r="W441" s="758"/>
      <c r="X441" s="758"/>
      <c r="Y441" s="758"/>
      <c r="Z441" s="758"/>
      <c r="AA441" s="758"/>
      <c r="AB441" s="758"/>
      <c r="AC441" s="758"/>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9"/>
      <c r="AY441" s="759"/>
      <c r="AZ441" s="759"/>
      <c r="BA441" s="759"/>
      <c r="BB441" s="758"/>
      <c r="BC441" s="758"/>
      <c r="BD441" s="758"/>
      <c r="BE441" s="758"/>
      <c r="BF441" s="758"/>
      <c r="BG441" s="758"/>
      <c r="BH441" s="758"/>
      <c r="BI441" s="758"/>
      <c r="BJ441" s="759"/>
      <c r="BK441" s="759"/>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9"/>
      <c r="CN441" s="758"/>
      <c r="CO441" s="758"/>
      <c r="CP441" s="758"/>
      <c r="CQ441" s="758"/>
      <c r="CR441" s="758"/>
      <c r="CS441" s="758"/>
      <c r="CT441" s="758"/>
      <c r="CU441" s="758"/>
      <c r="CV441" s="759"/>
      <c r="CW441" s="758"/>
      <c r="CX441" s="758"/>
      <c r="CY441" s="758"/>
      <c r="CZ441" s="759"/>
      <c r="DA441" s="759"/>
      <c r="DB441" s="759"/>
      <c r="DC441" s="759"/>
      <c r="DD441" s="759"/>
      <c r="DE441" s="759"/>
      <c r="DF441" s="758"/>
    </row>
    <row r="442">
      <c r="A442" s="755" t="s">
        <v>448</v>
      </c>
      <c r="B442" s="756">
        <f t="shared" si="34"/>
        <v>9</v>
      </c>
      <c r="C442" s="756" t="s">
        <v>4113</v>
      </c>
      <c r="D442" s="511" t="s">
        <v>152</v>
      </c>
      <c r="E442" s="511" t="s">
        <v>152</v>
      </c>
      <c r="F442" s="511" t="s">
        <v>152</v>
      </c>
      <c r="G442" s="757" t="s">
        <v>4515</v>
      </c>
      <c r="H442" s="705"/>
      <c r="I442" s="758"/>
      <c r="J442" s="758"/>
      <c r="K442" s="758"/>
      <c r="L442" s="758"/>
      <c r="M442" s="758"/>
      <c r="N442" s="758"/>
      <c r="O442" s="759" t="s">
        <v>157</v>
      </c>
      <c r="P442" s="759" t="s">
        <v>157</v>
      </c>
      <c r="Q442" s="759"/>
      <c r="R442" s="759"/>
      <c r="S442" s="758"/>
      <c r="T442" s="759"/>
      <c r="U442" s="758"/>
      <c r="V442" s="758"/>
      <c r="W442" s="758"/>
      <c r="X442" s="758"/>
      <c r="Y442" s="758"/>
      <c r="Z442" s="758"/>
      <c r="AA442" s="758"/>
      <c r="AB442" s="758"/>
      <c r="AC442" s="758"/>
      <c r="AD442" s="758"/>
      <c r="AE442" s="758"/>
      <c r="AF442" s="758"/>
      <c r="AG442" s="758"/>
      <c r="AH442" s="758"/>
      <c r="AI442" s="758"/>
      <c r="AJ442" s="758"/>
      <c r="AK442" s="758"/>
      <c r="AL442" s="758"/>
      <c r="AM442" s="758"/>
      <c r="AN442" s="758"/>
      <c r="AO442" s="758"/>
      <c r="AP442" s="758"/>
      <c r="AQ442" s="758"/>
      <c r="AR442" s="758"/>
      <c r="AS442" s="758"/>
      <c r="AT442" s="758"/>
      <c r="AU442" s="758"/>
      <c r="AV442" s="758"/>
      <c r="AW442" s="758"/>
      <c r="AX442" s="759"/>
      <c r="AY442" s="759"/>
      <c r="AZ442" s="759" t="s">
        <v>157</v>
      </c>
      <c r="BA442" s="759" t="s">
        <v>157</v>
      </c>
      <c r="BB442" s="758"/>
      <c r="BC442" s="758"/>
      <c r="BD442" s="758"/>
      <c r="BE442" s="758"/>
      <c r="BF442" s="758"/>
      <c r="BG442" s="758"/>
      <c r="BH442" s="758"/>
      <c r="BI442" s="758"/>
      <c r="BJ442" s="759"/>
      <c r="BK442" s="759" t="s">
        <v>157</v>
      </c>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9" t="s">
        <v>157</v>
      </c>
      <c r="CN442" s="758"/>
      <c r="CO442" s="758"/>
      <c r="CP442" s="758"/>
      <c r="CQ442" s="758"/>
      <c r="CR442" s="758"/>
      <c r="CS442" s="758"/>
      <c r="CT442" s="758"/>
      <c r="CU442" s="758"/>
      <c r="CV442" s="759"/>
      <c r="CW442" s="758"/>
      <c r="CX442" s="758"/>
      <c r="CY442" s="758"/>
      <c r="CZ442" s="759" t="s">
        <v>157</v>
      </c>
      <c r="DA442" s="759"/>
      <c r="DB442" s="759" t="s">
        <v>157</v>
      </c>
      <c r="DC442" s="759"/>
      <c r="DD442" s="759" t="s">
        <v>157</v>
      </c>
      <c r="DE442" s="759"/>
      <c r="DF442" s="758"/>
    </row>
    <row r="443">
      <c r="A443" s="755" t="s">
        <v>1612</v>
      </c>
      <c r="B443" s="756">
        <f t="shared" si="34"/>
        <v>1</v>
      </c>
      <c r="C443" s="756" t="s">
        <v>4113</v>
      </c>
      <c r="D443" s="511" t="s">
        <v>152</v>
      </c>
      <c r="E443" s="511" t="s">
        <v>152</v>
      </c>
      <c r="F443" s="511" t="s">
        <v>152</v>
      </c>
      <c r="G443" s="757" t="s">
        <v>4516</v>
      </c>
      <c r="H443" s="705"/>
      <c r="I443" s="758"/>
      <c r="J443" s="758"/>
      <c r="K443" s="758"/>
      <c r="L443" s="758"/>
      <c r="M443" s="758"/>
      <c r="N443" s="758"/>
      <c r="O443" s="758"/>
      <c r="P443" s="758"/>
      <c r="Q443" s="758"/>
      <c r="R443" s="758"/>
      <c r="S443" s="758"/>
      <c r="T443" s="758"/>
      <c r="U443" s="758"/>
      <c r="V443" s="758"/>
      <c r="W443" s="758"/>
      <c r="X443" s="758"/>
      <c r="Y443" s="758"/>
      <c r="Z443" s="758"/>
      <c r="AA443" s="758"/>
      <c r="AB443" s="759"/>
      <c r="AC443" s="759"/>
      <c r="AD443" s="758"/>
      <c r="AE443" s="758"/>
      <c r="AF443" s="758"/>
      <c r="AG443" s="758"/>
      <c r="AH443" s="758"/>
      <c r="AI443" s="758"/>
      <c r="AJ443" s="758"/>
      <c r="AK443" s="758"/>
      <c r="AL443" s="758"/>
      <c r="AM443" s="758"/>
      <c r="AN443" s="758"/>
      <c r="AO443" s="758"/>
      <c r="AP443" s="758"/>
      <c r="AQ443" s="758"/>
      <c r="AR443" s="758"/>
      <c r="AS443" s="758"/>
      <c r="AT443" s="759" t="s">
        <v>157</v>
      </c>
      <c r="AU443" s="758"/>
      <c r="AV443" s="758"/>
      <c r="AW443" s="758"/>
      <c r="AX443" s="758"/>
      <c r="AY443" s="758"/>
      <c r="AZ443" s="758"/>
      <c r="BA443" s="758"/>
      <c r="BB443" s="758"/>
      <c r="BC443" s="759"/>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9"/>
      <c r="CP443" s="758"/>
      <c r="CQ443" s="758"/>
      <c r="CR443" s="758"/>
      <c r="CS443" s="758"/>
      <c r="CT443" s="758"/>
      <c r="CU443" s="758"/>
      <c r="CV443" s="758"/>
      <c r="CW443" s="758"/>
      <c r="CX443" s="758"/>
      <c r="CY443" s="758"/>
      <c r="CZ443" s="758"/>
      <c r="DA443" s="758"/>
      <c r="DB443" s="758"/>
      <c r="DC443" s="759"/>
      <c r="DD443" s="759"/>
      <c r="DE443" s="759"/>
      <c r="DF443" s="758"/>
    </row>
    <row r="444">
      <c r="A444" s="755" t="s">
        <v>2963</v>
      </c>
      <c r="B444" s="756">
        <f t="shared" si="34"/>
        <v>1</v>
      </c>
      <c r="C444" s="756" t="s">
        <v>4113</v>
      </c>
      <c r="D444" s="511" t="s">
        <v>152</v>
      </c>
      <c r="E444" s="511" t="s">
        <v>152</v>
      </c>
      <c r="F444" s="511" t="s">
        <v>152</v>
      </c>
      <c r="G444" s="757" t="s">
        <v>4517</v>
      </c>
      <c r="H444" s="705"/>
      <c r="I444" s="758"/>
      <c r="J444" s="758"/>
      <c r="K444" s="758"/>
      <c r="L444" s="758"/>
      <c r="M444" s="758"/>
      <c r="N444" s="758"/>
      <c r="O444" s="758"/>
      <c r="P444" s="758"/>
      <c r="Q444" s="758"/>
      <c r="R444" s="758"/>
      <c r="S444" s="758"/>
      <c r="T444" s="758"/>
      <c r="U444" s="758"/>
      <c r="V444" s="758"/>
      <c r="W444" s="758"/>
      <c r="X444" s="758"/>
      <c r="Y444" s="758"/>
      <c r="Z444" s="758"/>
      <c r="AA444" s="758"/>
      <c r="AB444" s="759"/>
      <c r="AC444" s="759"/>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9"/>
      <c r="BD444" s="758"/>
      <c r="BE444" s="758"/>
      <c r="BF444" s="758"/>
      <c r="BG444" s="758"/>
      <c r="BH444" s="758"/>
      <c r="BI444" s="758"/>
      <c r="BJ444" s="758"/>
      <c r="BK444" s="758"/>
      <c r="BL444" s="758"/>
      <c r="BM444" s="758"/>
      <c r="BN444" s="758"/>
      <c r="BO444" s="758"/>
      <c r="BP444" s="758"/>
      <c r="BQ444" s="758"/>
      <c r="BR444" s="758"/>
      <c r="BS444" s="758"/>
      <c r="BT444" s="758"/>
      <c r="BU444" s="758"/>
      <c r="BV444" s="758"/>
      <c r="BW444" s="758"/>
      <c r="BX444" s="758"/>
      <c r="BY444" s="758"/>
      <c r="BZ444" s="758"/>
      <c r="CA444" s="758"/>
      <c r="CB444" s="758"/>
      <c r="CC444" s="758"/>
      <c r="CD444" s="758"/>
      <c r="CE444" s="758"/>
      <c r="CF444" s="758"/>
      <c r="CG444" s="758"/>
      <c r="CH444" s="758"/>
      <c r="CI444" s="758"/>
      <c r="CJ444" s="758"/>
      <c r="CK444" s="758"/>
      <c r="CL444" s="758"/>
      <c r="CM444" s="758"/>
      <c r="CN444" s="758"/>
      <c r="CO444" s="759" t="s">
        <v>157</v>
      </c>
      <c r="CP444" s="758"/>
      <c r="CQ444" s="758"/>
      <c r="CR444" s="758"/>
      <c r="CS444" s="758"/>
      <c r="CT444" s="758"/>
      <c r="CU444" s="758"/>
      <c r="CV444" s="758"/>
      <c r="CW444" s="758"/>
      <c r="CX444" s="758"/>
      <c r="CY444" s="758"/>
      <c r="CZ444" s="758"/>
      <c r="DA444" s="758"/>
      <c r="DB444" s="758"/>
      <c r="DC444" s="759"/>
      <c r="DD444" s="759"/>
      <c r="DE444" s="759"/>
      <c r="DF444" s="758"/>
    </row>
    <row r="445">
      <c r="A445" s="755" t="s">
        <v>3035</v>
      </c>
      <c r="B445" s="756">
        <f t="shared" si="34"/>
        <v>1</v>
      </c>
      <c r="C445" s="756" t="s">
        <v>4113</v>
      </c>
      <c r="D445" s="511" t="s">
        <v>152</v>
      </c>
      <c r="E445" s="511" t="s">
        <v>152</v>
      </c>
      <c r="F445" s="511" t="s">
        <v>152</v>
      </c>
      <c r="G445" s="757" t="s">
        <v>4518</v>
      </c>
      <c r="H445" s="705"/>
      <c r="I445" s="758"/>
      <c r="J445" s="758"/>
      <c r="K445" s="758"/>
      <c r="L445" s="758"/>
      <c r="M445" s="758"/>
      <c r="N445" s="758"/>
      <c r="O445" s="758"/>
      <c r="P445" s="758"/>
      <c r="Q445" s="758"/>
      <c r="R445" s="758"/>
      <c r="S445" s="758"/>
      <c r="T445" s="758"/>
      <c r="U445" s="758"/>
      <c r="V445" s="758"/>
      <c r="W445" s="758"/>
      <c r="X445" s="758"/>
      <c r="Y445" s="758"/>
      <c r="Z445" s="758"/>
      <c r="AA445" s="758"/>
      <c r="AB445" s="759"/>
      <c r="AC445" s="759"/>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9"/>
      <c r="BD445" s="758"/>
      <c r="BE445" s="758"/>
      <c r="BF445" s="758"/>
      <c r="BG445" s="758"/>
      <c r="BH445" s="758"/>
      <c r="BI445" s="758"/>
      <c r="BJ445" s="758"/>
      <c r="BK445" s="758"/>
      <c r="BL445" s="758"/>
      <c r="BM445" s="758"/>
      <c r="BN445" s="758"/>
      <c r="BO445" s="758"/>
      <c r="BP445" s="758"/>
      <c r="BQ445" s="758"/>
      <c r="BR445" s="758"/>
      <c r="BS445" s="758"/>
      <c r="BT445" s="758"/>
      <c r="BU445" s="758"/>
      <c r="BV445" s="758"/>
      <c r="BW445" s="758"/>
      <c r="BX445" s="758"/>
      <c r="BY445" s="758"/>
      <c r="BZ445" s="758"/>
      <c r="CA445" s="758"/>
      <c r="CB445" s="758"/>
      <c r="CC445" s="758"/>
      <c r="CD445" s="758"/>
      <c r="CE445" s="758"/>
      <c r="CF445" s="758"/>
      <c r="CG445" s="758"/>
      <c r="CH445" s="758"/>
      <c r="CI445" s="758"/>
      <c r="CJ445" s="758"/>
      <c r="CK445" s="758"/>
      <c r="CL445" s="758"/>
      <c r="CM445" s="758"/>
      <c r="CN445" s="758"/>
      <c r="CO445" s="759"/>
      <c r="CP445" s="758"/>
      <c r="CQ445" s="759" t="s">
        <v>157</v>
      </c>
      <c r="CR445" s="758"/>
      <c r="CS445" s="758"/>
      <c r="CT445" s="758"/>
      <c r="CU445" s="758"/>
      <c r="CV445" s="758"/>
      <c r="CW445" s="758"/>
      <c r="CX445" s="758"/>
      <c r="CY445" s="758"/>
      <c r="CZ445" s="758"/>
      <c r="DA445" s="758"/>
      <c r="DB445" s="758"/>
      <c r="DC445" s="759"/>
      <c r="DD445" s="759"/>
      <c r="DE445" s="759"/>
      <c r="DF445" s="758"/>
    </row>
    <row r="446">
      <c r="A446" s="755" t="s">
        <v>655</v>
      </c>
      <c r="B446" s="756">
        <f t="shared" si="34"/>
        <v>2</v>
      </c>
      <c r="C446" s="756" t="s">
        <v>4113</v>
      </c>
      <c r="D446" s="511" t="s">
        <v>152</v>
      </c>
      <c r="E446" s="511" t="s">
        <v>152</v>
      </c>
      <c r="F446" s="511" t="s">
        <v>152</v>
      </c>
      <c r="G446" s="757" t="s">
        <v>4519</v>
      </c>
      <c r="H446" s="705"/>
      <c r="I446" s="758"/>
      <c r="J446" s="758"/>
      <c r="K446" s="758"/>
      <c r="L446" s="758"/>
      <c r="M446" s="758"/>
      <c r="N446" s="758"/>
      <c r="O446" s="758"/>
      <c r="P446" s="758"/>
      <c r="Q446" s="758"/>
      <c r="R446" s="758"/>
      <c r="S446" s="758"/>
      <c r="T446" s="758"/>
      <c r="U446" s="759" t="s">
        <v>157</v>
      </c>
      <c r="V446" s="758"/>
      <c r="W446" s="758"/>
      <c r="X446" s="758"/>
      <c r="Y446" s="758"/>
      <c r="Z446" s="758"/>
      <c r="AA446" s="758"/>
      <c r="AB446" s="759"/>
      <c r="AC446" s="759"/>
      <c r="AD446" s="758"/>
      <c r="AE446" s="758"/>
      <c r="AF446" s="758"/>
      <c r="AG446" s="758"/>
      <c r="AH446" s="758"/>
      <c r="AI446" s="758"/>
      <c r="AJ446" s="759" t="s">
        <v>157</v>
      </c>
      <c r="AK446" s="759"/>
      <c r="AL446" s="758"/>
      <c r="AM446" s="758"/>
      <c r="AN446" s="758"/>
      <c r="AO446" s="758"/>
      <c r="AP446" s="758"/>
      <c r="AQ446" s="758"/>
      <c r="AR446" s="758"/>
      <c r="AS446" s="758"/>
      <c r="AT446" s="758"/>
      <c r="AU446" s="758"/>
      <c r="AV446" s="758"/>
      <c r="AW446" s="758"/>
      <c r="AX446" s="758"/>
      <c r="AY446" s="758"/>
      <c r="AZ446" s="758"/>
      <c r="BA446" s="758"/>
      <c r="BB446" s="758"/>
      <c r="BC446" s="759"/>
      <c r="BD446" s="758"/>
      <c r="BE446" s="758"/>
      <c r="BF446" s="758"/>
      <c r="BG446" s="758"/>
      <c r="BH446" s="758"/>
      <c r="BI446" s="758"/>
      <c r="BJ446" s="758"/>
      <c r="BK446" s="758"/>
      <c r="BL446" s="758"/>
      <c r="BM446" s="758"/>
      <c r="BN446" s="758"/>
      <c r="BO446" s="758"/>
      <c r="BP446" s="758"/>
      <c r="BQ446" s="758"/>
      <c r="BR446" s="758"/>
      <c r="BS446" s="758"/>
      <c r="BT446" s="758"/>
      <c r="BU446" s="758"/>
      <c r="BV446" s="758"/>
      <c r="BW446" s="758"/>
      <c r="BX446" s="758"/>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9"/>
      <c r="DD446" s="759"/>
      <c r="DE446" s="759"/>
      <c r="DF446" s="758"/>
    </row>
    <row r="447">
      <c r="A447" s="755" t="s">
        <v>738</v>
      </c>
      <c r="B447" s="756">
        <f t="shared" si="34"/>
        <v>3</v>
      </c>
      <c r="C447" s="756" t="s">
        <v>4113</v>
      </c>
      <c r="D447" s="511" t="s">
        <v>152</v>
      </c>
      <c r="E447" s="511" t="s">
        <v>152</v>
      </c>
      <c r="F447" s="511" t="s">
        <v>152</v>
      </c>
      <c r="G447" s="757" t="s">
        <v>4520</v>
      </c>
      <c r="H447" s="705"/>
      <c r="I447" s="758"/>
      <c r="J447" s="758"/>
      <c r="K447" s="758"/>
      <c r="L447" s="758"/>
      <c r="M447" s="758"/>
      <c r="N447" s="758"/>
      <c r="O447" s="758"/>
      <c r="P447" s="758"/>
      <c r="Q447" s="758"/>
      <c r="R447" s="758"/>
      <c r="S447" s="758"/>
      <c r="T447" s="758"/>
      <c r="U447" s="758"/>
      <c r="V447" s="758"/>
      <c r="W447" s="758"/>
      <c r="X447" s="758"/>
      <c r="Y447" s="758"/>
      <c r="Z447" s="758"/>
      <c r="AA447" s="758"/>
      <c r="AB447" s="759" t="s">
        <v>157</v>
      </c>
      <c r="AC447" s="759"/>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9" t="s">
        <v>157</v>
      </c>
      <c r="BD447" s="758"/>
      <c r="BE447" s="758"/>
      <c r="BF447" s="758"/>
      <c r="BG447" s="758"/>
      <c r="BH447" s="758"/>
      <c r="BI447" s="758"/>
      <c r="BJ447" s="758"/>
      <c r="BK447" s="758"/>
      <c r="BL447" s="758"/>
      <c r="BM447" s="758"/>
      <c r="BN447" s="758"/>
      <c r="BO447" s="758"/>
      <c r="BP447" s="758"/>
      <c r="BQ447" s="758"/>
      <c r="BR447" s="758"/>
      <c r="BS447" s="758"/>
      <c r="BT447" s="758"/>
      <c r="BU447" s="758"/>
      <c r="BV447" s="758"/>
      <c r="BW447" s="758"/>
      <c r="BX447" s="758"/>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9"/>
      <c r="DD447" s="759" t="s">
        <v>157</v>
      </c>
      <c r="DE447" s="759"/>
      <c r="DF447" s="758"/>
    </row>
    <row r="448">
      <c r="A448" s="755" t="s">
        <v>955</v>
      </c>
      <c r="B448" s="756">
        <f t="shared" si="34"/>
        <v>0</v>
      </c>
      <c r="C448" s="756" t="s">
        <v>4076</v>
      </c>
      <c r="D448" s="511" t="s">
        <v>152</v>
      </c>
      <c r="E448" s="511" t="s">
        <v>152</v>
      </c>
      <c r="F448" s="511" t="s">
        <v>152</v>
      </c>
      <c r="G448" s="757" t="s">
        <v>4521</v>
      </c>
      <c r="H448" s="705"/>
      <c r="I448" s="758"/>
      <c r="J448" s="758"/>
      <c r="K448" s="758"/>
      <c r="L448" s="758"/>
      <c r="M448" s="758"/>
      <c r="N448" s="758"/>
      <c r="O448" s="759"/>
      <c r="P448" s="759"/>
      <c r="Q448" s="759"/>
      <c r="R448" s="759"/>
      <c r="S448" s="758"/>
      <c r="T448" s="759"/>
      <c r="U448" s="758"/>
      <c r="V448" s="758"/>
      <c r="W448" s="758"/>
      <c r="X448" s="758"/>
      <c r="Y448" s="758"/>
      <c r="Z448" s="758"/>
      <c r="AA448" s="758"/>
      <c r="AB448" s="758"/>
      <c r="AC448" s="758"/>
      <c r="AD448" s="758"/>
      <c r="AE448" s="758"/>
      <c r="AF448" s="758"/>
      <c r="AG448" s="758"/>
      <c r="AH448" s="758"/>
      <c r="AI448" s="758"/>
      <c r="AJ448" s="758"/>
      <c r="AK448" s="758"/>
      <c r="AL448" s="758"/>
      <c r="AM448" s="758"/>
      <c r="AN448" s="758"/>
      <c r="AO448" s="758"/>
      <c r="AP448" s="758"/>
      <c r="AQ448" s="758"/>
      <c r="AR448" s="758"/>
      <c r="AS448" s="758"/>
      <c r="AT448" s="758"/>
      <c r="AU448" s="758"/>
      <c r="AV448" s="758"/>
      <c r="AW448" s="758"/>
      <c r="AX448" s="758"/>
      <c r="AY448" s="758"/>
      <c r="AZ448" s="758"/>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9"/>
      <c r="BW448" s="759"/>
      <c r="BX448" s="759"/>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8"/>
      <c r="CY448" s="758"/>
      <c r="CZ448" s="758"/>
      <c r="DA448" s="758"/>
      <c r="DB448" s="758"/>
      <c r="DC448" s="758"/>
      <c r="DD448" s="758"/>
      <c r="DE448" s="758"/>
      <c r="DF448" s="758"/>
    </row>
    <row r="449">
      <c r="A449" s="755" t="s">
        <v>3680</v>
      </c>
      <c r="B449" s="756">
        <f t="shared" si="34"/>
        <v>0</v>
      </c>
      <c r="C449" s="756" t="s">
        <v>4113</v>
      </c>
      <c r="D449" s="511" t="s">
        <v>152</v>
      </c>
      <c r="E449" s="511" t="s">
        <v>152</v>
      </c>
      <c r="F449" s="511" t="s">
        <v>152</v>
      </c>
      <c r="G449" s="757" t="s">
        <v>4522</v>
      </c>
      <c r="H449" s="705"/>
      <c r="I449" s="758"/>
      <c r="J449" s="758"/>
      <c r="K449" s="758"/>
      <c r="L449" s="758"/>
      <c r="M449" s="758"/>
      <c r="N449" s="758"/>
      <c r="O449" s="759"/>
      <c r="P449" s="759"/>
      <c r="Q449" s="759"/>
      <c r="R449" s="759"/>
      <c r="S449" s="758"/>
      <c r="T449" s="759"/>
      <c r="U449" s="758"/>
      <c r="V449" s="758"/>
      <c r="W449" s="758"/>
      <c r="X449" s="758"/>
      <c r="Y449" s="758"/>
      <c r="Z449" s="758"/>
      <c r="AA449" s="758"/>
      <c r="AB449" s="758"/>
      <c r="AC449" s="758"/>
      <c r="AD449" s="758"/>
      <c r="AE449" s="758"/>
      <c r="AF449" s="758"/>
      <c r="AG449" s="758"/>
      <c r="AH449" s="758"/>
      <c r="AI449" s="758"/>
      <c r="AJ449" s="758"/>
      <c r="AK449" s="758"/>
      <c r="AL449" s="758"/>
      <c r="AM449" s="758"/>
      <c r="AN449" s="758"/>
      <c r="AO449" s="758"/>
      <c r="AP449" s="758"/>
      <c r="AQ449" s="758"/>
      <c r="AR449" s="758"/>
      <c r="AS449" s="758"/>
      <c r="AT449" s="758"/>
      <c r="AU449" s="758"/>
      <c r="AV449" s="758"/>
      <c r="AW449" s="758"/>
      <c r="AX449" s="758"/>
      <c r="AY449" s="758"/>
      <c r="AZ449" s="758"/>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9"/>
      <c r="BW449" s="759"/>
      <c r="BX449" s="759"/>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8"/>
      <c r="CY449" s="758"/>
      <c r="CZ449" s="758"/>
      <c r="DA449" s="758"/>
      <c r="DB449" s="758"/>
      <c r="DC449" s="758"/>
      <c r="DD449" s="758"/>
      <c r="DE449" s="758"/>
      <c r="DF449" s="758"/>
    </row>
    <row r="450">
      <c r="A450" s="755" t="s">
        <v>444</v>
      </c>
      <c r="B450" s="756">
        <f t="shared" si="34"/>
        <v>3</v>
      </c>
      <c r="C450" s="756" t="s">
        <v>4113</v>
      </c>
      <c r="D450" s="511" t="s">
        <v>152</v>
      </c>
      <c r="E450" s="511" t="s">
        <v>152</v>
      </c>
      <c r="F450" s="511" t="s">
        <v>152</v>
      </c>
      <c r="G450" s="757" t="s">
        <v>4523</v>
      </c>
      <c r="H450" s="705"/>
      <c r="I450" s="758"/>
      <c r="J450" s="758"/>
      <c r="K450" s="758"/>
      <c r="L450" s="758"/>
      <c r="M450" s="758"/>
      <c r="N450" s="758"/>
      <c r="O450" s="759" t="s">
        <v>157</v>
      </c>
      <c r="P450" s="759"/>
      <c r="Q450" s="759"/>
      <c r="R450" s="759"/>
      <c r="S450" s="758"/>
      <c r="T450" s="759"/>
      <c r="U450" s="758"/>
      <c r="V450" s="758"/>
      <c r="W450" s="758"/>
      <c r="X450" s="758"/>
      <c r="Y450" s="758"/>
      <c r="Z450" s="758"/>
      <c r="AA450" s="758"/>
      <c r="AB450" s="758"/>
      <c r="AC450" s="758"/>
      <c r="AD450" s="758"/>
      <c r="AE450" s="758"/>
      <c r="AF450" s="758"/>
      <c r="AG450" s="758"/>
      <c r="AH450" s="758"/>
      <c r="AI450" s="758"/>
      <c r="AJ450" s="758"/>
      <c r="AK450" s="758"/>
      <c r="AL450" s="758"/>
      <c r="AM450" s="758"/>
      <c r="AN450" s="758"/>
      <c r="AO450" s="758"/>
      <c r="AP450" s="758"/>
      <c r="AQ450" s="758"/>
      <c r="AR450" s="758"/>
      <c r="AS450" s="758"/>
      <c r="AT450" s="758"/>
      <c r="AU450" s="758"/>
      <c r="AV450" s="758"/>
      <c r="AW450" s="758"/>
      <c r="AX450" s="758"/>
      <c r="AY450" s="758"/>
      <c r="AZ450" s="758"/>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9" t="s">
        <v>157</v>
      </c>
      <c r="BW450" s="759"/>
      <c r="BX450" s="759" t="str">
        <f>image("https://i.imgur.com/J69HZ4b.png",4,15,15)</f>
        <v/>
      </c>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8"/>
      <c r="CY450" s="758"/>
      <c r="CZ450" s="758"/>
      <c r="DA450" s="758"/>
      <c r="DB450" s="758"/>
      <c r="DC450" s="758"/>
      <c r="DD450" s="758"/>
      <c r="DE450" s="758"/>
      <c r="DF450" s="758"/>
    </row>
    <row r="451">
      <c r="A451" s="755" t="s">
        <v>3617</v>
      </c>
      <c r="B451" s="756">
        <f t="shared" si="34"/>
        <v>0</v>
      </c>
      <c r="C451" s="756" t="s">
        <v>4113</v>
      </c>
      <c r="D451" s="511" t="s">
        <v>152</v>
      </c>
      <c r="E451" s="511" t="s">
        <v>152</v>
      </c>
      <c r="F451" s="511" t="s">
        <v>152</v>
      </c>
      <c r="G451" s="757" t="s">
        <v>4524</v>
      </c>
      <c r="H451" s="705"/>
      <c r="I451" s="758"/>
      <c r="J451" s="758"/>
      <c r="K451" s="758"/>
      <c r="L451" s="758"/>
      <c r="M451" s="758"/>
      <c r="N451" s="758"/>
      <c r="O451" s="759"/>
      <c r="P451" s="759"/>
      <c r="Q451" s="759"/>
      <c r="R451" s="759"/>
      <c r="S451" s="758"/>
      <c r="T451" s="759"/>
      <c r="U451" s="758"/>
      <c r="V451" s="758"/>
      <c r="W451" s="758"/>
      <c r="X451" s="758"/>
      <c r="Y451" s="758"/>
      <c r="Z451" s="758"/>
      <c r="AA451" s="758"/>
      <c r="AB451" s="758"/>
      <c r="AC451" s="758"/>
      <c r="AD451" s="758"/>
      <c r="AE451" s="758"/>
      <c r="AF451" s="758"/>
      <c r="AG451" s="758"/>
      <c r="AH451" s="758"/>
      <c r="AI451" s="758"/>
      <c r="AJ451" s="758"/>
      <c r="AK451" s="758"/>
      <c r="AL451" s="758"/>
      <c r="AM451" s="758"/>
      <c r="AN451" s="758"/>
      <c r="AO451" s="758"/>
      <c r="AP451" s="758"/>
      <c r="AQ451" s="758"/>
      <c r="AR451" s="758"/>
      <c r="AS451" s="758"/>
      <c r="AT451" s="758"/>
      <c r="AU451" s="758"/>
      <c r="AV451" s="758"/>
      <c r="AW451" s="758"/>
      <c r="AX451" s="758"/>
      <c r="AY451" s="758"/>
      <c r="AZ451" s="758"/>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9"/>
      <c r="BW451" s="759"/>
      <c r="BX451" s="759"/>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8"/>
      <c r="CY451" s="758"/>
      <c r="CZ451" s="758"/>
      <c r="DA451" s="758"/>
      <c r="DB451" s="758"/>
      <c r="DC451" s="758"/>
      <c r="DD451" s="758"/>
      <c r="DE451" s="758"/>
      <c r="DF451" s="758"/>
    </row>
    <row r="452">
      <c r="A452" s="755" t="s">
        <v>1228</v>
      </c>
      <c r="B452" s="756">
        <f t="shared" si="34"/>
        <v>0</v>
      </c>
      <c r="C452" s="756" t="s">
        <v>4113</v>
      </c>
      <c r="D452" s="511" t="s">
        <v>152</v>
      </c>
      <c r="E452" s="511" t="s">
        <v>152</v>
      </c>
      <c r="F452" s="511" t="s">
        <v>152</v>
      </c>
      <c r="G452" s="757" t="s">
        <v>4525</v>
      </c>
      <c r="H452" s="705"/>
      <c r="I452" s="758"/>
      <c r="J452" s="758"/>
      <c r="K452" s="758"/>
      <c r="L452" s="758"/>
      <c r="M452" s="758"/>
      <c r="N452" s="758"/>
      <c r="O452" s="758"/>
      <c r="P452" s="758"/>
      <c r="Q452" s="758"/>
      <c r="R452" s="758"/>
      <c r="S452" s="758"/>
      <c r="T452" s="758"/>
      <c r="U452" s="758"/>
      <c r="V452" s="759"/>
      <c r="W452" s="759"/>
      <c r="X452" s="758"/>
      <c r="Y452" s="758"/>
      <c r="Z452" s="758"/>
      <c r="AA452" s="758"/>
      <c r="AB452" s="758"/>
      <c r="AC452" s="758"/>
      <c r="AD452" s="758"/>
      <c r="AE452" s="758"/>
      <c r="AF452" s="758"/>
      <c r="AG452" s="758"/>
      <c r="AH452" s="758"/>
      <c r="AI452" s="759"/>
      <c r="AJ452" s="759"/>
      <c r="AK452" s="759"/>
      <c r="AL452" s="759"/>
      <c r="AM452" s="759"/>
      <c r="AN452" s="759"/>
      <c r="AO452" s="758"/>
      <c r="AP452" s="758"/>
      <c r="AQ452" s="758"/>
      <c r="AR452" s="758"/>
      <c r="AS452" s="758"/>
      <c r="AT452" s="758"/>
      <c r="AU452" s="758"/>
      <c r="AV452" s="758"/>
      <c r="AW452" s="758"/>
      <c r="AX452" s="758"/>
      <c r="AY452" s="758"/>
      <c r="AZ452" s="759"/>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9"/>
      <c r="CY452" s="759"/>
      <c r="CZ452" s="758"/>
      <c r="DA452" s="758"/>
      <c r="DB452" s="758"/>
      <c r="DC452" s="758"/>
      <c r="DD452" s="758"/>
      <c r="DE452" s="758"/>
      <c r="DF452" s="758"/>
    </row>
    <row r="453">
      <c r="A453" s="755" t="s">
        <v>3207</v>
      </c>
      <c r="B453" s="756">
        <f t="shared" si="34"/>
        <v>1</v>
      </c>
      <c r="C453" s="756" t="s">
        <v>4113</v>
      </c>
      <c r="D453" s="511" t="s">
        <v>152</v>
      </c>
      <c r="E453" s="511" t="s">
        <v>152</v>
      </c>
      <c r="F453" s="511" t="s">
        <v>152</v>
      </c>
      <c r="G453" s="757" t="s">
        <v>4526</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9"/>
      <c r="AJ453" s="759"/>
      <c r="AK453" s="759"/>
      <c r="AL453" s="759"/>
      <c r="AM453" s="759"/>
      <c r="AN453" s="759"/>
      <c r="AO453" s="758"/>
      <c r="AP453" s="758"/>
      <c r="AQ453" s="758"/>
      <c r="AR453" s="758"/>
      <c r="AS453" s="758"/>
      <c r="AT453" s="758"/>
      <c r="AU453" s="758"/>
      <c r="AV453" s="758"/>
      <c r="AW453" s="758"/>
      <c r="AX453" s="758"/>
      <c r="AY453" s="758"/>
      <c r="AZ453" s="759"/>
      <c r="BA453" s="758"/>
      <c r="BB453" s="758"/>
      <c r="BC453" s="758"/>
      <c r="BD453" s="758"/>
      <c r="BE453" s="758"/>
      <c r="BF453" s="758"/>
      <c r="BG453" s="758"/>
      <c r="BH453" s="758"/>
      <c r="BI453" s="758"/>
      <c r="BJ453" s="758"/>
      <c r="BK453" s="758"/>
      <c r="BL453" s="758"/>
      <c r="BM453" s="758"/>
      <c r="BN453" s="758"/>
      <c r="BO453" s="758"/>
      <c r="BP453" s="758"/>
      <c r="BQ453" s="758"/>
      <c r="BR453" s="758"/>
      <c r="BS453" s="758"/>
      <c r="BT453" s="758"/>
      <c r="BU453" s="758"/>
      <c r="BV453" s="758"/>
      <c r="BW453" s="758"/>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9" t="s">
        <v>157</v>
      </c>
      <c r="CY453" s="759"/>
      <c r="CZ453" s="758"/>
      <c r="DA453" s="758"/>
      <c r="DB453" s="758"/>
      <c r="DC453" s="758"/>
      <c r="DD453" s="758"/>
      <c r="DE453" s="758"/>
      <c r="DF453" s="758"/>
    </row>
    <row r="454">
      <c r="A454" s="755" t="s">
        <v>3739</v>
      </c>
      <c r="B454" s="756"/>
      <c r="C454" s="756" t="s">
        <v>4113</v>
      </c>
      <c r="D454" s="511" t="s">
        <v>152</v>
      </c>
      <c r="E454" s="511" t="s">
        <v>152</v>
      </c>
      <c r="F454" s="511" t="s">
        <v>152</v>
      </c>
      <c r="G454" s="757" t="s">
        <v>4527</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9"/>
      <c r="AJ454" s="759"/>
      <c r="AK454" s="759"/>
      <c r="AL454" s="759"/>
      <c r="AM454" s="759"/>
      <c r="AN454" s="759"/>
      <c r="AO454" s="758"/>
      <c r="AP454" s="758"/>
      <c r="AQ454" s="758"/>
      <c r="AR454" s="758"/>
      <c r="AS454" s="758"/>
      <c r="AT454" s="758"/>
      <c r="AU454" s="758"/>
      <c r="AV454" s="758"/>
      <c r="AW454" s="758"/>
      <c r="AX454" s="758"/>
      <c r="AY454" s="758"/>
      <c r="AZ454" s="759"/>
      <c r="BA454" s="758"/>
      <c r="BB454" s="758"/>
      <c r="BC454" s="758"/>
      <c r="BD454" s="758"/>
      <c r="BE454" s="758"/>
      <c r="BF454" s="758"/>
      <c r="BG454" s="758"/>
      <c r="BH454" s="758"/>
      <c r="BI454" s="758"/>
      <c r="BJ454" s="758"/>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9"/>
      <c r="CY454" s="759"/>
      <c r="CZ454" s="758"/>
      <c r="DA454" s="758"/>
      <c r="DB454" s="758"/>
      <c r="DC454" s="758"/>
      <c r="DD454" s="758"/>
      <c r="DE454" s="758"/>
      <c r="DF454" s="758"/>
    </row>
    <row r="455">
      <c r="A455" s="755" t="s">
        <v>763</v>
      </c>
      <c r="B455" s="756">
        <f t="shared" ref="B455:B502" si="35">counta($I455:$DF455)</f>
        <v>7</v>
      </c>
      <c r="C455" s="756" t="s">
        <v>4076</v>
      </c>
      <c r="D455" s="511" t="s">
        <v>152</v>
      </c>
      <c r="E455" s="511" t="s">
        <v>152</v>
      </c>
      <c r="F455" s="511" t="s">
        <v>152</v>
      </c>
      <c r="G455" s="757" t="s">
        <v>4528</v>
      </c>
      <c r="H455" s="705"/>
      <c r="I455" s="758"/>
      <c r="J455" s="758"/>
      <c r="K455" s="758"/>
      <c r="L455" s="758"/>
      <c r="M455" s="758"/>
      <c r="N455" s="758"/>
      <c r="O455" s="758"/>
      <c r="P455" s="758"/>
      <c r="Q455" s="758"/>
      <c r="R455" s="758"/>
      <c r="S455" s="758"/>
      <c r="T455" s="758"/>
      <c r="U455" s="758"/>
      <c r="V455" s="759"/>
      <c r="W455" s="759" t="s">
        <v>157</v>
      </c>
      <c r="X455" s="758"/>
      <c r="Y455" s="758"/>
      <c r="Z455" s="758"/>
      <c r="AA455" s="758"/>
      <c r="AB455" s="758"/>
      <c r="AC455" s="758"/>
      <c r="AD455" s="758"/>
      <c r="AE455" s="758"/>
      <c r="AF455" s="758"/>
      <c r="AG455" s="758"/>
      <c r="AH455" s="758"/>
      <c r="AI455" s="759" t="s">
        <v>157</v>
      </c>
      <c r="AJ455" s="759"/>
      <c r="AK455" s="759"/>
      <c r="AL455" s="759" t="s">
        <v>157</v>
      </c>
      <c r="AM455" s="759"/>
      <c r="AN455" s="759" t="s">
        <v>157</v>
      </c>
      <c r="AO455" s="758"/>
      <c r="AP455" s="758"/>
      <c r="AQ455" s="758"/>
      <c r="AR455" s="758"/>
      <c r="AS455" s="758"/>
      <c r="AT455" s="759" t="s">
        <v>157</v>
      </c>
      <c r="AU455" s="758"/>
      <c r="AV455" s="758"/>
      <c r="AW455" s="758"/>
      <c r="AX455" s="758"/>
      <c r="AY455" s="758"/>
      <c r="AZ455" s="759" t="s">
        <v>157</v>
      </c>
      <c r="BA455" s="758"/>
      <c r="BB455" s="758"/>
      <c r="BC455" s="758"/>
      <c r="BD455" s="758"/>
      <c r="BE455" s="758"/>
      <c r="BF455" s="758"/>
      <c r="BG455" s="758"/>
      <c r="BH455" s="758"/>
      <c r="BI455" s="758"/>
      <c r="BJ455" s="758"/>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8"/>
      <c r="CW455" s="758"/>
      <c r="CX455" s="759"/>
      <c r="CY455" s="759" t="s">
        <v>157</v>
      </c>
      <c r="CZ455" s="758"/>
      <c r="DA455" s="758"/>
      <c r="DB455" s="758"/>
      <c r="DC455" s="758"/>
      <c r="DD455" s="758"/>
      <c r="DE455" s="758"/>
      <c r="DF455" s="758"/>
    </row>
    <row r="456">
      <c r="A456" s="755" t="s">
        <v>650</v>
      </c>
      <c r="B456" s="756">
        <f t="shared" si="35"/>
        <v>2</v>
      </c>
      <c r="C456" s="756" t="s">
        <v>4076</v>
      </c>
      <c r="D456" s="511" t="s">
        <v>152</v>
      </c>
      <c r="E456" s="511" t="s">
        <v>152</v>
      </c>
      <c r="F456" s="511" t="s">
        <v>152</v>
      </c>
      <c r="G456" s="757" t="s">
        <v>4529</v>
      </c>
      <c r="H456" s="705"/>
      <c r="I456" s="758"/>
      <c r="J456" s="758"/>
      <c r="K456" s="758"/>
      <c r="L456" s="758"/>
      <c r="M456" s="758"/>
      <c r="N456" s="758"/>
      <c r="O456" s="758"/>
      <c r="P456" s="758"/>
      <c r="Q456" s="758"/>
      <c r="R456" s="758"/>
      <c r="S456" s="758"/>
      <c r="T456" s="758"/>
      <c r="U456" s="759" t="s">
        <v>157</v>
      </c>
      <c r="V456" s="759"/>
      <c r="W456" s="759" t="s">
        <v>157</v>
      </c>
      <c r="X456" s="758"/>
      <c r="Y456" s="758"/>
      <c r="Z456" s="758"/>
      <c r="AA456" s="758"/>
      <c r="AB456" s="758"/>
      <c r="AC456" s="758"/>
      <c r="AD456" s="758"/>
      <c r="AE456" s="758"/>
      <c r="AF456" s="758"/>
      <c r="AG456" s="758"/>
      <c r="AH456" s="758"/>
      <c r="AI456" s="758"/>
      <c r="AJ456" s="758"/>
      <c r="AK456" s="758"/>
      <c r="AL456" s="758"/>
      <c r="AM456" s="758"/>
      <c r="AN456" s="758"/>
      <c r="AO456" s="758"/>
      <c r="AP456" s="758"/>
      <c r="AQ456" s="758"/>
      <c r="AR456" s="758"/>
      <c r="AS456" s="758"/>
      <c r="AT456" s="758"/>
      <c r="AU456" s="758"/>
      <c r="AV456" s="758"/>
      <c r="AW456" s="758"/>
      <c r="AX456" s="758"/>
      <c r="AY456" s="758"/>
      <c r="AZ456" s="758"/>
      <c r="BA456" s="758"/>
      <c r="BB456" s="758"/>
      <c r="BC456" s="758"/>
      <c r="BD456" s="758"/>
      <c r="BE456" s="758"/>
      <c r="BF456" s="758"/>
      <c r="BG456" s="758"/>
      <c r="BH456" s="758"/>
      <c r="BI456" s="758"/>
      <c r="BJ456" s="758"/>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8"/>
      <c r="CW456" s="758"/>
      <c r="CX456" s="758"/>
      <c r="CY456" s="758"/>
      <c r="CZ456" s="758"/>
      <c r="DA456" s="758"/>
      <c r="DB456" s="758"/>
      <c r="DC456" s="758"/>
      <c r="DD456" s="758"/>
      <c r="DE456" s="758"/>
      <c r="DF456" s="758"/>
    </row>
    <row r="457">
      <c r="A457" s="755" t="s">
        <v>745</v>
      </c>
      <c r="B457" s="756">
        <f t="shared" si="35"/>
        <v>4</v>
      </c>
      <c r="C457" s="756" t="s">
        <v>4113</v>
      </c>
      <c r="D457" s="511" t="s">
        <v>152</v>
      </c>
      <c r="E457" s="511" t="s">
        <v>152</v>
      </c>
      <c r="F457" s="511" t="s">
        <v>152</v>
      </c>
      <c r="G457" s="757" t="s">
        <v>4530</v>
      </c>
      <c r="H457" s="705"/>
      <c r="I457" s="758"/>
      <c r="J457" s="758"/>
      <c r="K457" s="758"/>
      <c r="L457" s="758"/>
      <c r="M457" s="758"/>
      <c r="N457" s="758"/>
      <c r="O457" s="758"/>
      <c r="P457" s="758"/>
      <c r="Q457" s="758"/>
      <c r="R457" s="758"/>
      <c r="S457" s="758"/>
      <c r="T457" s="758"/>
      <c r="U457" s="758"/>
      <c r="V457" s="759"/>
      <c r="W457" s="759"/>
      <c r="X457" s="758"/>
      <c r="Y457" s="758"/>
      <c r="Z457" s="758"/>
      <c r="AA457" s="758"/>
      <c r="AB457" s="758"/>
      <c r="AC457" s="758"/>
      <c r="AD457" s="758"/>
      <c r="AE457" s="758"/>
      <c r="AF457" s="758"/>
      <c r="AG457" s="758"/>
      <c r="AH457" s="758"/>
      <c r="AI457" s="758"/>
      <c r="AJ457" s="759" t="s">
        <v>157</v>
      </c>
      <c r="AK457" s="759"/>
      <c r="AL457" s="758"/>
      <c r="AM457" s="758"/>
      <c r="AN457" s="758"/>
      <c r="AO457" s="758"/>
      <c r="AP457" s="758"/>
      <c r="AQ457" s="758"/>
      <c r="AR457" s="758"/>
      <c r="AS457" s="758"/>
      <c r="AT457" s="758"/>
      <c r="AU457" s="758"/>
      <c r="AV457" s="758"/>
      <c r="AW457" s="758"/>
      <c r="AX457" s="758"/>
      <c r="AY457" s="758"/>
      <c r="AZ457" s="758"/>
      <c r="BA457" s="758"/>
      <c r="BB457" s="758"/>
      <c r="BC457" s="758"/>
      <c r="BD457" s="758"/>
      <c r="BE457" s="759" t="s">
        <v>157</v>
      </c>
      <c r="BF457" s="758"/>
      <c r="BG457" s="758"/>
      <c r="BH457" s="758"/>
      <c r="BI457" s="758"/>
      <c r="BJ457" s="759"/>
      <c r="BK457" s="758"/>
      <c r="BL457" s="758"/>
      <c r="BM457" s="758"/>
      <c r="BN457" s="758"/>
      <c r="BO457" s="758"/>
      <c r="BP457" s="758"/>
      <c r="BQ457" s="758"/>
      <c r="BR457" s="758"/>
      <c r="BS457" s="759" t="s">
        <v>157</v>
      </c>
      <c r="BT457" s="758"/>
      <c r="BU457" s="758"/>
      <c r="BV457" s="758"/>
      <c r="BW457" s="759" t="s">
        <v>157</v>
      </c>
      <c r="BX457" s="758"/>
      <c r="BY457" s="758"/>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8"/>
      <c r="CY457" s="758"/>
      <c r="CZ457" s="758"/>
      <c r="DA457" s="758"/>
      <c r="DB457" s="758"/>
      <c r="DC457" s="758"/>
      <c r="DD457" s="758"/>
      <c r="DE457" s="758"/>
      <c r="DF457" s="758"/>
    </row>
    <row r="458">
      <c r="A458" s="755" t="s">
        <v>1225</v>
      </c>
      <c r="B458" s="756">
        <f t="shared" si="35"/>
        <v>1</v>
      </c>
      <c r="C458" s="756" t="s">
        <v>4113</v>
      </c>
      <c r="D458" s="511" t="s">
        <v>152</v>
      </c>
      <c r="E458" s="511" t="s">
        <v>152</v>
      </c>
      <c r="F458" s="511" t="s">
        <v>152</v>
      </c>
      <c r="G458" s="757" t="s">
        <v>4531</v>
      </c>
      <c r="H458" s="705"/>
      <c r="I458" s="758"/>
      <c r="J458" s="758"/>
      <c r="K458" s="758"/>
      <c r="L458" s="758"/>
      <c r="M458" s="758"/>
      <c r="N458" s="758"/>
      <c r="O458" s="758"/>
      <c r="P458" s="758"/>
      <c r="Q458" s="758"/>
      <c r="R458" s="758"/>
      <c r="S458" s="758"/>
      <c r="T458" s="758"/>
      <c r="U458" s="758"/>
      <c r="V458" s="759"/>
      <c r="W458" s="759"/>
      <c r="X458" s="758"/>
      <c r="Y458" s="758"/>
      <c r="Z458" s="758"/>
      <c r="AA458" s="758"/>
      <c r="AB458" s="758"/>
      <c r="AC458" s="758"/>
      <c r="AD458" s="758"/>
      <c r="AE458" s="758"/>
      <c r="AF458" s="758"/>
      <c r="AG458" s="758"/>
      <c r="AH458" s="758"/>
      <c r="AI458" s="758"/>
      <c r="AJ458" s="758"/>
      <c r="AK458" s="758"/>
      <c r="AL458" s="758"/>
      <c r="AM458" s="758"/>
      <c r="AN458" s="758"/>
      <c r="AO458" s="758"/>
      <c r="AP458" s="758"/>
      <c r="AQ458" s="759"/>
      <c r="AR458" s="758"/>
      <c r="AS458" s="758"/>
      <c r="AT458" s="758"/>
      <c r="AU458" s="758"/>
      <c r="AV458" s="758"/>
      <c r="AW458" s="758"/>
      <c r="AX458" s="758"/>
      <c r="AY458" s="758"/>
      <c r="AZ458" s="758"/>
      <c r="BA458" s="758"/>
      <c r="BB458" s="758"/>
      <c r="BC458" s="758"/>
      <c r="BD458" s="758"/>
      <c r="BE458" s="758"/>
      <c r="BF458" s="758"/>
      <c r="BG458" s="758"/>
      <c r="BH458" s="758"/>
      <c r="BI458" s="758"/>
      <c r="BJ458" s="759" t="s">
        <v>157</v>
      </c>
      <c r="BK458" s="758"/>
      <c r="BL458" s="758"/>
      <c r="BM458" s="758"/>
      <c r="BN458" s="758"/>
      <c r="BO458" s="758"/>
      <c r="BP458" s="758"/>
      <c r="BQ458" s="758"/>
      <c r="BR458" s="758"/>
      <c r="BS458" s="758"/>
      <c r="BT458" s="758"/>
      <c r="BU458" s="758"/>
      <c r="BV458" s="758"/>
      <c r="BW458" s="758"/>
      <c r="BX458" s="758"/>
      <c r="BY458" s="758"/>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8"/>
      <c r="CY458" s="758"/>
      <c r="CZ458" s="758"/>
      <c r="DA458" s="758"/>
      <c r="DB458" s="758"/>
      <c r="DC458" s="758"/>
      <c r="DD458" s="758"/>
      <c r="DE458" s="758"/>
      <c r="DF458" s="758"/>
    </row>
    <row r="459">
      <c r="A459" s="755" t="s">
        <v>3282</v>
      </c>
      <c r="B459" s="756">
        <f t="shared" si="35"/>
        <v>0</v>
      </c>
      <c r="C459" s="756" t="s">
        <v>4113</v>
      </c>
      <c r="D459" s="511" t="s">
        <v>152</v>
      </c>
      <c r="E459" s="511" t="s">
        <v>152</v>
      </c>
      <c r="F459" s="511" t="s">
        <v>152</v>
      </c>
      <c r="G459" s="757" t="s">
        <v>4532</v>
      </c>
      <c r="H459" s="705"/>
      <c r="I459" s="758"/>
      <c r="J459" s="758"/>
      <c r="K459" s="758"/>
      <c r="L459" s="758"/>
      <c r="M459" s="758"/>
      <c r="N459" s="758"/>
      <c r="O459" s="758"/>
      <c r="P459" s="758"/>
      <c r="Q459" s="758"/>
      <c r="R459" s="758"/>
      <c r="S459" s="758"/>
      <c r="T459" s="758"/>
      <c r="U459" s="758"/>
      <c r="V459" s="759"/>
      <c r="W459" s="759"/>
      <c r="X459" s="759"/>
      <c r="Y459" s="758"/>
      <c r="Z459" s="758"/>
      <c r="AA459" s="758"/>
      <c r="AB459" s="758"/>
      <c r="AC459" s="758"/>
      <c r="AD459" s="758"/>
      <c r="AE459" s="758"/>
      <c r="AF459" s="758"/>
      <c r="AG459" s="758"/>
      <c r="AH459" s="758"/>
      <c r="AI459" s="758"/>
      <c r="AJ459" s="759"/>
      <c r="AK459" s="759"/>
      <c r="AL459" s="758"/>
      <c r="AM459" s="758"/>
      <c r="AN459" s="758"/>
      <c r="AO459" s="758"/>
      <c r="AP459" s="758"/>
      <c r="AQ459" s="759"/>
      <c r="AR459" s="758"/>
      <c r="AS459" s="758"/>
      <c r="AT459" s="758"/>
      <c r="AU459" s="758"/>
      <c r="AV459" s="758"/>
      <c r="AW459" s="758"/>
      <c r="AX459" s="758"/>
      <c r="AY459" s="758"/>
      <c r="AZ459" s="758"/>
      <c r="BA459" s="758"/>
      <c r="BB459" s="758"/>
      <c r="BC459" s="758"/>
      <c r="BD459" s="758"/>
      <c r="BE459" s="758"/>
      <c r="BF459" s="758"/>
      <c r="BG459" s="758"/>
      <c r="BH459" s="758"/>
      <c r="BI459" s="758"/>
      <c r="BJ459" s="759"/>
      <c r="BK459" s="758"/>
      <c r="BL459" s="758"/>
      <c r="BM459" s="758"/>
      <c r="BN459" s="758"/>
      <c r="BO459" s="758"/>
      <c r="BP459" s="758"/>
      <c r="BQ459" s="758"/>
      <c r="BR459" s="758"/>
      <c r="BS459" s="758"/>
      <c r="BT459" s="758"/>
      <c r="BU459" s="758"/>
      <c r="BV459" s="758"/>
      <c r="BW459" s="758"/>
      <c r="BX459" s="758"/>
      <c r="BY459" s="758"/>
      <c r="BZ459" s="758"/>
      <c r="CA459" s="758"/>
      <c r="CB459" s="758"/>
      <c r="CC459" s="758"/>
      <c r="CD459" s="758"/>
      <c r="CE459" s="758"/>
      <c r="CF459" s="758"/>
      <c r="CG459" s="758"/>
      <c r="CH459" s="758"/>
      <c r="CI459" s="758"/>
      <c r="CJ459" s="758"/>
      <c r="CK459" s="758"/>
      <c r="CL459" s="758"/>
      <c r="CM459" s="758"/>
      <c r="CN459" s="758"/>
      <c r="CO459" s="758"/>
      <c r="CP459" s="758"/>
      <c r="CQ459" s="758"/>
      <c r="CR459" s="758"/>
      <c r="CS459" s="758"/>
      <c r="CT459" s="758"/>
      <c r="CU459" s="758"/>
      <c r="CV459" s="759"/>
      <c r="CW459" s="758"/>
      <c r="CX459" s="758"/>
      <c r="CY459" s="758"/>
      <c r="CZ459" s="758"/>
      <c r="DA459" s="758"/>
      <c r="DB459" s="758"/>
      <c r="DC459" s="758"/>
      <c r="DD459" s="758"/>
      <c r="DE459" s="758"/>
      <c r="DF459" s="758"/>
    </row>
    <row r="460">
      <c r="A460" s="755" t="s">
        <v>794</v>
      </c>
      <c r="B460" s="756">
        <f t="shared" si="35"/>
        <v>5</v>
      </c>
      <c r="C460" s="756" t="s">
        <v>4076</v>
      </c>
      <c r="D460" s="511" t="s">
        <v>152</v>
      </c>
      <c r="E460" s="511" t="s">
        <v>152</v>
      </c>
      <c r="F460" s="511" t="s">
        <v>152</v>
      </c>
      <c r="G460" s="757" t="s">
        <v>4533</v>
      </c>
      <c r="H460" s="705"/>
      <c r="I460" s="758"/>
      <c r="J460" s="758"/>
      <c r="K460" s="758"/>
      <c r="L460" s="758"/>
      <c r="M460" s="758"/>
      <c r="N460" s="758"/>
      <c r="O460" s="758"/>
      <c r="P460" s="758"/>
      <c r="Q460" s="758"/>
      <c r="R460" s="758"/>
      <c r="S460" s="758"/>
      <c r="T460" s="758"/>
      <c r="U460" s="758"/>
      <c r="V460" s="759"/>
      <c r="W460" s="759"/>
      <c r="X460" s="759" t="s">
        <v>157</v>
      </c>
      <c r="Y460" s="758"/>
      <c r="Z460" s="758"/>
      <c r="AA460" s="758"/>
      <c r="AB460" s="758"/>
      <c r="AC460" s="758"/>
      <c r="AD460" s="758"/>
      <c r="AE460" s="758"/>
      <c r="AF460" s="758"/>
      <c r="AG460" s="758"/>
      <c r="AH460" s="758"/>
      <c r="AI460" s="758"/>
      <c r="AJ460" s="759" t="s">
        <v>157</v>
      </c>
      <c r="AK460" s="759"/>
      <c r="AL460" s="758"/>
      <c r="AM460" s="758"/>
      <c r="AN460" s="758"/>
      <c r="AO460" s="758"/>
      <c r="AP460" s="758"/>
      <c r="AQ460" s="759" t="s">
        <v>157</v>
      </c>
      <c r="AR460" s="758"/>
      <c r="AS460" s="758"/>
      <c r="AT460" s="758"/>
      <c r="AU460" s="758"/>
      <c r="AV460" s="758"/>
      <c r="AW460" s="758"/>
      <c r="AX460" s="758"/>
      <c r="AY460" s="758"/>
      <c r="AZ460" s="758"/>
      <c r="BA460" s="758"/>
      <c r="BB460" s="758"/>
      <c r="BC460" s="758"/>
      <c r="BD460" s="758"/>
      <c r="BE460" s="758"/>
      <c r="BF460" s="758"/>
      <c r="BG460" s="758"/>
      <c r="BH460" s="758"/>
      <c r="BI460" s="758"/>
      <c r="BJ460" s="759" t="s">
        <v>157</v>
      </c>
      <c r="BK460" s="758"/>
      <c r="BL460" s="758"/>
      <c r="BM460" s="758"/>
      <c r="BN460" s="758"/>
      <c r="BO460" s="758"/>
      <c r="BP460" s="758"/>
      <c r="BQ460" s="758"/>
      <c r="BR460" s="758"/>
      <c r="BS460" s="758"/>
      <c r="BT460" s="758"/>
      <c r="BU460" s="758"/>
      <c r="BV460" s="758"/>
      <c r="BW460" s="758"/>
      <c r="BX460" s="758"/>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9" t="s">
        <v>157</v>
      </c>
      <c r="CW460" s="758"/>
      <c r="CX460" s="758"/>
      <c r="CY460" s="758"/>
      <c r="CZ460" s="758"/>
      <c r="DA460" s="758"/>
      <c r="DB460" s="758"/>
      <c r="DC460" s="758"/>
      <c r="DD460" s="758"/>
      <c r="DE460" s="758"/>
      <c r="DF460" s="758"/>
    </row>
    <row r="461">
      <c r="A461" s="755" t="s">
        <v>232</v>
      </c>
      <c r="B461" s="756">
        <f t="shared" si="35"/>
        <v>1</v>
      </c>
      <c r="C461" s="756" t="s">
        <v>4113</v>
      </c>
      <c r="D461" s="511" t="s">
        <v>152</v>
      </c>
      <c r="E461" s="511" t="s">
        <v>152</v>
      </c>
      <c r="F461" s="511" t="s">
        <v>152</v>
      </c>
      <c r="G461" s="757" t="s">
        <v>4534</v>
      </c>
      <c r="H461" s="705"/>
      <c r="I461" s="758"/>
      <c r="J461" s="724"/>
      <c r="K461" s="724" t="s">
        <v>157</v>
      </c>
      <c r="L461" s="724"/>
      <c r="M461" s="759"/>
      <c r="N461" s="758"/>
      <c r="O461" s="758"/>
      <c r="P461" s="758"/>
      <c r="Q461" s="758"/>
      <c r="R461" s="758"/>
      <c r="S461" s="758"/>
      <c r="T461" s="758"/>
      <c r="U461" s="758"/>
      <c r="V461" s="758"/>
      <c r="W461" s="758"/>
      <c r="X461" s="758"/>
      <c r="Y461" s="758"/>
      <c r="Z461" s="758"/>
      <c r="AA461" s="758"/>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9"/>
      <c r="AW461" s="758"/>
      <c r="AX461" s="758"/>
      <c r="AY461" s="758"/>
      <c r="AZ461" s="758"/>
      <c r="BA461" s="758"/>
      <c r="BB461" s="758"/>
      <c r="BC461" s="758"/>
      <c r="BD461" s="759"/>
      <c r="BE461" s="759"/>
      <c r="BF461" s="758"/>
      <c r="BG461" s="758"/>
      <c r="BH461" s="758"/>
      <c r="BI461" s="758"/>
      <c r="BJ461" s="758"/>
      <c r="BK461" s="758"/>
      <c r="BL461" s="758"/>
      <c r="BM461" s="758"/>
      <c r="BN461" s="758"/>
      <c r="BO461" s="758"/>
      <c r="BP461" s="758"/>
      <c r="BQ461" s="758"/>
      <c r="BR461" s="758"/>
      <c r="BS461" s="758"/>
      <c r="BT461" s="758"/>
      <c r="BU461" s="759"/>
      <c r="BV461" s="758"/>
      <c r="BW461" s="758"/>
      <c r="BX461" s="758"/>
      <c r="BY461" s="759"/>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9"/>
      <c r="CY461" s="759"/>
      <c r="CZ461" s="758"/>
      <c r="DA461" s="759"/>
      <c r="DB461" s="759"/>
      <c r="DC461" s="758"/>
      <c r="DD461" s="758"/>
      <c r="DE461" s="758"/>
      <c r="DF461" s="758"/>
    </row>
    <row r="462">
      <c r="A462" s="755" t="s">
        <v>297</v>
      </c>
      <c r="B462" s="756">
        <f t="shared" si="35"/>
        <v>9</v>
      </c>
      <c r="C462" s="756" t="s">
        <v>4113</v>
      </c>
      <c r="D462" s="511" t="s">
        <v>152</v>
      </c>
      <c r="E462" s="511" t="s">
        <v>152</v>
      </c>
      <c r="F462" s="511" t="s">
        <v>152</v>
      </c>
      <c r="G462" s="757" t="s">
        <v>4535</v>
      </c>
      <c r="H462" s="705"/>
      <c r="I462" s="758"/>
      <c r="J462" s="724"/>
      <c r="K462" s="724"/>
      <c r="L462" s="724"/>
      <c r="M462" s="759" t="s">
        <v>157</v>
      </c>
      <c r="N462" s="758"/>
      <c r="O462" s="758"/>
      <c r="P462" s="758"/>
      <c r="Q462" s="758"/>
      <c r="R462" s="758"/>
      <c r="S462" s="758"/>
      <c r="T462" s="758"/>
      <c r="U462" s="758"/>
      <c r="V462" s="758"/>
      <c r="W462" s="758"/>
      <c r="X462" s="758"/>
      <c r="Y462" s="758"/>
      <c r="Z462" s="758"/>
      <c r="AA462" s="758"/>
      <c r="AB462" s="758"/>
      <c r="AC462" s="758"/>
      <c r="AD462" s="759" t="s">
        <v>157</v>
      </c>
      <c r="AE462" s="758"/>
      <c r="AF462" s="758"/>
      <c r="AG462" s="758"/>
      <c r="AH462" s="758"/>
      <c r="AI462" s="758"/>
      <c r="AJ462" s="758"/>
      <c r="AK462" s="758"/>
      <c r="AL462" s="758"/>
      <c r="AM462" s="758"/>
      <c r="AN462" s="758"/>
      <c r="AO462" s="758"/>
      <c r="AP462" s="758"/>
      <c r="AQ462" s="758"/>
      <c r="AR462" s="758"/>
      <c r="AS462" s="758"/>
      <c r="AT462" s="758"/>
      <c r="AU462" s="758"/>
      <c r="AV462" s="759" t="s">
        <v>157</v>
      </c>
      <c r="AW462" s="758"/>
      <c r="AX462" s="758"/>
      <c r="AY462" s="758"/>
      <c r="AZ462" s="758"/>
      <c r="BA462" s="758"/>
      <c r="BB462" s="758"/>
      <c r="BC462" s="758"/>
      <c r="BD462" s="759"/>
      <c r="BE462" s="759" t="s">
        <v>157</v>
      </c>
      <c r="BF462" s="758"/>
      <c r="BG462" s="758"/>
      <c r="BH462" s="758"/>
      <c r="BI462" s="758"/>
      <c r="BJ462" s="758"/>
      <c r="BK462" s="758"/>
      <c r="BL462" s="758"/>
      <c r="BM462" s="758"/>
      <c r="BN462" s="758"/>
      <c r="BO462" s="758"/>
      <c r="BP462" s="758"/>
      <c r="BQ462" s="758"/>
      <c r="BR462" s="758"/>
      <c r="BS462" s="758"/>
      <c r="BT462" s="758"/>
      <c r="BU462" s="759" t="s">
        <v>157</v>
      </c>
      <c r="BV462" s="758"/>
      <c r="BW462" s="758"/>
      <c r="BX462" s="758"/>
      <c r="BY462" s="759" t="s">
        <v>157</v>
      </c>
      <c r="BZ462" s="758"/>
      <c r="CA462" s="758"/>
      <c r="CB462" s="758"/>
      <c r="CC462" s="758"/>
      <c r="CD462" s="758"/>
      <c r="CE462" s="758"/>
      <c r="CF462" s="758"/>
      <c r="CG462" s="758"/>
      <c r="CH462" s="758"/>
      <c r="CI462" s="758"/>
      <c r="CJ462" s="758"/>
      <c r="CK462" s="758"/>
      <c r="CL462" s="758"/>
      <c r="CM462" s="758"/>
      <c r="CN462" s="758"/>
      <c r="CO462" s="758"/>
      <c r="CP462" s="758"/>
      <c r="CQ462" s="758"/>
      <c r="CR462" s="758"/>
      <c r="CS462" s="758"/>
      <c r="CT462" s="758"/>
      <c r="CU462" s="758"/>
      <c r="CV462" s="758"/>
      <c r="CW462" s="758"/>
      <c r="CX462" s="759"/>
      <c r="CY462" s="759" t="s">
        <v>157</v>
      </c>
      <c r="CZ462" s="758"/>
      <c r="DA462" s="759" t="s">
        <v>157</v>
      </c>
      <c r="DB462" s="759" t="s">
        <v>157</v>
      </c>
      <c r="DC462" s="758"/>
      <c r="DD462" s="758"/>
      <c r="DE462" s="758"/>
      <c r="DF462" s="758"/>
    </row>
    <row r="463">
      <c r="A463" s="755" t="s">
        <v>898</v>
      </c>
      <c r="B463" s="756">
        <f t="shared" si="35"/>
        <v>3</v>
      </c>
      <c r="C463" s="756" t="s">
        <v>4113</v>
      </c>
      <c r="D463" s="511" t="s">
        <v>152</v>
      </c>
      <c r="E463" s="511" t="s">
        <v>152</v>
      </c>
      <c r="F463" s="511" t="s">
        <v>152</v>
      </c>
      <c r="G463" s="757" t="s">
        <v>4536</v>
      </c>
      <c r="H463" s="705"/>
      <c r="I463" s="758"/>
      <c r="J463" s="758"/>
      <c r="K463" s="758"/>
      <c r="L463" s="758"/>
      <c r="M463" s="758"/>
      <c r="N463" s="758"/>
      <c r="O463" s="758"/>
      <c r="P463" s="758"/>
      <c r="Q463" s="758"/>
      <c r="R463" s="758"/>
      <c r="S463" s="758"/>
      <c r="T463" s="758"/>
      <c r="U463" s="758"/>
      <c r="V463" s="758"/>
      <c r="W463" s="758"/>
      <c r="X463" s="758"/>
      <c r="Y463" s="758"/>
      <c r="Z463" s="758"/>
      <c r="AA463" s="759" t="s">
        <v>157</v>
      </c>
      <c r="AB463" s="758"/>
      <c r="AC463" s="758"/>
      <c r="AD463" s="758"/>
      <c r="AE463" s="758"/>
      <c r="AF463" s="758"/>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9" t="s">
        <v>157</v>
      </c>
      <c r="BN463" s="758"/>
      <c r="BO463" s="758"/>
      <c r="BP463" s="758"/>
      <c r="BQ463" s="758"/>
      <c r="BR463" s="758"/>
      <c r="BS463" s="758"/>
      <c r="BT463" s="758"/>
      <c r="BU463" s="758"/>
      <c r="BV463" s="758"/>
      <c r="BW463" s="758"/>
      <c r="BX463" s="759"/>
      <c r="BY463" s="758"/>
      <c r="BZ463" s="758"/>
      <c r="CA463" s="758"/>
      <c r="CB463" s="758"/>
      <c r="CC463" s="758"/>
      <c r="CD463" s="758"/>
      <c r="CE463" s="758"/>
      <c r="CF463" s="758"/>
      <c r="CG463" s="759" t="s">
        <v>157</v>
      </c>
      <c r="CH463" s="759"/>
      <c r="CI463" s="759"/>
      <c r="CJ463" s="758"/>
      <c r="CK463" s="758"/>
      <c r="CL463" s="758"/>
      <c r="CM463" s="758"/>
      <c r="CN463" s="758"/>
      <c r="CO463" s="758"/>
      <c r="CP463" s="758"/>
      <c r="CQ463" s="758"/>
      <c r="CR463" s="758"/>
      <c r="CS463" s="758"/>
      <c r="CT463" s="758"/>
      <c r="CU463" s="758"/>
      <c r="CV463" s="758"/>
      <c r="CW463" s="758"/>
      <c r="CX463" s="758"/>
      <c r="CY463" s="758"/>
      <c r="CZ463" s="758"/>
      <c r="DA463" s="758"/>
      <c r="DB463" s="758"/>
      <c r="DC463" s="758"/>
      <c r="DD463" s="758"/>
      <c r="DE463" s="758"/>
      <c r="DF463" s="758"/>
    </row>
    <row r="464">
      <c r="A464" s="755" t="s">
        <v>793</v>
      </c>
      <c r="B464" s="756">
        <f t="shared" si="35"/>
        <v>2</v>
      </c>
      <c r="C464" s="756" t="s">
        <v>4113</v>
      </c>
      <c r="D464" s="511" t="s">
        <v>152</v>
      </c>
      <c r="E464" s="511" t="s">
        <v>152</v>
      </c>
      <c r="F464" s="511" t="s">
        <v>152</v>
      </c>
      <c r="G464" s="757" t="s">
        <v>4537</v>
      </c>
      <c r="H464" s="705"/>
      <c r="I464" s="758"/>
      <c r="J464" s="758"/>
      <c r="K464" s="758"/>
      <c r="L464" s="758"/>
      <c r="M464" s="758"/>
      <c r="N464" s="758"/>
      <c r="O464" s="758"/>
      <c r="P464" s="758"/>
      <c r="Q464" s="758"/>
      <c r="R464" s="758"/>
      <c r="S464" s="758"/>
      <c r="T464" s="758"/>
      <c r="U464" s="758"/>
      <c r="V464" s="758"/>
      <c r="W464" s="758"/>
      <c r="X464" s="759" t="s">
        <v>157</v>
      </c>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8"/>
      <c r="AW464" s="758"/>
      <c r="AX464" s="758"/>
      <c r="AY464" s="758"/>
      <c r="AZ464" s="758"/>
      <c r="BA464" s="758"/>
      <c r="BB464" s="758"/>
      <c r="BC464" s="758"/>
      <c r="BD464" s="758"/>
      <c r="BE464" s="758"/>
      <c r="BF464" s="758"/>
      <c r="BG464" s="758"/>
      <c r="BH464" s="758"/>
      <c r="BI464" s="758"/>
      <c r="BJ464" s="758"/>
      <c r="BK464" s="758"/>
      <c r="BL464" s="759" t="s">
        <v>157</v>
      </c>
      <c r="BM464" s="758"/>
      <c r="BN464" s="758"/>
      <c r="BO464" s="758"/>
      <c r="BP464" s="758"/>
      <c r="BQ464" s="758"/>
      <c r="BR464" s="758"/>
      <c r="BS464" s="758"/>
      <c r="BT464" s="758"/>
      <c r="BU464" s="758"/>
      <c r="BV464" s="758"/>
      <c r="BW464" s="758"/>
      <c r="BX464" s="759"/>
      <c r="BY464" s="758"/>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571</v>
      </c>
      <c r="B465" s="756">
        <f t="shared" si="35"/>
        <v>1</v>
      </c>
      <c r="C465" s="756" t="s">
        <v>4113</v>
      </c>
      <c r="D465" s="511" t="s">
        <v>152</v>
      </c>
      <c r="E465" s="511" t="s">
        <v>152</v>
      </c>
      <c r="F465" s="511" t="s">
        <v>152</v>
      </c>
      <c r="G465" s="757" t="s">
        <v>4538</v>
      </c>
      <c r="H465" s="705"/>
      <c r="I465" s="758"/>
      <c r="J465" s="758"/>
      <c r="K465" s="758"/>
      <c r="L465" s="758"/>
      <c r="M465" s="758"/>
      <c r="N465" s="758"/>
      <c r="O465" s="758"/>
      <c r="P465" s="759"/>
      <c r="Q465" s="759"/>
      <c r="R465" s="759" t="s">
        <v>157</v>
      </c>
      <c r="S465" s="758"/>
      <c r="T465" s="758"/>
      <c r="U465" s="758"/>
      <c r="V465" s="758"/>
      <c r="W465" s="758"/>
      <c r="X465" s="758"/>
      <c r="Y465" s="758"/>
      <c r="Z465" s="758"/>
      <c r="AA465" s="759"/>
      <c r="AB465" s="758"/>
      <c r="AC465" s="758"/>
      <c r="AD465" s="758"/>
      <c r="AE465" s="758"/>
      <c r="AF465" s="758"/>
      <c r="AG465" s="758"/>
      <c r="AH465" s="758"/>
      <c r="AI465" s="758"/>
      <c r="AJ465" s="758"/>
      <c r="AK465" s="758"/>
      <c r="AL465" s="758"/>
      <c r="AM465" s="758"/>
      <c r="AN465" s="758"/>
      <c r="AO465" s="758"/>
      <c r="AP465" s="758"/>
      <c r="AQ465" s="758"/>
      <c r="AR465" s="758"/>
      <c r="AS465" s="758"/>
      <c r="AT465" s="758"/>
      <c r="AU465" s="758"/>
      <c r="AV465" s="758"/>
      <c r="AW465" s="758"/>
      <c r="AX465" s="758"/>
      <c r="AY465" s="758"/>
      <c r="AZ465" s="758"/>
      <c r="BA465" s="758"/>
      <c r="BB465" s="758"/>
      <c r="BC465" s="758"/>
      <c r="BD465" s="758"/>
      <c r="BE465" s="758"/>
      <c r="BF465" s="758"/>
      <c r="BG465" s="758"/>
      <c r="BH465" s="758"/>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2542</v>
      </c>
      <c r="B466" s="756">
        <f t="shared" si="35"/>
        <v>0</v>
      </c>
      <c r="C466" s="756" t="s">
        <v>4113</v>
      </c>
      <c r="D466" s="511" t="s">
        <v>152</v>
      </c>
      <c r="E466" s="511" t="s">
        <v>152</v>
      </c>
      <c r="F466" s="511" t="s">
        <v>152</v>
      </c>
      <c r="G466" s="757" t="s">
        <v>4539</v>
      </c>
      <c r="H466" s="705"/>
      <c r="I466" s="758"/>
      <c r="J466" s="758"/>
      <c r="K466" s="758"/>
      <c r="L466" s="758"/>
      <c r="M466" s="758"/>
      <c r="N466" s="758"/>
      <c r="O466" s="758"/>
      <c r="P466" s="758"/>
      <c r="Q466" s="758"/>
      <c r="R466" s="758"/>
      <c r="S466" s="758"/>
      <c r="T466" s="758"/>
      <c r="U466" s="758"/>
      <c r="V466" s="758"/>
      <c r="W466" s="758"/>
      <c r="X466" s="758"/>
      <c r="Y466" s="758"/>
      <c r="Z466" s="758"/>
      <c r="AA466" s="758"/>
      <c r="AB466" s="758"/>
      <c r="AC466" s="758"/>
      <c r="AD466" s="759"/>
      <c r="AE466" s="758"/>
      <c r="AF466" s="759"/>
      <c r="AG466" s="758"/>
      <c r="AH466" s="758"/>
      <c r="AI466" s="758"/>
      <c r="AJ466" s="758"/>
      <c r="AK466" s="758"/>
      <c r="AL466" s="758"/>
      <c r="AM466" s="758"/>
      <c r="AN466" s="758"/>
      <c r="AO466" s="758"/>
      <c r="AP466" s="758"/>
      <c r="AQ466" s="758"/>
      <c r="AR466" s="758"/>
      <c r="AS466" s="758"/>
      <c r="AT466" s="758"/>
      <c r="AU466" s="758"/>
      <c r="AV466" s="758"/>
      <c r="AW466" s="758"/>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8"/>
      <c r="BU466" s="758"/>
      <c r="BV466" s="758"/>
      <c r="BW466" s="759"/>
      <c r="BX466" s="758"/>
      <c r="BY466" s="758"/>
      <c r="BZ466" s="758"/>
      <c r="CA466" s="758"/>
      <c r="CB466" s="758"/>
      <c r="CC466" s="758"/>
      <c r="CD466" s="758"/>
      <c r="CE466" s="758"/>
      <c r="CF466" s="758"/>
      <c r="CG466" s="758"/>
      <c r="CH466" s="758"/>
      <c r="CI466" s="758"/>
      <c r="CJ466" s="758"/>
      <c r="CK466" s="758"/>
      <c r="CL466" s="758"/>
      <c r="CM466" s="758"/>
      <c r="CN466" s="758"/>
      <c r="CO466" s="759"/>
      <c r="CP466" s="759"/>
      <c r="CQ466" s="759"/>
      <c r="CR466" s="758"/>
      <c r="CS466" s="758"/>
      <c r="CT466" s="758"/>
      <c r="CU466" s="758"/>
      <c r="CV466" s="758"/>
      <c r="CW466" s="758"/>
      <c r="CX466" s="758"/>
      <c r="CY466" s="758"/>
      <c r="CZ466" s="758"/>
      <c r="DA466" s="758"/>
      <c r="DB466" s="758"/>
      <c r="DC466" s="758"/>
      <c r="DD466" s="758"/>
      <c r="DE466" s="758"/>
      <c r="DF466" s="758"/>
    </row>
    <row r="467">
      <c r="A467" s="755" t="s">
        <v>671</v>
      </c>
      <c r="B467" s="756">
        <f t="shared" si="35"/>
        <v>4</v>
      </c>
      <c r="C467" s="756" t="s">
        <v>4113</v>
      </c>
      <c r="D467" s="511" t="s">
        <v>152</v>
      </c>
      <c r="E467" s="511" t="s">
        <v>152</v>
      </c>
      <c r="F467" s="511" t="s">
        <v>152</v>
      </c>
      <c r="G467" s="757" t="s">
        <v>4540</v>
      </c>
      <c r="H467" s="705"/>
      <c r="I467" s="758"/>
      <c r="J467" s="758"/>
      <c r="K467" s="758"/>
      <c r="L467" s="758"/>
      <c r="M467" s="758"/>
      <c r="N467" s="758"/>
      <c r="O467" s="758"/>
      <c r="P467" s="758"/>
      <c r="Q467" s="758"/>
      <c r="R467" s="758"/>
      <c r="S467" s="758"/>
      <c r="T467" s="758"/>
      <c r="U467" s="758"/>
      <c r="V467" s="758"/>
      <c r="W467" s="758"/>
      <c r="X467" s="758"/>
      <c r="Y467" s="758"/>
      <c r="Z467" s="758"/>
      <c r="AA467" s="758"/>
      <c r="AB467" s="758"/>
      <c r="AC467" s="758"/>
      <c r="AD467" s="759" t="s">
        <v>157</v>
      </c>
      <c r="AE467" s="758"/>
      <c r="AF467" s="759" t="s">
        <v>157</v>
      </c>
      <c r="AG467" s="758"/>
      <c r="AH467" s="758"/>
      <c r="AI467" s="758"/>
      <c r="AJ467" s="758"/>
      <c r="AK467" s="758"/>
      <c r="AL467" s="758"/>
      <c r="AM467" s="758"/>
      <c r="AN467" s="758"/>
      <c r="AO467" s="758"/>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8"/>
      <c r="BS467" s="758"/>
      <c r="BT467" s="758"/>
      <c r="BU467" s="758"/>
      <c r="BV467" s="758"/>
      <c r="BW467" s="759" t="s">
        <v>157</v>
      </c>
      <c r="BX467" s="758"/>
      <c r="BY467" s="758"/>
      <c r="BZ467" s="758"/>
      <c r="CA467" s="758"/>
      <c r="CB467" s="758"/>
      <c r="CC467" s="758"/>
      <c r="CD467" s="758"/>
      <c r="CE467" s="758"/>
      <c r="CF467" s="758"/>
      <c r="CG467" s="758"/>
      <c r="CH467" s="758"/>
      <c r="CI467" s="758"/>
      <c r="CJ467" s="758"/>
      <c r="CK467" s="758"/>
      <c r="CL467" s="758"/>
      <c r="CM467" s="758"/>
      <c r="CN467" s="758"/>
      <c r="CO467" s="759"/>
      <c r="CP467" s="759" t="s">
        <v>157</v>
      </c>
      <c r="CQ467" s="759"/>
      <c r="CR467" s="758"/>
      <c r="CS467" s="758"/>
      <c r="CT467" s="758"/>
      <c r="CU467" s="758"/>
      <c r="CV467" s="758"/>
      <c r="CW467" s="758"/>
      <c r="CX467" s="758"/>
      <c r="CY467" s="758"/>
      <c r="CZ467" s="758"/>
      <c r="DA467" s="758"/>
      <c r="DB467" s="758"/>
      <c r="DC467" s="758"/>
      <c r="DD467" s="758"/>
      <c r="DE467" s="758"/>
      <c r="DF467" s="758"/>
    </row>
    <row r="468">
      <c r="A468" s="755" t="s">
        <v>951</v>
      </c>
      <c r="B468" s="756">
        <f t="shared" si="35"/>
        <v>3</v>
      </c>
      <c r="C468" s="756" t="s">
        <v>4076</v>
      </c>
      <c r="D468" s="511" t="s">
        <v>152</v>
      </c>
      <c r="E468" s="511" t="s">
        <v>152</v>
      </c>
      <c r="F468" s="511" t="s">
        <v>152</v>
      </c>
      <c r="G468" s="757" t="s">
        <v>4541</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9" t="s">
        <v>157</v>
      </c>
      <c r="AW468" s="758"/>
      <c r="AX468" s="759"/>
      <c r="AY468" s="759" t="s">
        <v>157</v>
      </c>
      <c r="AZ468" s="758"/>
      <c r="BA468" s="758"/>
      <c r="BB468" s="758"/>
      <c r="BC468" s="758"/>
      <c r="BD468" s="758"/>
      <c r="BE468" s="758"/>
      <c r="BF468" s="758"/>
      <c r="BG468" s="758"/>
      <c r="BH468" s="758"/>
      <c r="BI468" s="758"/>
      <c r="BJ468" s="758"/>
      <c r="BK468" s="758"/>
      <c r="BL468" s="758"/>
      <c r="BM468" s="758"/>
      <c r="BN468" s="758"/>
      <c r="BO468" s="758"/>
      <c r="BP468" s="758"/>
      <c r="BQ468" s="758"/>
      <c r="BR468" s="758"/>
      <c r="BS468" s="758"/>
      <c r="BT468" s="758"/>
      <c r="BU468" s="758"/>
      <c r="BV468" s="758"/>
      <c r="BW468" s="758"/>
      <c r="BX468" s="758"/>
      <c r="BY468" s="759" t="s">
        <v>157</v>
      </c>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1329</v>
      </c>
      <c r="B469" s="756">
        <f t="shared" si="35"/>
        <v>2</v>
      </c>
      <c r="C469" s="756" t="s">
        <v>4076</v>
      </c>
      <c r="D469" s="511" t="s">
        <v>152</v>
      </c>
      <c r="E469" s="511" t="s">
        <v>152</v>
      </c>
      <c r="F469" s="511" t="s">
        <v>152</v>
      </c>
      <c r="G469" s="757" t="s">
        <v>4542</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9" t="s">
        <v>157</v>
      </c>
      <c r="AN469" s="758"/>
      <c r="AO469" s="758"/>
      <c r="AP469" s="758"/>
      <c r="AQ469" s="758"/>
      <c r="AR469" s="758"/>
      <c r="AS469" s="758"/>
      <c r="AT469" s="758"/>
      <c r="AU469" s="758"/>
      <c r="AV469" s="758"/>
      <c r="AW469" s="758"/>
      <c r="AX469" s="758"/>
      <c r="AY469" s="758"/>
      <c r="AZ469" s="758"/>
      <c r="BA469" s="758"/>
      <c r="BB469" s="758"/>
      <c r="BC469" s="758"/>
      <c r="BD469" s="758"/>
      <c r="BE469" s="758"/>
      <c r="BF469" s="758"/>
      <c r="BG469" s="759"/>
      <c r="BH469" s="759" t="s">
        <v>157</v>
      </c>
      <c r="BI469" s="758"/>
      <c r="BJ469" s="758"/>
      <c r="BK469" s="758"/>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199</v>
      </c>
      <c r="B470" s="756">
        <f t="shared" si="35"/>
        <v>6</v>
      </c>
      <c r="C470" s="756" t="s">
        <v>4113</v>
      </c>
      <c r="D470" s="511" t="s">
        <v>152</v>
      </c>
      <c r="E470" s="511" t="s">
        <v>152</v>
      </c>
      <c r="F470" s="511" t="s">
        <v>152</v>
      </c>
      <c r="G470" s="757" t="s">
        <v>4543</v>
      </c>
      <c r="H470" s="705"/>
      <c r="I470" s="758"/>
      <c r="J470" s="704" t="s">
        <v>157</v>
      </c>
      <c r="K470" s="758"/>
      <c r="L470" s="758"/>
      <c r="M470" s="758"/>
      <c r="N470" s="758"/>
      <c r="O470" s="758"/>
      <c r="P470" s="758"/>
      <c r="Q470" s="758"/>
      <c r="R470" s="758"/>
      <c r="S470" s="758"/>
      <c r="T470" s="758"/>
      <c r="U470" s="758"/>
      <c r="V470" s="758"/>
      <c r="W470" s="758"/>
      <c r="X470" s="758"/>
      <c r="Y470" s="758"/>
      <c r="Z470" s="758"/>
      <c r="AA470" s="758"/>
      <c r="AB470" s="759" t="s">
        <v>157</v>
      </c>
      <c r="AC470" s="759"/>
      <c r="AD470" s="758"/>
      <c r="AE470" s="758"/>
      <c r="AF470" s="758"/>
      <c r="AG470" s="758"/>
      <c r="AH470" s="758"/>
      <c r="AI470" s="758"/>
      <c r="AJ470" s="759" t="s">
        <v>157</v>
      </c>
      <c r="AK470" s="759"/>
      <c r="AL470" s="758"/>
      <c r="AM470" s="758"/>
      <c r="AN470" s="758"/>
      <c r="AO470" s="758"/>
      <c r="AP470" s="758"/>
      <c r="AQ470" s="758"/>
      <c r="AR470" s="758"/>
      <c r="AS470" s="758"/>
      <c r="AT470" s="758"/>
      <c r="AU470" s="758"/>
      <c r="AV470" s="759"/>
      <c r="AW470" s="759" t="s">
        <v>157</v>
      </c>
      <c r="AX470" s="758"/>
      <c r="AY470" s="758"/>
      <c r="AZ470" s="758"/>
      <c r="BA470" s="758"/>
      <c r="BB470" s="758"/>
      <c r="BC470" s="758"/>
      <c r="BD470" s="758"/>
      <c r="BE470" s="758"/>
      <c r="BF470" s="758"/>
      <c r="BG470" s="758"/>
      <c r="BH470" s="758"/>
      <c r="BI470" s="758"/>
      <c r="BJ470" s="758"/>
      <c r="BK470" s="758"/>
      <c r="BL470" s="758"/>
      <c r="BM470" s="758"/>
      <c r="BN470" s="758"/>
      <c r="BO470" s="758"/>
      <c r="BP470" s="758"/>
      <c r="BQ470" s="758"/>
      <c r="BR470" s="758"/>
      <c r="BS470" s="758"/>
      <c r="BT470" s="759" t="s">
        <v>157</v>
      </c>
      <c r="BU470" s="759"/>
      <c r="BV470" s="758"/>
      <c r="BW470" s="758"/>
      <c r="BX470" s="758"/>
      <c r="BY470" s="758"/>
      <c r="BZ470" s="758"/>
      <c r="CA470" s="758"/>
      <c r="CB470" s="758"/>
      <c r="CC470" s="758"/>
      <c r="CD470" s="758"/>
      <c r="CE470" s="758"/>
      <c r="CF470" s="759" t="s">
        <v>157</v>
      </c>
      <c r="CG470" s="758"/>
      <c r="CH470" s="758"/>
      <c r="CI470" s="758"/>
      <c r="CJ470" s="758"/>
      <c r="CK470" s="758"/>
      <c r="CL470" s="758"/>
      <c r="CM470" s="758"/>
      <c r="CN470" s="758"/>
      <c r="CO470" s="758"/>
      <c r="CP470" s="758"/>
      <c r="CQ470" s="758"/>
      <c r="CR470" s="758"/>
      <c r="CS470" s="758"/>
      <c r="CT470" s="758"/>
      <c r="CU470" s="758"/>
      <c r="CV470" s="758"/>
      <c r="CW470" s="758"/>
      <c r="CX470" s="758"/>
      <c r="CY470" s="758"/>
      <c r="CZ470" s="758"/>
      <c r="DA470" s="758"/>
      <c r="DB470" s="758"/>
      <c r="DC470" s="758"/>
      <c r="DD470" s="758"/>
      <c r="DE470" s="758"/>
      <c r="DF470" s="758"/>
    </row>
    <row r="471">
      <c r="A471" s="755" t="s">
        <v>364</v>
      </c>
      <c r="B471" s="756">
        <f t="shared" si="35"/>
        <v>3</v>
      </c>
      <c r="C471" s="756" t="s">
        <v>4113</v>
      </c>
      <c r="D471" s="511" t="s">
        <v>152</v>
      </c>
      <c r="E471" s="511" t="s">
        <v>152</v>
      </c>
      <c r="F471" s="511" t="s">
        <v>152</v>
      </c>
      <c r="G471" s="757" t="s">
        <v>4544</v>
      </c>
      <c r="H471" s="705"/>
      <c r="I471" s="758"/>
      <c r="J471" s="759"/>
      <c r="K471" s="759"/>
      <c r="L471" s="759"/>
      <c r="M471" s="759"/>
      <c r="N471" s="759" t="s">
        <v>157</v>
      </c>
      <c r="O471" s="758"/>
      <c r="P471" s="758"/>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9" t="s">
        <v>157</v>
      </c>
      <c r="AP471" s="758"/>
      <c r="AQ471" s="758"/>
      <c r="AR471" s="758"/>
      <c r="AS471" s="758"/>
      <c r="AT471" s="758"/>
      <c r="AU471" s="758"/>
      <c r="AV471" s="758"/>
      <c r="AW471" s="758"/>
      <c r="AX471" s="758"/>
      <c r="AY471" s="758"/>
      <c r="AZ471" s="758"/>
      <c r="BA471" s="758"/>
      <c r="BB471" s="758"/>
      <c r="BC471" s="758"/>
      <c r="BD471" s="758"/>
      <c r="BE471" s="758"/>
      <c r="BF471" s="758"/>
      <c r="BG471" s="758"/>
      <c r="BH471" s="758"/>
      <c r="BI471" s="758"/>
      <c r="BJ471" s="758"/>
      <c r="BK471" s="758"/>
      <c r="BL471" s="758"/>
      <c r="BM471" s="758"/>
      <c r="BN471" s="758"/>
      <c r="BO471" s="758"/>
      <c r="BP471" s="758"/>
      <c r="BQ471" s="758"/>
      <c r="BR471" s="759" t="s">
        <v>157</v>
      </c>
      <c r="BS471" s="759"/>
      <c r="BT471" s="758"/>
      <c r="BU471" s="758"/>
      <c r="BV471" s="758"/>
      <c r="BW471" s="758"/>
      <c r="BX471" s="758"/>
      <c r="BY471" s="758"/>
      <c r="BZ471" s="758"/>
      <c r="CA471" s="758"/>
      <c r="CB471" s="758"/>
      <c r="CC471" s="758"/>
      <c r="CD471" s="758"/>
      <c r="CE471" s="758"/>
      <c r="CF471" s="758"/>
      <c r="CG471" s="758"/>
      <c r="CH471" s="758"/>
      <c r="CI471" s="758"/>
      <c r="CJ471" s="758"/>
      <c r="CK471" s="758"/>
      <c r="CL471" s="758"/>
      <c r="CM471" s="758"/>
      <c r="CN471" s="758"/>
      <c r="CO471" s="758"/>
      <c r="CP471" s="758"/>
      <c r="CQ471" s="758"/>
      <c r="CR471" s="758"/>
      <c r="CS471" s="758"/>
      <c r="CT471" s="758"/>
      <c r="CU471" s="758"/>
      <c r="CV471" s="758"/>
      <c r="CW471" s="758"/>
      <c r="CX471" s="758"/>
      <c r="CY471" s="758"/>
      <c r="CZ471" s="758"/>
      <c r="DA471" s="758"/>
      <c r="DB471" s="758"/>
      <c r="DC471" s="758"/>
      <c r="DD471" s="758"/>
      <c r="DE471" s="758"/>
      <c r="DF471" s="758"/>
    </row>
    <row r="472">
      <c r="A472" s="755" t="s">
        <v>2883</v>
      </c>
      <c r="B472" s="756">
        <f t="shared" si="35"/>
        <v>0</v>
      </c>
      <c r="C472" s="756" t="s">
        <v>4076</v>
      </c>
      <c r="D472" s="511" t="s">
        <v>152</v>
      </c>
      <c r="E472" s="511" t="s">
        <v>152</v>
      </c>
      <c r="F472" s="511" t="s">
        <v>152</v>
      </c>
      <c r="G472" s="757" t="s">
        <v>4545</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8"/>
      <c r="AY472" s="758"/>
      <c r="AZ472" s="758"/>
      <c r="BA472" s="758"/>
      <c r="BB472" s="759"/>
      <c r="BC472" s="759"/>
      <c r="BD472" s="758"/>
      <c r="BE472" s="758"/>
      <c r="BF472" s="758"/>
      <c r="BG472" s="758"/>
      <c r="BH472" s="758"/>
      <c r="BI472" s="758"/>
      <c r="BJ472" s="758"/>
      <c r="BK472" s="759"/>
      <c r="BL472" s="758"/>
      <c r="BM472" s="758"/>
      <c r="BN472" s="758"/>
      <c r="BO472" s="758"/>
      <c r="BP472" s="758"/>
      <c r="BQ472" s="758"/>
      <c r="BR472" s="758"/>
      <c r="BS472" s="758"/>
      <c r="BT472" s="758"/>
      <c r="BU472" s="758"/>
      <c r="BV472" s="758"/>
      <c r="BW472" s="758"/>
      <c r="BX472" s="758"/>
      <c r="BY472" s="758"/>
      <c r="BZ472" s="758"/>
      <c r="CA472" s="758"/>
      <c r="CB472" s="758"/>
      <c r="CC472" s="758"/>
      <c r="CD472" s="758"/>
      <c r="CE472" s="758"/>
      <c r="CF472" s="758"/>
      <c r="CG472" s="758"/>
      <c r="CH472" s="758"/>
      <c r="CI472" s="758"/>
      <c r="CJ472" s="758"/>
      <c r="CK472" s="758"/>
      <c r="CL472" s="758"/>
      <c r="CM472" s="758"/>
      <c r="CN472" s="758"/>
      <c r="CO472" s="758"/>
      <c r="CP472" s="758"/>
      <c r="CQ472" s="758"/>
      <c r="CR472" s="758"/>
      <c r="CS472" s="758"/>
      <c r="CT472" s="758"/>
      <c r="CU472" s="758"/>
      <c r="CV472" s="758"/>
      <c r="CW472" s="758"/>
      <c r="CX472" s="758"/>
      <c r="CY472" s="758"/>
      <c r="CZ472" s="758"/>
      <c r="DA472" s="758"/>
      <c r="DB472" s="758"/>
      <c r="DC472" s="758"/>
      <c r="DD472" s="758"/>
      <c r="DE472" s="758"/>
      <c r="DF472" s="758"/>
    </row>
    <row r="473">
      <c r="A473" s="755" t="s">
        <v>1897</v>
      </c>
      <c r="B473" s="756">
        <f t="shared" si="35"/>
        <v>2</v>
      </c>
      <c r="C473" s="756" t="s">
        <v>4113</v>
      </c>
      <c r="D473" s="511" t="s">
        <v>152</v>
      </c>
      <c r="E473" s="511" t="s">
        <v>152</v>
      </c>
      <c r="F473" s="511" t="s">
        <v>152</v>
      </c>
      <c r="G473" s="757" t="s">
        <v>4546</v>
      </c>
      <c r="H473" s="705"/>
      <c r="I473" s="758"/>
      <c r="J473" s="758"/>
      <c r="K473" s="758"/>
      <c r="L473" s="758"/>
      <c r="M473" s="758"/>
      <c r="N473" s="758"/>
      <c r="O473" s="758"/>
      <c r="P473" s="758"/>
      <c r="Q473" s="758"/>
      <c r="R473" s="758"/>
      <c r="S473" s="758"/>
      <c r="T473" s="758"/>
      <c r="U473" s="758"/>
      <c r="V473" s="758"/>
      <c r="W473" s="758"/>
      <c r="X473" s="758"/>
      <c r="Y473" s="758"/>
      <c r="Z473" s="758"/>
      <c r="AA473" s="758"/>
      <c r="AB473" s="758"/>
      <c r="AC473" s="758"/>
      <c r="AD473" s="758"/>
      <c r="AE473" s="758"/>
      <c r="AF473" s="758"/>
      <c r="AG473" s="758"/>
      <c r="AH473" s="758"/>
      <c r="AI473" s="758"/>
      <c r="AJ473" s="758"/>
      <c r="AK473" s="758"/>
      <c r="AL473" s="758"/>
      <c r="AM473" s="758"/>
      <c r="AN473" s="758"/>
      <c r="AO473" s="758"/>
      <c r="AP473" s="758"/>
      <c r="AQ473" s="758"/>
      <c r="AR473" s="758"/>
      <c r="AS473" s="758"/>
      <c r="AT473" s="758"/>
      <c r="AU473" s="758"/>
      <c r="AV473" s="758"/>
      <c r="AW473" s="758"/>
      <c r="AX473" s="758"/>
      <c r="AY473" s="758"/>
      <c r="AZ473" s="758"/>
      <c r="BA473" s="758"/>
      <c r="BB473" s="759" t="s">
        <v>157</v>
      </c>
      <c r="BC473" s="759"/>
      <c r="BD473" s="758"/>
      <c r="BE473" s="758"/>
      <c r="BF473" s="758"/>
      <c r="BG473" s="758"/>
      <c r="BH473" s="758"/>
      <c r="BI473" s="758"/>
      <c r="BJ473" s="758"/>
      <c r="BK473" s="759" t="s">
        <v>157</v>
      </c>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850</v>
      </c>
      <c r="B474" s="756">
        <f t="shared" si="35"/>
        <v>11</v>
      </c>
      <c r="C474" s="756" t="s">
        <v>4113</v>
      </c>
      <c r="D474" s="511" t="s">
        <v>152</v>
      </c>
      <c r="E474" s="511" t="s">
        <v>152</v>
      </c>
      <c r="F474" s="511" t="s">
        <v>152</v>
      </c>
      <c r="G474" s="757" t="s">
        <v>4547</v>
      </c>
      <c r="H474" s="705"/>
      <c r="I474" s="758"/>
      <c r="J474" s="758"/>
      <c r="K474" s="758"/>
      <c r="L474" s="758"/>
      <c r="M474" s="758"/>
      <c r="N474" s="758"/>
      <c r="O474" s="758"/>
      <c r="P474" s="758"/>
      <c r="Q474" s="758"/>
      <c r="R474" s="758"/>
      <c r="S474" s="758"/>
      <c r="T474" s="758"/>
      <c r="U474" s="758"/>
      <c r="V474" s="758"/>
      <c r="W474" s="758"/>
      <c r="X474" s="758"/>
      <c r="Y474" s="758"/>
      <c r="Z474" s="759" t="s">
        <v>157</v>
      </c>
      <c r="AA474" s="758"/>
      <c r="AB474" s="758"/>
      <c r="AC474" s="758"/>
      <c r="AD474" s="759"/>
      <c r="AE474" s="759" t="s">
        <v>157</v>
      </c>
      <c r="AF474" s="758"/>
      <c r="AG474" s="758"/>
      <c r="AH474" s="758"/>
      <c r="AI474" s="759" t="s">
        <v>157</v>
      </c>
      <c r="AJ474" s="759"/>
      <c r="AK474" s="759"/>
      <c r="AL474" s="759"/>
      <c r="AM474" s="758"/>
      <c r="AN474" s="758"/>
      <c r="AO474" s="759" t="s">
        <v>157</v>
      </c>
      <c r="AP474" s="758"/>
      <c r="AQ474" s="758"/>
      <c r="AR474" s="758"/>
      <c r="AS474" s="758"/>
      <c r="AT474" s="758"/>
      <c r="AU474" s="758"/>
      <c r="AV474" s="758"/>
      <c r="AW474" s="758"/>
      <c r="AX474" s="758"/>
      <c r="AY474" s="758"/>
      <c r="AZ474" s="758"/>
      <c r="BA474" s="758"/>
      <c r="BB474" s="758"/>
      <c r="BC474" s="758"/>
      <c r="BD474" s="758"/>
      <c r="BE474" s="758"/>
      <c r="BF474" s="758"/>
      <c r="BG474" s="758"/>
      <c r="BH474" s="758"/>
      <c r="BI474" s="758"/>
      <c r="BJ474" s="759" t="s">
        <v>157</v>
      </c>
      <c r="BK474" s="758"/>
      <c r="BL474" s="758"/>
      <c r="BM474" s="758"/>
      <c r="BN474" s="759"/>
      <c r="BO474" s="759" t="s">
        <v>157</v>
      </c>
      <c r="BP474" s="759" t="s">
        <v>157</v>
      </c>
      <c r="BQ474" s="758"/>
      <c r="BR474" s="758"/>
      <c r="BS474" s="758"/>
      <c r="BT474" s="758"/>
      <c r="BU474" s="758"/>
      <c r="BV474" s="759" t="s">
        <v>157</v>
      </c>
      <c r="BW474" s="759"/>
      <c r="BX474" s="759" t="str">
        <f>image("https://i.imgur.com/Le4Ot7B.png",4,15,15)</f>
        <v/>
      </c>
      <c r="BY474" s="758"/>
      <c r="BZ474" s="759"/>
      <c r="CA474" s="759" t="s">
        <v>157</v>
      </c>
      <c r="CB474" s="758"/>
      <c r="CC474" s="758"/>
      <c r="CD474" s="758"/>
      <c r="CE474" s="758"/>
      <c r="CF474" s="758"/>
      <c r="CG474" s="758"/>
      <c r="CH474" s="758"/>
      <c r="CI474" s="758"/>
      <c r="CJ474" s="758"/>
      <c r="CK474" s="758"/>
      <c r="CL474" s="758"/>
      <c r="CM474" s="759"/>
      <c r="CN474" s="759" t="s">
        <v>157</v>
      </c>
      <c r="CO474" s="759"/>
      <c r="CP474" s="759"/>
      <c r="CQ474" s="759"/>
      <c r="CR474" s="758"/>
      <c r="CS474" s="758"/>
      <c r="CT474" s="758"/>
      <c r="CU474" s="758"/>
      <c r="CV474" s="758"/>
      <c r="CW474" s="758"/>
      <c r="CX474" s="758"/>
      <c r="CY474" s="758"/>
      <c r="CZ474" s="758"/>
      <c r="DA474" s="758"/>
      <c r="DB474" s="758"/>
      <c r="DC474" s="758"/>
      <c r="DD474" s="758"/>
      <c r="DE474" s="758"/>
      <c r="DF474" s="758"/>
    </row>
    <row r="475">
      <c r="A475" s="755" t="s">
        <v>504</v>
      </c>
      <c r="B475" s="756">
        <f t="shared" si="35"/>
        <v>1</v>
      </c>
      <c r="C475" s="756" t="s">
        <v>4113</v>
      </c>
      <c r="D475" s="511" t="s">
        <v>152</v>
      </c>
      <c r="E475" s="511" t="s">
        <v>152</v>
      </c>
      <c r="F475" s="511" t="s">
        <v>152</v>
      </c>
      <c r="G475" s="757" t="s">
        <v>4548</v>
      </c>
      <c r="H475" s="705"/>
      <c r="I475" s="758"/>
      <c r="J475" s="758"/>
      <c r="K475" s="758"/>
      <c r="L475" s="758"/>
      <c r="M475" s="758"/>
      <c r="N475" s="758"/>
      <c r="O475" s="758"/>
      <c r="P475" s="760" t="s">
        <v>157</v>
      </c>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8"/>
      <c r="AP475" s="758"/>
      <c r="AQ475" s="758"/>
      <c r="AR475" s="758"/>
      <c r="AS475" s="758"/>
      <c r="AT475" s="758"/>
      <c r="AU475" s="758"/>
      <c r="AV475" s="758"/>
      <c r="AW475" s="758"/>
      <c r="AX475" s="759"/>
      <c r="AY475" s="758"/>
      <c r="AZ475" s="758"/>
      <c r="BA475" s="758"/>
      <c r="BB475" s="758"/>
      <c r="BC475" s="758"/>
      <c r="BD475" s="758"/>
      <c r="BE475" s="758"/>
      <c r="BF475" s="758"/>
      <c r="BG475" s="758"/>
      <c r="BH475" s="758"/>
      <c r="BI475" s="758"/>
      <c r="BJ475" s="758"/>
      <c r="BK475" s="758"/>
      <c r="BL475" s="758"/>
      <c r="BM475" s="758"/>
      <c r="BN475" s="758"/>
      <c r="BO475" s="758"/>
      <c r="BP475" s="758"/>
      <c r="BQ475" s="758"/>
      <c r="BR475" s="758"/>
      <c r="BS475" s="758"/>
      <c r="BT475" s="758"/>
      <c r="BU475" s="758"/>
      <c r="BV475" s="758"/>
      <c r="BW475" s="758"/>
      <c r="BX475" s="759"/>
      <c r="BY475" s="758"/>
      <c r="BZ475" s="758"/>
      <c r="CA475" s="758"/>
      <c r="CB475" s="758"/>
      <c r="CC475" s="758"/>
      <c r="CD475" s="758"/>
      <c r="CE475" s="758"/>
      <c r="CF475" s="759"/>
      <c r="CG475" s="759"/>
      <c r="CH475" s="759"/>
      <c r="CI475" s="759"/>
      <c r="CJ475" s="759"/>
      <c r="CK475" s="759"/>
      <c r="CL475" s="759"/>
      <c r="CM475" s="758"/>
      <c r="CN475" s="758"/>
      <c r="CO475" s="758"/>
      <c r="CP475" s="758"/>
      <c r="CQ475" s="758"/>
      <c r="CR475" s="758"/>
      <c r="CS475" s="758"/>
      <c r="CT475" s="759"/>
      <c r="CU475" s="758"/>
      <c r="CV475" s="758"/>
      <c r="CW475" s="758"/>
      <c r="CX475" s="758"/>
      <c r="CY475" s="758"/>
      <c r="CZ475" s="758"/>
      <c r="DA475" s="758"/>
      <c r="DB475" s="758"/>
      <c r="DC475" s="758"/>
      <c r="DD475" s="758"/>
      <c r="DE475" s="758"/>
      <c r="DF475" s="758"/>
    </row>
    <row r="476">
      <c r="A476" s="755" t="s">
        <v>1727</v>
      </c>
      <c r="B476" s="756">
        <f t="shared" si="35"/>
        <v>5</v>
      </c>
      <c r="C476" s="756" t="s">
        <v>4113</v>
      </c>
      <c r="D476" s="511" t="s">
        <v>152</v>
      </c>
      <c r="E476" s="511" t="s">
        <v>152</v>
      </c>
      <c r="F476" s="511" t="s">
        <v>152</v>
      </c>
      <c r="G476" s="757" t="s">
        <v>4549</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8"/>
      <c r="AP476" s="758"/>
      <c r="AQ476" s="758"/>
      <c r="AR476" s="758"/>
      <c r="AS476" s="758"/>
      <c r="AT476" s="758"/>
      <c r="AU476" s="758"/>
      <c r="AV476" s="758"/>
      <c r="AW476" s="758"/>
      <c r="AX476" s="759" t="s">
        <v>157</v>
      </c>
      <c r="AY476" s="758"/>
      <c r="AZ476" s="758"/>
      <c r="BA476" s="758"/>
      <c r="BB476" s="758"/>
      <c r="BC476" s="758"/>
      <c r="BD476" s="758"/>
      <c r="BE476" s="758"/>
      <c r="BF476" s="758"/>
      <c r="BG476" s="758"/>
      <c r="BH476" s="758"/>
      <c r="BI476" s="758"/>
      <c r="BJ476" s="758"/>
      <c r="BK476" s="758"/>
      <c r="BL476" s="758"/>
      <c r="BM476" s="758"/>
      <c r="BN476" s="758"/>
      <c r="BO476" s="758"/>
      <c r="BP476" s="758"/>
      <c r="BQ476" s="758"/>
      <c r="BR476" s="758"/>
      <c r="BS476" s="758"/>
      <c r="BT476" s="758"/>
      <c r="BU476" s="758"/>
      <c r="BV476" s="758"/>
      <c r="BW476" s="758"/>
      <c r="BX476" s="759" t="str">
        <f>image("https://i.imgur.com/O6u431F.png",4,15,15)</f>
        <v/>
      </c>
      <c r="BY476" s="758"/>
      <c r="BZ476" s="759"/>
      <c r="CA476" s="759" t="s">
        <v>157</v>
      </c>
      <c r="CB476" s="758"/>
      <c r="CC476" s="758"/>
      <c r="CD476" s="758"/>
      <c r="CE476" s="758"/>
      <c r="CF476" s="759"/>
      <c r="CG476" s="759"/>
      <c r="CH476" s="759"/>
      <c r="CI476" s="759"/>
      <c r="CJ476" s="759"/>
      <c r="CK476" s="759" t="s">
        <v>157</v>
      </c>
      <c r="CL476" s="759"/>
      <c r="CM476" s="758"/>
      <c r="CN476" s="758"/>
      <c r="CO476" s="758"/>
      <c r="CP476" s="758"/>
      <c r="CQ476" s="758"/>
      <c r="CR476" s="758"/>
      <c r="CS476" s="758"/>
      <c r="CT476" s="759" t="s">
        <v>157</v>
      </c>
      <c r="CU476" s="758"/>
      <c r="CV476" s="758"/>
      <c r="CW476" s="758"/>
      <c r="CX476" s="758"/>
      <c r="CY476" s="758"/>
      <c r="CZ476" s="758"/>
      <c r="DA476" s="758"/>
      <c r="DB476" s="758"/>
      <c r="DC476" s="758"/>
      <c r="DD476" s="758"/>
      <c r="DE476" s="758"/>
      <c r="DF476" s="758"/>
    </row>
    <row r="477">
      <c r="A477" s="755" t="s">
        <v>408</v>
      </c>
      <c r="B477" s="756">
        <f t="shared" si="35"/>
        <v>3</v>
      </c>
      <c r="C477" s="756" t="s">
        <v>4113</v>
      </c>
      <c r="D477" s="511" t="s">
        <v>152</v>
      </c>
      <c r="E477" s="511" t="s">
        <v>152</v>
      </c>
      <c r="F477" s="511" t="s">
        <v>152</v>
      </c>
      <c r="G477" s="757" t="s">
        <v>4550</v>
      </c>
      <c r="H477" s="705"/>
      <c r="I477" s="758"/>
      <c r="J477" s="758"/>
      <c r="K477" s="758"/>
      <c r="L477" s="758"/>
      <c r="M477" s="758"/>
      <c r="N477" s="758"/>
      <c r="O477" s="759" t="s">
        <v>157</v>
      </c>
      <c r="P477" s="759"/>
      <c r="Q477" s="759"/>
      <c r="R477" s="759"/>
      <c r="S477" s="758"/>
      <c r="T477" s="759"/>
      <c r="U477" s="758"/>
      <c r="V477" s="759"/>
      <c r="W477" s="759" t="s">
        <v>157</v>
      </c>
      <c r="X477" s="758"/>
      <c r="Y477" s="758"/>
      <c r="Z477" s="758"/>
      <c r="AA477" s="758"/>
      <c r="AB477" s="758"/>
      <c r="AC477" s="758"/>
      <c r="AD477" s="758"/>
      <c r="AE477" s="758"/>
      <c r="AF477" s="758"/>
      <c r="AG477" s="758"/>
      <c r="AH477" s="758"/>
      <c r="AI477" s="759" t="s">
        <v>157</v>
      </c>
      <c r="AJ477" s="759"/>
      <c r="AK477" s="759"/>
      <c r="AL477" s="759"/>
      <c r="AM477" s="758"/>
      <c r="AN477" s="758"/>
      <c r="AO477" s="758"/>
      <c r="AP477" s="758"/>
      <c r="AQ477" s="758"/>
      <c r="AR477" s="758"/>
      <c r="AS477" s="758"/>
      <c r="AT477" s="758"/>
      <c r="AU477" s="758"/>
      <c r="AV477" s="758"/>
      <c r="AW477" s="758"/>
      <c r="AX477" s="758"/>
      <c r="AY477" s="758"/>
      <c r="AZ477" s="758"/>
      <c r="BA477" s="758"/>
      <c r="BB477" s="758"/>
      <c r="BC477" s="758"/>
      <c r="BD477" s="758"/>
      <c r="BE477" s="758"/>
      <c r="BF477" s="758"/>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8"/>
      <c r="CD477" s="758"/>
      <c r="CE477" s="758"/>
      <c r="CF477" s="758"/>
      <c r="CG477" s="758"/>
      <c r="CH477" s="758"/>
      <c r="CI477" s="758"/>
      <c r="CJ477" s="758"/>
      <c r="CK477" s="758"/>
      <c r="CL477" s="758"/>
      <c r="CM477" s="758"/>
      <c r="CN477" s="758"/>
      <c r="CO477" s="758"/>
      <c r="CP477" s="758"/>
      <c r="CQ477" s="758"/>
      <c r="CR477" s="758"/>
      <c r="CS477" s="758"/>
      <c r="CT477" s="758"/>
      <c r="CU477" s="758"/>
      <c r="CV477" s="758"/>
      <c r="CW477" s="758"/>
      <c r="CX477" s="758"/>
      <c r="CY477" s="758"/>
      <c r="CZ477" s="758"/>
      <c r="DA477" s="758"/>
      <c r="DB477" s="758"/>
      <c r="DC477" s="758"/>
      <c r="DD477" s="758"/>
      <c r="DE477" s="758"/>
      <c r="DF477" s="758"/>
    </row>
    <row r="478">
      <c r="A478" s="755" t="s">
        <v>4551</v>
      </c>
      <c r="B478" s="756">
        <f t="shared" si="35"/>
        <v>0</v>
      </c>
      <c r="C478" s="756" t="s">
        <v>4113</v>
      </c>
      <c r="D478" s="511" t="s">
        <v>152</v>
      </c>
      <c r="E478" s="511" t="s">
        <v>152</v>
      </c>
      <c r="F478" s="511" t="s">
        <v>152</v>
      </c>
      <c r="G478" s="757" t="s">
        <v>4552</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8"/>
      <c r="AN478" s="758"/>
      <c r="AO478" s="759"/>
      <c r="AP478" s="759"/>
      <c r="AQ478" s="759"/>
      <c r="AR478" s="758"/>
      <c r="AS478" s="758"/>
      <c r="AT478" s="758"/>
      <c r="AU478" s="758"/>
      <c r="AV478" s="758"/>
      <c r="AW478" s="758"/>
      <c r="AX478" s="759"/>
      <c r="AY478" s="759"/>
      <c r="AZ478" s="758"/>
      <c r="BA478" s="758"/>
      <c r="BB478" s="758"/>
      <c r="BC478" s="758"/>
      <c r="BD478" s="759"/>
      <c r="BE478" s="759"/>
      <c r="BF478" s="759"/>
      <c r="BG478" s="758"/>
      <c r="BH478" s="758"/>
      <c r="BI478" s="758"/>
      <c r="BJ478" s="758"/>
      <c r="BK478" s="758"/>
      <c r="BL478" s="758"/>
      <c r="BM478" s="758"/>
      <c r="BN478" s="758"/>
      <c r="BO478" s="758"/>
      <c r="BP478" s="758"/>
      <c r="BQ478" s="758"/>
      <c r="BR478" s="758"/>
      <c r="BS478" s="758"/>
      <c r="BT478" s="758"/>
      <c r="BU478" s="758"/>
      <c r="BV478" s="758"/>
      <c r="BW478" s="758"/>
      <c r="BX478" s="758"/>
      <c r="BY478" s="758"/>
      <c r="BZ478" s="758"/>
      <c r="CA478" s="758"/>
      <c r="CB478" s="758"/>
      <c r="CC478" s="759"/>
      <c r="CD478" s="758"/>
      <c r="CE478" s="758"/>
      <c r="CF478" s="758"/>
      <c r="CG478" s="758"/>
      <c r="CH478" s="758"/>
      <c r="CI478" s="758"/>
      <c r="CJ478" s="758"/>
      <c r="CK478" s="758"/>
      <c r="CL478" s="758"/>
      <c r="CM478" s="758"/>
      <c r="CN478" s="758"/>
      <c r="CO478" s="758"/>
      <c r="CP478" s="758"/>
      <c r="CQ478" s="758"/>
      <c r="CR478" s="758"/>
      <c r="CS478" s="758"/>
      <c r="CT478" s="758"/>
      <c r="CU478" s="758"/>
      <c r="CV478" s="759"/>
      <c r="CW478" s="758"/>
      <c r="CX478" s="759"/>
      <c r="CY478" s="758"/>
      <c r="CZ478" s="758"/>
      <c r="DA478" s="759"/>
      <c r="DB478" s="758"/>
      <c r="DC478" s="758"/>
      <c r="DD478" s="758"/>
      <c r="DE478" s="758"/>
      <c r="DF478" s="758"/>
    </row>
    <row r="479">
      <c r="A479" s="755" t="s">
        <v>2498</v>
      </c>
      <c r="B479" s="756">
        <f t="shared" si="35"/>
        <v>0</v>
      </c>
      <c r="C479" s="756" t="s">
        <v>4113</v>
      </c>
      <c r="D479" s="511" t="s">
        <v>152</v>
      </c>
      <c r="E479" s="511" t="s">
        <v>152</v>
      </c>
      <c r="F479" s="511" t="s">
        <v>152</v>
      </c>
      <c r="G479" s="757" t="s">
        <v>4553</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9"/>
      <c r="AP479" s="759"/>
      <c r="AQ479" s="759"/>
      <c r="AR479" s="758"/>
      <c r="AS479" s="758"/>
      <c r="AT479" s="758"/>
      <c r="AU479" s="758"/>
      <c r="AV479" s="758"/>
      <c r="AW479" s="758"/>
      <c r="AX479" s="759"/>
      <c r="AY479" s="759"/>
      <c r="AZ479" s="758"/>
      <c r="BA479" s="758"/>
      <c r="BB479" s="758"/>
      <c r="BC479" s="758"/>
      <c r="BD479" s="759"/>
      <c r="BE479" s="759"/>
      <c r="BF479" s="759"/>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9"/>
      <c r="CD479" s="758"/>
      <c r="CE479" s="758"/>
      <c r="CF479" s="758"/>
      <c r="CG479" s="758"/>
      <c r="CH479" s="758"/>
      <c r="CI479" s="758"/>
      <c r="CJ479" s="758"/>
      <c r="CK479" s="758"/>
      <c r="CL479" s="758"/>
      <c r="CM479" s="758"/>
      <c r="CN479" s="758"/>
      <c r="CO479" s="758"/>
      <c r="CP479" s="758"/>
      <c r="CQ479" s="758"/>
      <c r="CR479" s="758"/>
      <c r="CS479" s="758"/>
      <c r="CT479" s="758"/>
      <c r="CU479" s="758"/>
      <c r="CV479" s="759"/>
      <c r="CW479" s="758"/>
      <c r="CX479" s="759"/>
      <c r="CY479" s="758"/>
      <c r="CZ479" s="758"/>
      <c r="DA479" s="759"/>
      <c r="DB479" s="758"/>
      <c r="DC479" s="758"/>
      <c r="DD479" s="758"/>
      <c r="DE479" s="758"/>
      <c r="DF479" s="758"/>
    </row>
    <row r="480">
      <c r="A480" s="755" t="s">
        <v>481</v>
      </c>
      <c r="B480" s="756">
        <f t="shared" si="35"/>
        <v>7</v>
      </c>
      <c r="C480" s="756" t="s">
        <v>4113</v>
      </c>
      <c r="D480" s="511" t="s">
        <v>152</v>
      </c>
      <c r="E480" s="511" t="s">
        <v>152</v>
      </c>
      <c r="F480" s="511" t="s">
        <v>152</v>
      </c>
      <c r="G480" s="757" t="s">
        <v>4554</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9"/>
      <c r="AP480" s="759"/>
      <c r="AQ480" s="759" t="s">
        <v>157</v>
      </c>
      <c r="AR480" s="758"/>
      <c r="AS480" s="758"/>
      <c r="AT480" s="758"/>
      <c r="AU480" s="758"/>
      <c r="AV480" s="758"/>
      <c r="AW480" s="758"/>
      <c r="AX480" s="759"/>
      <c r="AY480" s="759" t="s">
        <v>157</v>
      </c>
      <c r="AZ480" s="758"/>
      <c r="BA480" s="758"/>
      <c r="BB480" s="758"/>
      <c r="BC480" s="758"/>
      <c r="BD480" s="759"/>
      <c r="BE480" s="759"/>
      <c r="BF480" s="759" t="s">
        <v>157</v>
      </c>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9" t="s">
        <v>157</v>
      </c>
      <c r="CD480" s="758"/>
      <c r="CE480" s="758"/>
      <c r="CF480" s="758"/>
      <c r="CG480" s="758"/>
      <c r="CH480" s="758"/>
      <c r="CI480" s="758"/>
      <c r="CJ480" s="758"/>
      <c r="CK480" s="758"/>
      <c r="CL480" s="758"/>
      <c r="CM480" s="758"/>
      <c r="CN480" s="758"/>
      <c r="CO480" s="758"/>
      <c r="CP480" s="758"/>
      <c r="CQ480" s="758"/>
      <c r="CR480" s="758"/>
      <c r="CS480" s="758"/>
      <c r="CT480" s="758"/>
      <c r="CU480" s="758"/>
      <c r="CV480" s="759" t="s">
        <v>157</v>
      </c>
      <c r="CW480" s="758"/>
      <c r="CX480" s="759" t="s">
        <v>157</v>
      </c>
      <c r="CY480" s="758"/>
      <c r="CZ480" s="758"/>
      <c r="DA480" s="759" t="s">
        <v>157</v>
      </c>
      <c r="DB480" s="758"/>
      <c r="DC480" s="758"/>
      <c r="DD480" s="758"/>
      <c r="DE480" s="758"/>
      <c r="DF480" s="758"/>
    </row>
    <row r="481">
      <c r="A481" s="755" t="s">
        <v>1466</v>
      </c>
      <c r="B481" s="756">
        <f t="shared" si="35"/>
        <v>1</v>
      </c>
      <c r="C481" s="756" t="s">
        <v>4113</v>
      </c>
      <c r="D481" s="511" t="s">
        <v>152</v>
      </c>
      <c r="E481" s="511" t="s">
        <v>152</v>
      </c>
      <c r="F481" s="511" t="s">
        <v>152</v>
      </c>
      <c r="G481" s="757" t="s">
        <v>4555</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9"/>
      <c r="AP481" s="759"/>
      <c r="AQ481" s="759" t="s">
        <v>157</v>
      </c>
      <c r="AR481" s="758"/>
      <c r="AS481" s="758"/>
      <c r="AT481" s="758"/>
      <c r="AU481" s="758"/>
      <c r="AV481" s="758"/>
      <c r="AW481" s="758"/>
      <c r="AX481" s="759"/>
      <c r="AY481" s="759"/>
      <c r="AZ481" s="758"/>
      <c r="BA481" s="758"/>
      <c r="BB481" s="758"/>
      <c r="BC481" s="758"/>
      <c r="BD481" s="759"/>
      <c r="BE481" s="759"/>
      <c r="BF481" s="759"/>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9"/>
      <c r="CD481" s="758"/>
      <c r="CE481" s="758"/>
      <c r="CF481" s="758"/>
      <c r="CG481" s="758"/>
      <c r="CH481" s="758"/>
      <c r="CI481" s="758"/>
      <c r="CJ481" s="758"/>
      <c r="CK481" s="758"/>
      <c r="CL481" s="758"/>
      <c r="CM481" s="758"/>
      <c r="CN481" s="758"/>
      <c r="CO481" s="758"/>
      <c r="CP481" s="758"/>
      <c r="CQ481" s="758"/>
      <c r="CR481" s="758"/>
      <c r="CS481" s="758"/>
      <c r="CT481" s="758"/>
      <c r="CU481" s="758"/>
      <c r="CV481" s="759"/>
      <c r="CW481" s="758"/>
      <c r="CX481" s="758"/>
      <c r="CY481" s="758"/>
      <c r="CZ481" s="758"/>
      <c r="DA481" s="758"/>
      <c r="DB481" s="758"/>
      <c r="DC481" s="758"/>
      <c r="DD481" s="758"/>
      <c r="DE481" s="758"/>
      <c r="DF481" s="758"/>
    </row>
    <row r="482">
      <c r="A482" s="755" t="s">
        <v>1379</v>
      </c>
      <c r="B482" s="756">
        <f t="shared" si="35"/>
        <v>3</v>
      </c>
      <c r="C482" s="756" t="s">
        <v>4113</v>
      </c>
      <c r="D482" s="511" t="s">
        <v>152</v>
      </c>
      <c r="E482" s="511" t="s">
        <v>152</v>
      </c>
      <c r="F482" s="511" t="s">
        <v>152</v>
      </c>
      <c r="G482" s="757" t="s">
        <v>4556</v>
      </c>
      <c r="H482" s="705"/>
      <c r="I482" s="758"/>
      <c r="J482" s="758"/>
      <c r="K482" s="758"/>
      <c r="L482" s="758"/>
      <c r="M482" s="758"/>
      <c r="N482" s="758"/>
      <c r="O482" s="758"/>
      <c r="P482" s="758"/>
      <c r="Q482" s="758"/>
      <c r="R482" s="758"/>
      <c r="S482" s="758"/>
      <c r="T482" s="758"/>
      <c r="U482" s="758"/>
      <c r="V482" s="758"/>
      <c r="W482" s="758"/>
      <c r="X482" s="758"/>
      <c r="Y482" s="758"/>
      <c r="Z482" s="758"/>
      <c r="AA482" s="758"/>
      <c r="AB482" s="758"/>
      <c r="AC482" s="758"/>
      <c r="AD482" s="758"/>
      <c r="AE482" s="758"/>
      <c r="AF482" s="758"/>
      <c r="AG482" s="758"/>
      <c r="AH482" s="758"/>
      <c r="AI482" s="758"/>
      <c r="AJ482" s="758"/>
      <c r="AK482" s="758"/>
      <c r="AL482" s="758"/>
      <c r="AM482" s="759"/>
      <c r="AN482" s="759" t="s">
        <v>157</v>
      </c>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9" t="s">
        <v>157</v>
      </c>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8"/>
      <c r="CP482" s="758"/>
      <c r="CQ482" s="758"/>
      <c r="CR482" s="758"/>
      <c r="CS482" s="758"/>
      <c r="CT482" s="758"/>
      <c r="CU482" s="758"/>
      <c r="CV482" s="758"/>
      <c r="CW482" s="758"/>
      <c r="CX482" s="759"/>
      <c r="CY482" s="759" t="s">
        <v>157</v>
      </c>
      <c r="CZ482" s="758"/>
      <c r="DA482" s="758"/>
      <c r="DB482" s="758"/>
      <c r="DC482" s="758"/>
      <c r="DD482" s="758"/>
      <c r="DE482" s="758"/>
      <c r="DF482" s="758"/>
    </row>
    <row r="483">
      <c r="A483" s="755" t="s">
        <v>2758</v>
      </c>
      <c r="B483" s="756">
        <f t="shared" si="35"/>
        <v>0</v>
      </c>
      <c r="C483" s="756" t="s">
        <v>4113</v>
      </c>
      <c r="D483" s="511" t="s">
        <v>152</v>
      </c>
      <c r="E483" s="511" t="s">
        <v>152</v>
      </c>
      <c r="F483" s="511" t="s">
        <v>152</v>
      </c>
      <c r="G483" s="757" t="s">
        <v>4557</v>
      </c>
      <c r="H483" s="705"/>
      <c r="I483" s="758"/>
      <c r="J483" s="758"/>
      <c r="K483" s="758"/>
      <c r="L483" s="758"/>
      <c r="M483" s="758"/>
      <c r="N483" s="758"/>
      <c r="O483" s="758"/>
      <c r="P483" s="758"/>
      <c r="Q483" s="758"/>
      <c r="R483" s="758"/>
      <c r="S483" s="758"/>
      <c r="T483" s="758"/>
      <c r="U483" s="758"/>
      <c r="V483" s="758"/>
      <c r="W483" s="758"/>
      <c r="X483" s="758"/>
      <c r="Y483" s="758"/>
      <c r="Z483" s="758"/>
      <c r="AA483" s="758"/>
      <c r="AB483" s="758"/>
      <c r="AC483" s="758"/>
      <c r="AD483" s="758"/>
      <c r="AE483" s="758"/>
      <c r="AF483" s="758"/>
      <c r="AG483" s="758"/>
      <c r="AH483" s="758"/>
      <c r="AI483" s="758"/>
      <c r="AJ483" s="758"/>
      <c r="AK483" s="758"/>
      <c r="AL483" s="758"/>
      <c r="AM483" s="758"/>
      <c r="AN483" s="758"/>
      <c r="AO483" s="758"/>
      <c r="AP483" s="758"/>
      <c r="AQ483" s="758"/>
      <c r="AR483" s="758"/>
      <c r="AS483" s="759"/>
      <c r="AT483" s="759"/>
      <c r="AU483" s="759"/>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8"/>
      <c r="CP483" s="758"/>
      <c r="CQ483" s="758"/>
      <c r="CR483" s="758"/>
      <c r="CS483" s="758"/>
      <c r="CT483" s="758"/>
      <c r="CU483" s="758"/>
      <c r="CV483" s="758"/>
      <c r="CW483" s="758"/>
      <c r="CX483" s="758"/>
      <c r="CY483" s="758"/>
      <c r="CZ483" s="758"/>
      <c r="DA483" s="758"/>
      <c r="DB483" s="758"/>
      <c r="DC483" s="758"/>
      <c r="DD483" s="758"/>
      <c r="DE483" s="758"/>
      <c r="DF483" s="758"/>
    </row>
    <row r="484">
      <c r="A484" s="755" t="s">
        <v>405</v>
      </c>
      <c r="B484" s="756">
        <f t="shared" si="35"/>
        <v>0</v>
      </c>
      <c r="C484" s="756" t="s">
        <v>4113</v>
      </c>
      <c r="D484" s="511" t="s">
        <v>152</v>
      </c>
      <c r="E484" s="511" t="s">
        <v>152</v>
      </c>
      <c r="F484" s="511" t="s">
        <v>152</v>
      </c>
      <c r="G484" s="757" t="s">
        <v>4558</v>
      </c>
      <c r="H484" s="705"/>
      <c r="I484" s="758"/>
      <c r="J484" s="758"/>
      <c r="K484" s="758"/>
      <c r="L484" s="758"/>
      <c r="M484" s="758"/>
      <c r="N484" s="758"/>
      <c r="O484" s="758"/>
      <c r="P484" s="758"/>
      <c r="Q484" s="758"/>
      <c r="R484" s="758"/>
      <c r="S484" s="758"/>
      <c r="T484" s="758"/>
      <c r="U484" s="758"/>
      <c r="V484" s="758"/>
      <c r="W484" s="758"/>
      <c r="X484" s="758"/>
      <c r="Y484" s="758"/>
      <c r="Z484" s="758"/>
      <c r="AA484" s="758"/>
      <c r="AB484" s="758"/>
      <c r="AC484" s="758"/>
      <c r="AD484" s="758"/>
      <c r="AE484" s="758"/>
      <c r="AF484" s="758"/>
      <c r="AG484" s="758"/>
      <c r="AH484" s="758"/>
      <c r="AI484" s="758"/>
      <c r="AJ484" s="758"/>
      <c r="AK484" s="758"/>
      <c r="AL484" s="758"/>
      <c r="AM484" s="758"/>
      <c r="AN484" s="758"/>
      <c r="AO484" s="758"/>
      <c r="AP484" s="758"/>
      <c r="AQ484" s="758"/>
      <c r="AR484" s="758"/>
      <c r="AS484" s="759"/>
      <c r="AT484" s="759"/>
      <c r="AU484" s="759"/>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8"/>
      <c r="CP484" s="758"/>
      <c r="CQ484" s="758"/>
      <c r="CR484" s="758"/>
      <c r="CS484" s="758"/>
      <c r="CT484" s="758"/>
      <c r="CU484" s="758"/>
      <c r="CV484" s="758"/>
      <c r="CW484" s="758"/>
      <c r="CX484" s="758"/>
      <c r="CY484" s="758"/>
      <c r="CZ484" s="758"/>
      <c r="DA484" s="758"/>
      <c r="DB484" s="758"/>
      <c r="DC484" s="758"/>
      <c r="DD484" s="758"/>
      <c r="DE484" s="758"/>
      <c r="DF484" s="758"/>
    </row>
    <row r="485">
      <c r="A485" s="755" t="s">
        <v>1638</v>
      </c>
      <c r="B485" s="756">
        <f t="shared" si="35"/>
        <v>1</v>
      </c>
      <c r="C485" s="756" t="s">
        <v>4076</v>
      </c>
      <c r="D485" s="511" t="s">
        <v>152</v>
      </c>
      <c r="E485" s="511" t="s">
        <v>152</v>
      </c>
      <c r="F485" s="511" t="s">
        <v>152</v>
      </c>
      <c r="G485" s="757" t="s">
        <v>4559</v>
      </c>
      <c r="H485" s="705"/>
      <c r="I485" s="758"/>
      <c r="J485" s="758"/>
      <c r="K485" s="758"/>
      <c r="L485" s="758"/>
      <c r="M485" s="758"/>
      <c r="N485" s="758"/>
      <c r="O485" s="758"/>
      <c r="P485" s="758"/>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9"/>
      <c r="AT485" s="759"/>
      <c r="AU485" s="759" t="s">
        <v>157</v>
      </c>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58"/>
      <c r="BY485" s="758"/>
      <c r="BZ485" s="758"/>
      <c r="CA485" s="758"/>
      <c r="CB485" s="758"/>
      <c r="CC485" s="758"/>
      <c r="CD485" s="758"/>
      <c r="CE485" s="758"/>
      <c r="CF485" s="758"/>
      <c r="CG485" s="758"/>
      <c r="CH485" s="758"/>
      <c r="CI485" s="758"/>
      <c r="CJ485" s="758"/>
      <c r="CK485" s="758"/>
      <c r="CL485" s="758"/>
      <c r="CM485" s="758"/>
      <c r="CN485" s="758"/>
      <c r="CO485" s="758"/>
      <c r="CP485" s="758"/>
      <c r="CQ485" s="758"/>
      <c r="CR485" s="758"/>
      <c r="CS485" s="758"/>
      <c r="CT485" s="758"/>
      <c r="CU485" s="758"/>
      <c r="CV485" s="758"/>
      <c r="CW485" s="758"/>
      <c r="CX485" s="758"/>
      <c r="CY485" s="758"/>
      <c r="CZ485" s="758"/>
      <c r="DA485" s="758"/>
      <c r="DB485" s="758"/>
      <c r="DC485" s="758"/>
      <c r="DD485" s="758"/>
      <c r="DE485" s="758"/>
      <c r="DF485" s="758"/>
    </row>
    <row r="486">
      <c r="A486" s="755" t="s">
        <v>166</v>
      </c>
      <c r="B486" s="756">
        <f t="shared" si="35"/>
        <v>9</v>
      </c>
      <c r="C486" s="756" t="s">
        <v>4113</v>
      </c>
      <c r="D486" s="511" t="s">
        <v>152</v>
      </c>
      <c r="E486" s="511" t="s">
        <v>152</v>
      </c>
      <c r="F486" s="511" t="s">
        <v>152</v>
      </c>
      <c r="G486" s="757" t="s">
        <v>4560</v>
      </c>
      <c r="H486" s="753"/>
      <c r="I486" s="759" t="s">
        <v>157</v>
      </c>
      <c r="J486" s="758"/>
      <c r="K486" s="758"/>
      <c r="L486" s="758"/>
      <c r="M486" s="758"/>
      <c r="N486" s="758"/>
      <c r="O486" s="759" t="s">
        <v>157</v>
      </c>
      <c r="P486" s="759"/>
      <c r="Q486" s="759"/>
      <c r="R486" s="759"/>
      <c r="S486" s="758"/>
      <c r="T486" s="759" t="s">
        <v>157</v>
      </c>
      <c r="U486" s="758"/>
      <c r="V486" s="759" t="s">
        <v>157</v>
      </c>
      <c r="W486" s="758"/>
      <c r="X486" s="758"/>
      <c r="Y486" s="758"/>
      <c r="Z486" s="758"/>
      <c r="AA486" s="759" t="s">
        <v>157</v>
      </c>
      <c r="AB486" s="758"/>
      <c r="AC486" s="758"/>
      <c r="AD486" s="758"/>
      <c r="AE486" s="758"/>
      <c r="AF486" s="758"/>
      <c r="AG486" s="759" t="s">
        <v>157</v>
      </c>
      <c r="AH486" s="758"/>
      <c r="AI486" s="758"/>
      <c r="AJ486" s="758"/>
      <c r="AK486" s="758"/>
      <c r="AL486" s="758"/>
      <c r="AM486" s="759" t="s">
        <v>157</v>
      </c>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9"/>
      <c r="CP486" s="759" t="s">
        <v>157</v>
      </c>
      <c r="CQ486" s="759"/>
      <c r="CR486" s="758"/>
      <c r="CS486" s="758"/>
      <c r="CT486" s="758"/>
      <c r="CU486" s="758"/>
      <c r="CV486" s="758"/>
      <c r="CW486" s="758"/>
      <c r="CX486" s="758"/>
      <c r="CY486" s="758"/>
      <c r="CZ486" s="759" t="s">
        <v>157</v>
      </c>
      <c r="DA486" s="759"/>
      <c r="DB486" s="759"/>
      <c r="DC486" s="759"/>
      <c r="DD486" s="759"/>
      <c r="DE486" s="759"/>
      <c r="DF486" s="759"/>
    </row>
    <row r="487">
      <c r="A487" s="755" t="s">
        <v>970</v>
      </c>
      <c r="B487" s="756">
        <f t="shared" si="35"/>
        <v>1</v>
      </c>
      <c r="C487" s="756" t="s">
        <v>4113</v>
      </c>
      <c r="D487" s="511" t="s">
        <v>152</v>
      </c>
      <c r="E487" s="511" t="s">
        <v>152</v>
      </c>
      <c r="F487" s="511" t="s">
        <v>152</v>
      </c>
      <c r="G487" s="757" t="s">
        <v>4561</v>
      </c>
      <c r="H487" s="753"/>
      <c r="I487" s="759"/>
      <c r="J487" s="758"/>
      <c r="K487" s="758"/>
      <c r="L487" s="758"/>
      <c r="M487" s="758"/>
      <c r="N487" s="758"/>
      <c r="O487" s="759"/>
      <c r="P487" s="759"/>
      <c r="Q487" s="759"/>
      <c r="R487" s="759"/>
      <c r="S487" s="758"/>
      <c r="T487" s="759"/>
      <c r="U487" s="758"/>
      <c r="V487" s="758"/>
      <c r="W487" s="758"/>
      <c r="X487" s="758"/>
      <c r="Y487" s="758"/>
      <c r="Z487" s="758"/>
      <c r="AA487" s="759"/>
      <c r="AB487" s="758"/>
      <c r="AC487" s="759" t="s">
        <v>157</v>
      </c>
      <c r="AD487" s="758"/>
      <c r="AE487" s="758"/>
      <c r="AF487" s="758"/>
      <c r="AG487" s="759"/>
      <c r="AH487" s="758"/>
      <c r="AI487" s="758"/>
      <c r="AJ487" s="758"/>
      <c r="AK487" s="758"/>
      <c r="AL487" s="758"/>
      <c r="AM487" s="759"/>
      <c r="AN487" s="758"/>
      <c r="AO487" s="758"/>
      <c r="AP487" s="758"/>
      <c r="AQ487" s="758"/>
      <c r="AR487" s="758"/>
      <c r="AS487" s="758"/>
      <c r="AT487" s="758"/>
      <c r="AU487" s="758"/>
      <c r="AV487" s="758"/>
      <c r="AW487" s="758"/>
      <c r="AX487" s="758"/>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8"/>
      <c r="CH487" s="758"/>
      <c r="CI487" s="758"/>
      <c r="CJ487" s="758"/>
      <c r="CK487" s="758"/>
      <c r="CL487" s="758"/>
      <c r="CM487" s="758"/>
      <c r="CN487" s="758"/>
      <c r="CO487" s="759"/>
      <c r="CP487" s="759"/>
      <c r="CQ487" s="759"/>
      <c r="CR487" s="758"/>
      <c r="CS487" s="758"/>
      <c r="CT487" s="758"/>
      <c r="CU487" s="758"/>
      <c r="CV487" s="758"/>
      <c r="CW487" s="758"/>
      <c r="CX487" s="758"/>
      <c r="CY487" s="758"/>
      <c r="CZ487" s="759"/>
      <c r="DA487" s="759"/>
      <c r="DB487" s="759"/>
      <c r="DC487" s="759"/>
      <c r="DD487" s="759"/>
      <c r="DE487" s="759"/>
      <c r="DF487" s="759"/>
    </row>
    <row r="488">
      <c r="A488" s="755" t="s">
        <v>619</v>
      </c>
      <c r="B488" s="756">
        <f t="shared" si="35"/>
        <v>1</v>
      </c>
      <c r="C488" s="756" t="s">
        <v>4113</v>
      </c>
      <c r="D488" s="511" t="s">
        <v>152</v>
      </c>
      <c r="E488" s="511" t="s">
        <v>152</v>
      </c>
      <c r="F488" s="511" t="s">
        <v>152</v>
      </c>
      <c r="G488" s="757" t="s">
        <v>4562</v>
      </c>
      <c r="H488" s="753"/>
      <c r="I488" s="759"/>
      <c r="J488" s="758"/>
      <c r="K488" s="758"/>
      <c r="L488" s="758"/>
      <c r="M488" s="758"/>
      <c r="N488" s="758"/>
      <c r="O488" s="759"/>
      <c r="P488" s="759"/>
      <c r="Q488" s="759"/>
      <c r="R488" s="759"/>
      <c r="S488" s="758"/>
      <c r="T488" s="759" t="s">
        <v>157</v>
      </c>
      <c r="U488" s="758"/>
      <c r="V488" s="758"/>
      <c r="W488" s="758"/>
      <c r="X488" s="758"/>
      <c r="Y488" s="758"/>
      <c r="Z488" s="758"/>
      <c r="AA488" s="759"/>
      <c r="AB488" s="758"/>
      <c r="AC488" s="759"/>
      <c r="AD488" s="758"/>
      <c r="AE488" s="758"/>
      <c r="AF488" s="758"/>
      <c r="AG488" s="759"/>
      <c r="AH488" s="758"/>
      <c r="AI488" s="758"/>
      <c r="AJ488" s="758"/>
      <c r="AK488" s="758"/>
      <c r="AL488" s="758"/>
      <c r="AM488" s="759"/>
      <c r="AN488" s="758"/>
      <c r="AO488" s="758"/>
      <c r="AP488" s="758"/>
      <c r="AQ488" s="758"/>
      <c r="AR488" s="758"/>
      <c r="AS488" s="758"/>
      <c r="AT488" s="758"/>
      <c r="AU488" s="758"/>
      <c r="AV488" s="758"/>
      <c r="AW488" s="758"/>
      <c r="AX488" s="758"/>
      <c r="AY488" s="758"/>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8"/>
      <c r="BY488" s="758"/>
      <c r="BZ488" s="758"/>
      <c r="CA488" s="758"/>
      <c r="CB488" s="758"/>
      <c r="CC488" s="758"/>
      <c r="CD488" s="758"/>
      <c r="CE488" s="758"/>
      <c r="CF488" s="758"/>
      <c r="CG488" s="758"/>
      <c r="CH488" s="758"/>
      <c r="CI488" s="758"/>
      <c r="CJ488" s="758"/>
      <c r="CK488" s="758"/>
      <c r="CL488" s="758"/>
      <c r="CM488" s="758"/>
      <c r="CN488" s="758"/>
      <c r="CO488" s="759"/>
      <c r="CP488" s="759"/>
      <c r="CQ488" s="759"/>
      <c r="CR488" s="758"/>
      <c r="CS488" s="758"/>
      <c r="CT488" s="758"/>
      <c r="CU488" s="758"/>
      <c r="CV488" s="758"/>
      <c r="CW488" s="758"/>
      <c r="CX488" s="758"/>
      <c r="CY488" s="758"/>
      <c r="CZ488" s="759"/>
      <c r="DA488" s="759"/>
      <c r="DB488" s="759"/>
      <c r="DC488" s="759"/>
      <c r="DD488" s="759"/>
      <c r="DE488" s="759"/>
      <c r="DF488" s="759"/>
    </row>
    <row r="489">
      <c r="A489" s="755" t="s">
        <v>508</v>
      </c>
      <c r="B489" s="756">
        <f t="shared" si="35"/>
        <v>4</v>
      </c>
      <c r="C489" s="756" t="s">
        <v>4113</v>
      </c>
      <c r="D489" s="511" t="s">
        <v>152</v>
      </c>
      <c r="E489" s="511" t="s">
        <v>152</v>
      </c>
      <c r="F489" s="511" t="s">
        <v>152</v>
      </c>
      <c r="G489" s="757" t="s">
        <v>4563</v>
      </c>
      <c r="H489" s="705"/>
      <c r="I489" s="758"/>
      <c r="J489" s="758"/>
      <c r="K489" s="758"/>
      <c r="L489" s="758"/>
      <c r="M489" s="758"/>
      <c r="N489" s="758"/>
      <c r="O489" s="758"/>
      <c r="P489" s="759" t="s">
        <v>157</v>
      </c>
      <c r="Q489" s="758"/>
      <c r="R489" s="758"/>
      <c r="S489" s="758"/>
      <c r="T489" s="758"/>
      <c r="U489" s="758"/>
      <c r="V489" s="758"/>
      <c r="W489" s="758"/>
      <c r="X489" s="758"/>
      <c r="Y489" s="758"/>
      <c r="Z489" s="758"/>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8"/>
      <c r="BV489" s="758"/>
      <c r="BW489" s="758"/>
      <c r="BX489" s="761" t="str">
        <f>image("https://i.imgur.com/1QvNsgz.png",4,15,15)</f>
        <v/>
      </c>
      <c r="BY489" s="759" t="s">
        <v>157</v>
      </c>
      <c r="BZ489" s="758"/>
      <c r="CA489" s="758"/>
      <c r="CB489" s="758"/>
      <c r="CC489" s="758"/>
      <c r="CD489" s="758"/>
      <c r="CE489" s="758"/>
      <c r="CF489" s="758"/>
      <c r="CG489" s="758"/>
      <c r="CH489" s="758"/>
      <c r="CI489" s="758"/>
      <c r="CJ489" s="758"/>
      <c r="CK489" s="758"/>
      <c r="CL489" s="758"/>
      <c r="CM489" s="758"/>
      <c r="CN489" s="758"/>
      <c r="CO489" s="758"/>
      <c r="CP489" s="758"/>
      <c r="CQ489" s="758"/>
      <c r="CR489" s="759" t="s">
        <v>157</v>
      </c>
      <c r="CS489" s="758"/>
      <c r="CT489" s="758"/>
      <c r="CU489" s="758"/>
      <c r="CV489" s="758"/>
      <c r="CW489" s="758"/>
      <c r="CX489" s="758"/>
      <c r="CY489" s="758"/>
      <c r="CZ489" s="758"/>
      <c r="DA489" s="758"/>
      <c r="DB489" s="758"/>
      <c r="DC489" s="758"/>
      <c r="DD489" s="758"/>
      <c r="DE489" s="758"/>
      <c r="DF489" s="758"/>
    </row>
    <row r="490">
      <c r="A490" s="755" t="s">
        <v>765</v>
      </c>
      <c r="B490" s="756">
        <f t="shared" si="35"/>
        <v>1</v>
      </c>
      <c r="C490" s="756" t="s">
        <v>4113</v>
      </c>
      <c r="D490" s="511" t="s">
        <v>152</v>
      </c>
      <c r="E490" s="511" t="s">
        <v>152</v>
      </c>
      <c r="F490" s="511" t="s">
        <v>152</v>
      </c>
      <c r="G490" s="757" t="s">
        <v>4564</v>
      </c>
      <c r="H490" s="705"/>
      <c r="I490" s="758"/>
      <c r="J490" s="758"/>
      <c r="K490" s="758"/>
      <c r="L490" s="758"/>
      <c r="M490" s="758"/>
      <c r="N490" s="758"/>
      <c r="O490" s="758"/>
      <c r="P490" s="758"/>
      <c r="Q490" s="758"/>
      <c r="R490" s="758"/>
      <c r="S490" s="758"/>
      <c r="T490" s="758"/>
      <c r="U490" s="758"/>
      <c r="V490" s="759"/>
      <c r="W490" s="759" t="s">
        <v>157</v>
      </c>
      <c r="X490" s="758"/>
      <c r="Y490" s="758"/>
      <c r="Z490" s="758"/>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8"/>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1725</v>
      </c>
      <c r="B491" s="756">
        <f t="shared" si="35"/>
        <v>3</v>
      </c>
      <c r="C491" s="756" t="s">
        <v>4076</v>
      </c>
      <c r="D491" s="511" t="s">
        <v>152</v>
      </c>
      <c r="E491" s="511" t="s">
        <v>152</v>
      </c>
      <c r="F491" s="511" t="s">
        <v>152</v>
      </c>
      <c r="G491" s="757" t="s">
        <v>4565</v>
      </c>
      <c r="H491" s="705"/>
      <c r="I491" s="758"/>
      <c r="J491" s="758"/>
      <c r="K491" s="758"/>
      <c r="L491" s="758"/>
      <c r="M491" s="758"/>
      <c r="N491" s="758"/>
      <c r="O491" s="758"/>
      <c r="P491" s="758"/>
      <c r="Q491" s="758"/>
      <c r="R491" s="758"/>
      <c r="S491" s="758"/>
      <c r="T491" s="758"/>
      <c r="U491" s="758"/>
      <c r="V491" s="758"/>
      <c r="W491" s="758"/>
      <c r="X491" s="758"/>
      <c r="Y491" s="758"/>
      <c r="Z491" s="758"/>
      <c r="AA491" s="758"/>
      <c r="AB491" s="758"/>
      <c r="AC491" s="758"/>
      <c r="AD491" s="758"/>
      <c r="AE491" s="758"/>
      <c r="AF491" s="758"/>
      <c r="AG491" s="758"/>
      <c r="AH491" s="758"/>
      <c r="AI491" s="758"/>
      <c r="AJ491" s="758"/>
      <c r="AK491" s="758"/>
      <c r="AL491" s="758"/>
      <c r="AM491" s="758"/>
      <c r="AN491" s="758"/>
      <c r="AO491" s="758"/>
      <c r="AP491" s="758"/>
      <c r="AQ491" s="758"/>
      <c r="AR491" s="758"/>
      <c r="AS491" s="758"/>
      <c r="AT491" s="758"/>
      <c r="AU491" s="758"/>
      <c r="AV491" s="758"/>
      <c r="AW491" s="758"/>
      <c r="AX491" s="759" t="s">
        <v>157</v>
      </c>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t="s">
        <v>157</v>
      </c>
      <c r="CH491" s="759"/>
      <c r="CI491" s="759"/>
      <c r="CJ491" s="758"/>
      <c r="CK491" s="758"/>
      <c r="CL491" s="758"/>
      <c r="CM491" s="758"/>
      <c r="CN491" s="758"/>
      <c r="CO491" s="758"/>
      <c r="CP491" s="758"/>
      <c r="CQ491" s="758"/>
      <c r="CR491" s="759"/>
      <c r="CS491" s="759" t="s">
        <v>157</v>
      </c>
      <c r="CT491" s="758"/>
      <c r="CU491" s="758"/>
      <c r="CV491" s="758"/>
      <c r="CW491" s="758"/>
      <c r="CX491" s="758"/>
      <c r="CY491" s="758"/>
      <c r="CZ491" s="758"/>
      <c r="DA491" s="758"/>
      <c r="DB491" s="758"/>
      <c r="DC491" s="758"/>
      <c r="DD491" s="758"/>
      <c r="DE491" s="758"/>
      <c r="DF491" s="758"/>
    </row>
    <row r="492">
      <c r="A492" s="755" t="s">
        <v>1748</v>
      </c>
      <c r="B492" s="756">
        <f t="shared" si="35"/>
        <v>1</v>
      </c>
      <c r="C492" s="756" t="s">
        <v>4113</v>
      </c>
      <c r="D492" s="511" t="s">
        <v>152</v>
      </c>
      <c r="E492" s="511" t="s">
        <v>152</v>
      </c>
      <c r="F492" s="511" t="s">
        <v>152</v>
      </c>
      <c r="G492" s="757" t="s">
        <v>4566</v>
      </c>
      <c r="H492" s="705"/>
      <c r="I492" s="758"/>
      <c r="J492" s="758"/>
      <c r="K492" s="758"/>
      <c r="L492" s="758"/>
      <c r="M492" s="758"/>
      <c r="N492" s="758"/>
      <c r="O492" s="758"/>
      <c r="P492" s="758"/>
      <c r="Q492" s="758"/>
      <c r="R492" s="758"/>
      <c r="S492" s="758"/>
      <c r="T492" s="758"/>
      <c r="U492" s="758"/>
      <c r="V492" s="758"/>
      <c r="W492" s="758"/>
      <c r="X492" s="758"/>
      <c r="Y492" s="758"/>
      <c r="Z492" s="758"/>
      <c r="AA492" s="758"/>
      <c r="AB492" s="758"/>
      <c r="AC492" s="758"/>
      <c r="AD492" s="758"/>
      <c r="AE492" s="758"/>
      <c r="AF492" s="758"/>
      <c r="AG492" s="758"/>
      <c r="AH492" s="758"/>
      <c r="AI492" s="758"/>
      <c r="AJ492" s="758"/>
      <c r="AK492" s="758"/>
      <c r="AL492" s="758"/>
      <c r="AM492" s="758"/>
      <c r="AN492" s="758"/>
      <c r="AO492" s="758"/>
      <c r="AP492" s="758"/>
      <c r="AQ492" s="758"/>
      <c r="AR492" s="758"/>
      <c r="AS492" s="758"/>
      <c r="AT492" s="758"/>
      <c r="AU492" s="758"/>
      <c r="AV492" s="758"/>
      <c r="AW492" s="758"/>
      <c r="AX492" s="759"/>
      <c r="AY492" s="759" t="s">
        <v>157</v>
      </c>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9"/>
      <c r="BY492" s="758"/>
      <c r="BZ492" s="758"/>
      <c r="CA492" s="758"/>
      <c r="CB492" s="758"/>
      <c r="CC492" s="758"/>
      <c r="CD492" s="758"/>
      <c r="CE492" s="758"/>
      <c r="CF492" s="758"/>
      <c r="CG492" s="758"/>
      <c r="CH492" s="758"/>
      <c r="CI492" s="758"/>
      <c r="CJ492" s="758"/>
      <c r="CK492" s="758"/>
      <c r="CL492" s="758"/>
      <c r="CM492" s="758"/>
      <c r="CN492" s="758"/>
      <c r="CO492" s="758"/>
      <c r="CP492" s="758"/>
      <c r="CQ492" s="758"/>
      <c r="CR492" s="758"/>
      <c r="CS492" s="758"/>
      <c r="CT492" s="758"/>
      <c r="CU492" s="758"/>
      <c r="CV492" s="758"/>
      <c r="CW492" s="758"/>
      <c r="CX492" s="758"/>
      <c r="CY492" s="758"/>
      <c r="CZ492" s="758"/>
      <c r="DA492" s="758"/>
      <c r="DB492" s="758"/>
      <c r="DC492" s="758"/>
      <c r="DD492" s="758"/>
      <c r="DE492" s="758"/>
      <c r="DF492" s="758"/>
    </row>
    <row r="493">
      <c r="A493" s="755" t="s">
        <v>820</v>
      </c>
      <c r="B493" s="756">
        <f t="shared" si="35"/>
        <v>2</v>
      </c>
      <c r="C493" s="756" t="s">
        <v>4113</v>
      </c>
      <c r="D493" s="511" t="s">
        <v>152</v>
      </c>
      <c r="E493" s="511" t="s">
        <v>152</v>
      </c>
      <c r="F493" s="511" t="s">
        <v>152</v>
      </c>
      <c r="G493" s="757" t="s">
        <v>4567</v>
      </c>
      <c r="H493" s="705"/>
      <c r="I493" s="758"/>
      <c r="J493" s="758"/>
      <c r="K493" s="758"/>
      <c r="L493" s="758"/>
      <c r="M493" s="758"/>
      <c r="N493" s="758"/>
      <c r="O493" s="758"/>
      <c r="P493" s="758"/>
      <c r="Q493" s="758"/>
      <c r="R493" s="758"/>
      <c r="S493" s="758"/>
      <c r="T493" s="758"/>
      <c r="U493" s="758"/>
      <c r="V493" s="758"/>
      <c r="W493" s="758"/>
      <c r="X493" s="759"/>
      <c r="Y493" s="759" t="s">
        <v>157</v>
      </c>
      <c r="Z493" s="759"/>
      <c r="AA493" s="758"/>
      <c r="AB493" s="758"/>
      <c r="AC493" s="758"/>
      <c r="AD493" s="758"/>
      <c r="AE493" s="758"/>
      <c r="AF493" s="758"/>
      <c r="AG493" s="758"/>
      <c r="AH493" s="758"/>
      <c r="AI493" s="758"/>
      <c r="AJ493" s="758"/>
      <c r="AK493" s="758"/>
      <c r="AL493" s="758"/>
      <c r="AM493" s="758"/>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9" t="s">
        <v>157</v>
      </c>
      <c r="BV493" s="758"/>
      <c r="BW493" s="758"/>
      <c r="BX493" s="758"/>
      <c r="BY493" s="758"/>
      <c r="BZ493" s="758"/>
      <c r="CA493" s="758"/>
      <c r="CB493" s="758"/>
      <c r="CC493" s="758"/>
      <c r="CD493" s="758"/>
      <c r="CE493" s="758"/>
      <c r="CF493" s="758"/>
      <c r="CG493" s="758"/>
      <c r="CH493" s="758"/>
      <c r="CI493" s="758"/>
      <c r="CJ493" s="758"/>
      <c r="CK493" s="758"/>
      <c r="CL493" s="758"/>
      <c r="CM493" s="758"/>
      <c r="CN493" s="758"/>
      <c r="CO493" s="758"/>
      <c r="CP493" s="758"/>
      <c r="CQ493" s="758"/>
      <c r="CR493" s="758"/>
      <c r="CS493" s="758"/>
      <c r="CT493" s="758"/>
      <c r="CU493" s="758"/>
      <c r="CV493" s="758"/>
      <c r="CW493" s="758"/>
      <c r="CX493" s="758"/>
      <c r="CY493" s="758"/>
      <c r="CZ493" s="758"/>
      <c r="DA493" s="758"/>
      <c r="DB493" s="758"/>
      <c r="DC493" s="758"/>
      <c r="DD493" s="758"/>
      <c r="DE493" s="758"/>
      <c r="DF493" s="758"/>
    </row>
    <row r="494">
      <c r="A494" s="755" t="s">
        <v>3857</v>
      </c>
      <c r="B494" s="756">
        <f t="shared" si="35"/>
        <v>0</v>
      </c>
      <c r="C494" s="756" t="s">
        <v>4113</v>
      </c>
      <c r="D494" s="511" t="s">
        <v>152</v>
      </c>
      <c r="E494" s="511" t="s">
        <v>152</v>
      </c>
      <c r="F494" s="511" t="s">
        <v>152</v>
      </c>
      <c r="G494" s="757" t="s">
        <v>4568</v>
      </c>
      <c r="H494" s="705"/>
      <c r="I494" s="758"/>
      <c r="J494" s="758"/>
      <c r="K494" s="758"/>
      <c r="L494" s="758"/>
      <c r="M494" s="758"/>
      <c r="N494" s="758"/>
      <c r="O494" s="758"/>
      <c r="P494" s="758"/>
      <c r="Q494" s="758"/>
      <c r="R494" s="758"/>
      <c r="S494" s="758"/>
      <c r="T494" s="758"/>
      <c r="U494" s="758"/>
      <c r="V494" s="758"/>
      <c r="W494" s="758"/>
      <c r="X494" s="759"/>
      <c r="Y494" s="759"/>
      <c r="Z494" s="759"/>
      <c r="AA494" s="758"/>
      <c r="AB494" s="758"/>
      <c r="AC494" s="758"/>
      <c r="AD494" s="758"/>
      <c r="AE494" s="758"/>
      <c r="AF494" s="758"/>
      <c r="AG494" s="758"/>
      <c r="AH494" s="758"/>
      <c r="AI494" s="758"/>
      <c r="AJ494" s="758"/>
      <c r="AK494" s="758"/>
      <c r="AL494" s="758"/>
      <c r="AM494" s="758"/>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9"/>
      <c r="BV494" s="758"/>
      <c r="BW494" s="758"/>
      <c r="BX494" s="758"/>
      <c r="BY494" s="758"/>
      <c r="BZ494" s="758"/>
      <c r="CA494" s="758"/>
      <c r="CB494" s="758"/>
      <c r="CC494" s="758"/>
      <c r="CD494" s="758"/>
      <c r="CE494" s="758"/>
      <c r="CF494" s="758"/>
      <c r="CG494" s="758"/>
      <c r="CH494" s="758"/>
      <c r="CI494" s="758"/>
      <c r="CJ494" s="758"/>
      <c r="CK494" s="758"/>
      <c r="CL494" s="758"/>
      <c r="CM494" s="758"/>
      <c r="CN494" s="758"/>
      <c r="CO494" s="758"/>
      <c r="CP494" s="758"/>
      <c r="CQ494" s="758"/>
      <c r="CR494" s="758"/>
      <c r="CS494" s="758"/>
      <c r="CT494" s="758"/>
      <c r="CU494" s="758"/>
      <c r="CV494" s="758"/>
      <c r="CW494" s="758"/>
      <c r="CX494" s="758"/>
      <c r="CY494" s="758"/>
      <c r="CZ494" s="758"/>
      <c r="DA494" s="758"/>
      <c r="DB494" s="758"/>
      <c r="DC494" s="758"/>
      <c r="DD494" s="758"/>
      <c r="DE494" s="758"/>
      <c r="DF494" s="758"/>
    </row>
    <row r="495">
      <c r="A495" s="755" t="s">
        <v>3887</v>
      </c>
      <c r="B495" s="756">
        <f t="shared" si="35"/>
        <v>0</v>
      </c>
      <c r="C495" s="756" t="s">
        <v>4113</v>
      </c>
      <c r="D495" s="511" t="s">
        <v>152</v>
      </c>
      <c r="E495" s="511" t="s">
        <v>152</v>
      </c>
      <c r="F495" s="511" t="s">
        <v>152</v>
      </c>
      <c r="G495" s="757" t="s">
        <v>4569</v>
      </c>
      <c r="H495" s="705"/>
      <c r="I495" s="758"/>
      <c r="J495" s="758"/>
      <c r="K495" s="758"/>
      <c r="L495" s="758"/>
      <c r="M495" s="758"/>
      <c r="N495" s="758"/>
      <c r="O495" s="758"/>
      <c r="P495" s="759"/>
      <c r="Q495" s="758"/>
      <c r="R495" s="758"/>
      <c r="S495" s="758"/>
      <c r="T495" s="758"/>
      <c r="U495" s="758"/>
      <c r="V495" s="758"/>
      <c r="W495" s="758"/>
      <c r="X495" s="759"/>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c r="DB495" s="759"/>
      <c r="DC495" s="759"/>
      <c r="DD495" s="759"/>
      <c r="DE495" s="759"/>
      <c r="DF495" s="759"/>
    </row>
    <row r="496">
      <c r="A496" s="755" t="s">
        <v>1246</v>
      </c>
      <c r="B496" s="756">
        <f t="shared" si="35"/>
        <v>0</v>
      </c>
      <c r="C496" s="756" t="s">
        <v>4113</v>
      </c>
      <c r="D496" s="511" t="s">
        <v>152</v>
      </c>
      <c r="E496" s="511"/>
      <c r="F496" s="511" t="s">
        <v>152</v>
      </c>
      <c r="G496" s="757" t="s">
        <v>4570</v>
      </c>
      <c r="H496" s="705"/>
      <c r="I496" s="758"/>
      <c r="J496" s="758"/>
      <c r="K496" s="758"/>
      <c r="L496" s="758"/>
      <c r="M496" s="758"/>
      <c r="N496" s="758"/>
      <c r="O496" s="758"/>
      <c r="P496" s="759"/>
      <c r="Q496" s="758"/>
      <c r="R496" s="758"/>
      <c r="S496" s="758"/>
      <c r="T496" s="758"/>
      <c r="U496" s="758"/>
      <c r="V496" s="758"/>
      <c r="W496" s="758"/>
      <c r="X496" s="759"/>
      <c r="Y496" s="758"/>
      <c r="Z496" s="758"/>
      <c r="AA496" s="758"/>
      <c r="AB496" s="758"/>
      <c r="AC496" s="759"/>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2336</v>
      </c>
      <c r="B497" s="756">
        <f t="shared" si="35"/>
        <v>0</v>
      </c>
      <c r="C497" s="756" t="s">
        <v>4113</v>
      </c>
      <c r="D497" s="511" t="s">
        <v>152</v>
      </c>
      <c r="E497" s="511" t="s">
        <v>152</v>
      </c>
      <c r="F497" s="511" t="s">
        <v>152</v>
      </c>
      <c r="G497" s="757" t="s">
        <v>4571</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8"/>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8"/>
      <c r="CA497" s="758"/>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3581</v>
      </c>
      <c r="B498" s="756">
        <f t="shared" si="35"/>
        <v>0</v>
      </c>
      <c r="C498" s="756" t="s">
        <v>4076</v>
      </c>
      <c r="D498" s="511" t="s">
        <v>152</v>
      </c>
      <c r="E498" s="511" t="s">
        <v>152</v>
      </c>
      <c r="F498" s="511" t="s">
        <v>152</v>
      </c>
      <c r="G498" s="757" t="s">
        <v>4572</v>
      </c>
      <c r="H498" s="705"/>
      <c r="I498" s="758"/>
      <c r="J498" s="758"/>
      <c r="K498" s="758"/>
      <c r="L498" s="758"/>
      <c r="M498" s="758"/>
      <c r="N498" s="758"/>
      <c r="O498" s="758"/>
      <c r="P498" s="759"/>
      <c r="Q498" s="758"/>
      <c r="R498" s="758"/>
      <c r="S498" s="758"/>
      <c r="T498" s="758"/>
      <c r="U498" s="758"/>
      <c r="V498" s="758"/>
      <c r="W498" s="758"/>
      <c r="X498" s="759"/>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8"/>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8"/>
      <c r="CA498" s="758"/>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797</v>
      </c>
      <c r="B499" s="756">
        <f t="shared" si="35"/>
        <v>2</v>
      </c>
      <c r="C499" s="756" t="s">
        <v>4113</v>
      </c>
      <c r="D499" s="511" t="s">
        <v>152</v>
      </c>
      <c r="E499" s="511" t="s">
        <v>152</v>
      </c>
      <c r="F499" s="511" t="s">
        <v>152</v>
      </c>
      <c r="G499" s="757" t="s">
        <v>4573</v>
      </c>
      <c r="H499" s="705"/>
      <c r="I499" s="758"/>
      <c r="J499" s="758"/>
      <c r="K499" s="758"/>
      <c r="L499" s="758"/>
      <c r="M499" s="758"/>
      <c r="N499" s="758"/>
      <c r="O499" s="758"/>
      <c r="P499" s="759"/>
      <c r="Q499" s="758"/>
      <c r="R499" s="758"/>
      <c r="S499" s="758"/>
      <c r="T499" s="758"/>
      <c r="U499" s="758"/>
      <c r="V499" s="758"/>
      <c r="W499" s="758"/>
      <c r="X499" s="759" t="s">
        <v>157</v>
      </c>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8"/>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8"/>
      <c r="CA499" s="758"/>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t="s">
        <v>157</v>
      </c>
      <c r="DB499" s="759"/>
      <c r="DC499" s="759"/>
      <c r="DD499" s="759"/>
      <c r="DE499" s="759"/>
      <c r="DF499" s="759"/>
    </row>
    <row r="500">
      <c r="A500" s="755" t="s">
        <v>510</v>
      </c>
      <c r="B500" s="756">
        <f t="shared" si="35"/>
        <v>3</v>
      </c>
      <c r="C500" s="756" t="s">
        <v>4076</v>
      </c>
      <c r="D500" s="511" t="s">
        <v>152</v>
      </c>
      <c r="E500" s="511" t="s">
        <v>152</v>
      </c>
      <c r="F500" s="511" t="s">
        <v>152</v>
      </c>
      <c r="G500" s="757" t="s">
        <v>4574</v>
      </c>
      <c r="H500" s="705"/>
      <c r="I500" s="758"/>
      <c r="J500" s="758"/>
      <c r="K500" s="758"/>
      <c r="L500" s="758"/>
      <c r="M500" s="758"/>
      <c r="N500" s="758"/>
      <c r="O500" s="758"/>
      <c r="P500" s="759" t="s">
        <v>157</v>
      </c>
      <c r="Q500" s="758"/>
      <c r="R500" s="758"/>
      <c r="S500" s="758"/>
      <c r="T500" s="758"/>
      <c r="U500" s="758"/>
      <c r="V500" s="758"/>
      <c r="W500" s="758"/>
      <c r="X500" s="758"/>
      <c r="Y500" s="758"/>
      <c r="Z500" s="758"/>
      <c r="AA500" s="758"/>
      <c r="AB500" s="758"/>
      <c r="AC500" s="759" t="s">
        <v>157</v>
      </c>
      <c r="AD500" s="758"/>
      <c r="AE500" s="758"/>
      <c r="AF500" s="758"/>
      <c r="AG500" s="758"/>
      <c r="AH500" s="758"/>
      <c r="AI500" s="758"/>
      <c r="AJ500" s="758"/>
      <c r="AK500" s="758"/>
      <c r="AL500" s="758"/>
      <c r="AM500" s="759"/>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c r="CT500" s="758"/>
      <c r="CU500" s="758"/>
      <c r="CV500" s="758"/>
      <c r="CW500" s="758"/>
      <c r="CX500" s="758"/>
      <c r="CY500" s="758"/>
      <c r="CZ500" s="758"/>
      <c r="DA500" s="759"/>
      <c r="DB500" s="759"/>
      <c r="DC500" s="759"/>
      <c r="DD500" s="759"/>
      <c r="DE500" s="759"/>
      <c r="DF500" s="759"/>
    </row>
    <row r="501">
      <c r="A501" s="755" t="s">
        <v>4575</v>
      </c>
      <c r="B501" s="756">
        <f t="shared" si="35"/>
        <v>0</v>
      </c>
      <c r="C501" s="756" t="s">
        <v>4113</v>
      </c>
      <c r="D501" s="511" t="s">
        <v>152</v>
      </c>
      <c r="E501" s="511" t="s">
        <v>152</v>
      </c>
      <c r="F501" s="511" t="s">
        <v>152</v>
      </c>
      <c r="G501" s="757" t="s">
        <v>4576</v>
      </c>
      <c r="H501" s="705"/>
      <c r="I501" s="758"/>
      <c r="J501" s="758"/>
      <c r="K501" s="758"/>
      <c r="L501" s="758"/>
      <c r="M501" s="758"/>
      <c r="N501" s="758"/>
      <c r="O501" s="758"/>
      <c r="P501" s="759"/>
      <c r="Q501" s="758"/>
      <c r="R501" s="758"/>
      <c r="S501" s="758"/>
      <c r="T501" s="758"/>
      <c r="U501" s="758"/>
      <c r="V501" s="758"/>
      <c r="W501" s="758"/>
      <c r="X501" s="759"/>
      <c r="Y501" s="758"/>
      <c r="Z501" s="758"/>
      <c r="AA501" s="758"/>
      <c r="AB501" s="758"/>
      <c r="AC501" s="759"/>
      <c r="AD501" s="758"/>
      <c r="AE501" s="758"/>
      <c r="AF501" s="758"/>
      <c r="AG501" s="758"/>
      <c r="AH501" s="758"/>
      <c r="AI501" s="758"/>
      <c r="AJ501" s="758"/>
      <c r="AK501" s="758"/>
      <c r="AL501" s="758"/>
      <c r="AM501" s="759"/>
      <c r="AN501" s="758"/>
      <c r="AO501" s="758"/>
      <c r="AP501" s="758"/>
      <c r="AQ501" s="758"/>
      <c r="AR501" s="758"/>
      <c r="AS501" s="758"/>
      <c r="AT501" s="759"/>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9"/>
      <c r="CA501" s="759"/>
      <c r="CB501" s="758"/>
      <c r="CC501" s="758"/>
      <c r="CD501" s="758"/>
      <c r="CE501" s="758"/>
      <c r="CF501" s="758"/>
      <c r="CG501" s="759"/>
      <c r="CH501" s="759"/>
      <c r="CI501" s="759"/>
      <c r="CJ501" s="758"/>
      <c r="CK501" s="758"/>
      <c r="CL501" s="758"/>
      <c r="CM501" s="758"/>
      <c r="CN501" s="758"/>
      <c r="CO501" s="758"/>
      <c r="CP501" s="758"/>
      <c r="CQ501" s="758"/>
      <c r="CR501" s="759"/>
      <c r="CS501" s="759"/>
      <c r="CT501" s="758"/>
      <c r="CU501" s="758"/>
      <c r="CV501" s="758"/>
      <c r="CW501" s="758"/>
      <c r="CX501" s="758"/>
      <c r="CY501" s="758"/>
      <c r="CZ501" s="758"/>
      <c r="DA501" s="759"/>
      <c r="DB501" s="759"/>
      <c r="DC501" s="759"/>
      <c r="DD501" s="759"/>
      <c r="DE501" s="759"/>
      <c r="DF501" s="759"/>
    </row>
    <row r="502">
      <c r="A502" s="755" t="s">
        <v>796</v>
      </c>
      <c r="B502" s="756">
        <f t="shared" si="35"/>
        <v>3</v>
      </c>
      <c r="C502" s="756" t="s">
        <v>4076</v>
      </c>
      <c r="D502" s="511" t="s">
        <v>152</v>
      </c>
      <c r="E502" s="511" t="s">
        <v>152</v>
      </c>
      <c r="F502" s="511" t="s">
        <v>152</v>
      </c>
      <c r="G502" s="757" t="s">
        <v>4577</v>
      </c>
      <c r="H502" s="705"/>
      <c r="I502" s="758"/>
      <c r="J502" s="758"/>
      <c r="K502" s="758"/>
      <c r="L502" s="758"/>
      <c r="M502" s="758"/>
      <c r="N502" s="758"/>
      <c r="O502" s="758"/>
      <c r="P502" s="759"/>
      <c r="Q502" s="758"/>
      <c r="R502" s="758"/>
      <c r="S502" s="758"/>
      <c r="T502" s="758"/>
      <c r="U502" s="758"/>
      <c r="V502" s="758"/>
      <c r="W502" s="758"/>
      <c r="X502" s="759" t="s">
        <v>157</v>
      </c>
      <c r="Y502" s="758"/>
      <c r="Z502" s="758"/>
      <c r="AA502" s="758"/>
      <c r="AB502" s="758"/>
      <c r="AC502" s="759"/>
      <c r="AD502" s="758"/>
      <c r="AE502" s="758"/>
      <c r="AF502" s="758"/>
      <c r="AG502" s="758"/>
      <c r="AH502" s="758"/>
      <c r="AI502" s="758"/>
      <c r="AJ502" s="758"/>
      <c r="AK502" s="758"/>
      <c r="AL502" s="758"/>
      <c r="AM502" s="759"/>
      <c r="AN502" s="758"/>
      <c r="AO502" s="758"/>
      <c r="AP502" s="758"/>
      <c r="AQ502" s="758"/>
      <c r="AR502" s="758"/>
      <c r="AS502" s="758"/>
      <c r="AT502" s="759" t="s">
        <v>157</v>
      </c>
      <c r="AU502" s="758"/>
      <c r="AV502" s="758"/>
      <c r="AW502" s="758"/>
      <c r="AX502" s="758"/>
      <c r="AY502" s="758"/>
      <c r="AZ502" s="758"/>
      <c r="BA502" s="758"/>
      <c r="BB502" s="758"/>
      <c r="BC502" s="758"/>
      <c r="BD502" s="758"/>
      <c r="BE502" s="758"/>
      <c r="BF502" s="758"/>
      <c r="BG502" s="758"/>
      <c r="BH502" s="758"/>
      <c r="BI502" s="758"/>
      <c r="BJ502" s="758"/>
      <c r="BK502" s="758"/>
      <c r="BL502" s="758"/>
      <c r="BM502" s="758"/>
      <c r="BN502" s="758"/>
      <c r="BO502" s="758"/>
      <c r="BP502" s="758"/>
      <c r="BQ502" s="758"/>
      <c r="BR502" s="758"/>
      <c r="BS502" s="758"/>
      <c r="BT502" s="758"/>
      <c r="BU502" s="758"/>
      <c r="BV502" s="758"/>
      <c r="BW502" s="758"/>
      <c r="BX502" s="758"/>
      <c r="BY502" s="758"/>
      <c r="BZ502" s="759"/>
      <c r="CA502" s="759" t="s">
        <v>157</v>
      </c>
      <c r="CB502" s="758"/>
      <c r="CC502" s="758"/>
      <c r="CD502" s="758"/>
      <c r="CE502" s="758"/>
      <c r="CF502" s="758"/>
      <c r="CG502" s="759"/>
      <c r="CH502" s="759"/>
      <c r="CI502" s="759"/>
      <c r="CJ502" s="758"/>
      <c r="CK502" s="758"/>
      <c r="CL502" s="758"/>
      <c r="CM502" s="758"/>
      <c r="CN502" s="758"/>
      <c r="CO502" s="758"/>
      <c r="CP502" s="758"/>
      <c r="CQ502" s="758"/>
      <c r="CR502" s="759"/>
      <c r="CS502" s="759"/>
      <c r="CT502" s="758"/>
      <c r="CU502" s="758"/>
      <c r="CV502" s="758"/>
      <c r="CW502" s="758"/>
      <c r="CX502" s="758"/>
      <c r="CY502" s="758"/>
      <c r="CZ502" s="758"/>
      <c r="DA502" s="759"/>
      <c r="DB502" s="759"/>
      <c r="DC502" s="759"/>
      <c r="DD502" s="759"/>
      <c r="DE502" s="759"/>
      <c r="DF502" s="759"/>
    </row>
    <row r="503">
      <c r="A503" s="755" t="s">
        <v>3220</v>
      </c>
      <c r="B503" s="756"/>
      <c r="C503" s="756" t="s">
        <v>4113</v>
      </c>
      <c r="D503" s="511" t="s">
        <v>152</v>
      </c>
      <c r="E503" s="511" t="s">
        <v>152</v>
      </c>
      <c r="F503" s="511" t="s">
        <v>152</v>
      </c>
      <c r="G503" s="757" t="s">
        <v>4578</v>
      </c>
      <c r="H503" s="705"/>
      <c r="I503" s="758"/>
      <c r="J503" s="758"/>
      <c r="K503" s="758"/>
      <c r="L503" s="758"/>
      <c r="M503" s="758"/>
      <c r="N503" s="758"/>
      <c r="O503" s="758"/>
      <c r="P503" s="759"/>
      <c r="Q503" s="758"/>
      <c r="R503" s="758"/>
      <c r="S503" s="758"/>
      <c r="T503" s="758"/>
      <c r="U503" s="758"/>
      <c r="V503" s="758"/>
      <c r="W503" s="758"/>
      <c r="X503" s="759"/>
      <c r="Y503" s="758"/>
      <c r="Z503" s="758"/>
      <c r="AA503" s="758"/>
      <c r="AB503" s="758"/>
      <c r="AC503" s="759"/>
      <c r="AD503" s="758"/>
      <c r="AE503" s="758"/>
      <c r="AF503" s="758"/>
      <c r="AG503" s="758"/>
      <c r="AH503" s="758"/>
      <c r="AI503" s="758"/>
      <c r="AJ503" s="758"/>
      <c r="AK503" s="758"/>
      <c r="AL503" s="758"/>
      <c r="AM503" s="759"/>
      <c r="AN503" s="758"/>
      <c r="AO503" s="758"/>
      <c r="AP503" s="758"/>
      <c r="AQ503" s="758"/>
      <c r="AR503" s="758"/>
      <c r="AS503" s="758"/>
      <c r="AT503" s="759"/>
      <c r="AU503" s="758"/>
      <c r="AV503" s="758"/>
      <c r="AW503" s="758"/>
      <c r="AX503" s="758"/>
      <c r="AY503" s="758"/>
      <c r="AZ503" s="758"/>
      <c r="BA503" s="758"/>
      <c r="BB503" s="758"/>
      <c r="BC503" s="758"/>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9"/>
      <c r="CA503" s="759"/>
      <c r="CB503" s="758"/>
      <c r="CC503" s="758"/>
      <c r="CD503" s="758"/>
      <c r="CE503" s="758"/>
      <c r="CF503" s="758"/>
      <c r="CG503" s="759"/>
      <c r="CH503" s="759"/>
      <c r="CI503" s="759"/>
      <c r="CJ503" s="758"/>
      <c r="CK503" s="758"/>
      <c r="CL503" s="758"/>
      <c r="CM503" s="758"/>
      <c r="CN503" s="758"/>
      <c r="CO503" s="758"/>
      <c r="CP503" s="758"/>
      <c r="CQ503" s="758"/>
      <c r="CR503" s="759"/>
      <c r="CS503" s="759"/>
      <c r="CT503" s="758"/>
      <c r="CU503" s="758"/>
      <c r="CV503" s="758"/>
      <c r="CW503" s="758"/>
      <c r="CX503" s="758"/>
      <c r="CY503" s="758"/>
      <c r="CZ503" s="758"/>
      <c r="DA503" s="759"/>
      <c r="DB503" s="759"/>
      <c r="DC503" s="759"/>
      <c r="DD503" s="759"/>
      <c r="DE503" s="759"/>
      <c r="DF503" s="759"/>
    </row>
    <row r="504">
      <c r="A504" s="755" t="s">
        <v>1323</v>
      </c>
      <c r="B504" s="756">
        <f t="shared" ref="B504:B522" si="36">counta($I504:$DF504)</f>
        <v>4</v>
      </c>
      <c r="C504" s="756" t="s">
        <v>4113</v>
      </c>
      <c r="D504" s="511" t="s">
        <v>152</v>
      </c>
      <c r="E504" s="511" t="s">
        <v>152</v>
      </c>
      <c r="F504" s="511" t="s">
        <v>152</v>
      </c>
      <c r="G504" s="757" t="s">
        <v>4579</v>
      </c>
      <c r="H504" s="705"/>
      <c r="I504" s="758"/>
      <c r="J504" s="758"/>
      <c r="K504" s="758"/>
      <c r="L504" s="758"/>
      <c r="M504" s="758"/>
      <c r="N504" s="758"/>
      <c r="O504" s="758"/>
      <c r="P504" s="758"/>
      <c r="Q504" s="758"/>
      <c r="R504" s="758"/>
      <c r="S504" s="758"/>
      <c r="T504" s="758"/>
      <c r="U504" s="758"/>
      <c r="V504" s="758"/>
      <c r="W504" s="758"/>
      <c r="X504" s="758"/>
      <c r="Y504" s="758"/>
      <c r="Z504" s="758"/>
      <c r="AA504" s="758"/>
      <c r="AB504" s="758"/>
      <c r="AC504" s="758"/>
      <c r="AD504" s="758"/>
      <c r="AE504" s="758"/>
      <c r="AF504" s="758"/>
      <c r="AG504" s="758"/>
      <c r="AH504" s="758"/>
      <c r="AI504" s="758"/>
      <c r="AJ504" s="758"/>
      <c r="AK504" s="758"/>
      <c r="AL504" s="758"/>
      <c r="AM504" s="759" t="s">
        <v>157</v>
      </c>
      <c r="AN504" s="758"/>
      <c r="AO504" s="758"/>
      <c r="AP504" s="758"/>
      <c r="AQ504" s="758"/>
      <c r="AR504" s="758"/>
      <c r="AS504" s="758"/>
      <c r="AT504" s="758"/>
      <c r="AU504" s="758"/>
      <c r="AV504" s="758"/>
      <c r="AW504" s="758"/>
      <c r="AX504" s="758"/>
      <c r="AY504" s="758"/>
      <c r="AZ504" s="758"/>
      <c r="BA504" s="758"/>
      <c r="BB504" s="758"/>
      <c r="BC504" s="758"/>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9" t="s">
        <v>157</v>
      </c>
      <c r="CH504" s="759"/>
      <c r="CI504" s="759"/>
      <c r="CJ504" s="758"/>
      <c r="CK504" s="758"/>
      <c r="CL504" s="758"/>
      <c r="CM504" s="758"/>
      <c r="CN504" s="758"/>
      <c r="CO504" s="758"/>
      <c r="CP504" s="758"/>
      <c r="CQ504" s="758"/>
      <c r="CR504" s="759"/>
      <c r="CS504" s="759" t="s">
        <v>157</v>
      </c>
      <c r="CT504" s="758"/>
      <c r="CU504" s="758"/>
      <c r="CV504" s="758"/>
      <c r="CW504" s="758"/>
      <c r="CX504" s="758"/>
      <c r="CY504" s="758"/>
      <c r="CZ504" s="758"/>
      <c r="DA504" s="759"/>
      <c r="DB504" s="759"/>
      <c r="DC504" s="759"/>
      <c r="DD504" s="759"/>
      <c r="DE504" s="759"/>
      <c r="DF504" s="759" t="s">
        <v>157</v>
      </c>
    </row>
    <row r="505">
      <c r="A505" s="755" t="s">
        <v>903</v>
      </c>
      <c r="B505" s="756">
        <f t="shared" si="36"/>
        <v>5</v>
      </c>
      <c r="C505" s="756" t="s">
        <v>4113</v>
      </c>
      <c r="D505" s="511" t="s">
        <v>152</v>
      </c>
      <c r="E505" s="511" t="s">
        <v>152</v>
      </c>
      <c r="F505" s="511" t="s">
        <v>152</v>
      </c>
      <c r="G505" s="757" t="s">
        <v>4580</v>
      </c>
      <c r="H505" s="705"/>
      <c r="I505" s="758"/>
      <c r="J505" s="758"/>
      <c r="K505" s="758"/>
      <c r="L505" s="758"/>
      <c r="M505" s="758"/>
      <c r="N505" s="758"/>
      <c r="O505" s="758"/>
      <c r="P505" s="758"/>
      <c r="Q505" s="758"/>
      <c r="R505" s="758"/>
      <c r="S505" s="758"/>
      <c r="T505" s="758"/>
      <c r="U505" s="758"/>
      <c r="V505" s="758"/>
      <c r="W505" s="758"/>
      <c r="X505" s="758"/>
      <c r="Y505" s="758"/>
      <c r="Z505" s="758"/>
      <c r="AA505" s="759" t="s">
        <v>157</v>
      </c>
      <c r="AB505" s="758"/>
      <c r="AC505" s="758"/>
      <c r="AD505" s="758"/>
      <c r="AE505" s="758"/>
      <c r="AF505" s="758"/>
      <c r="AG505" s="758"/>
      <c r="AH505" s="758"/>
      <c r="AI505" s="758"/>
      <c r="AJ505" s="758"/>
      <c r="AK505" s="758"/>
      <c r="AL505" s="758"/>
      <c r="AM505" s="759" t="s">
        <v>157</v>
      </c>
      <c r="AN505" s="758"/>
      <c r="AO505" s="758"/>
      <c r="AP505" s="758"/>
      <c r="AQ505" s="758"/>
      <c r="AR505" s="758"/>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9" t="s">
        <v>157</v>
      </c>
      <c r="CD505" s="758"/>
      <c r="CE505" s="758"/>
      <c r="CF505" s="759"/>
      <c r="CG505" s="759"/>
      <c r="CH505" s="759"/>
      <c r="CI505" s="759"/>
      <c r="CJ505" s="759"/>
      <c r="CK505" s="759" t="s">
        <v>157</v>
      </c>
      <c r="CL505" s="759"/>
      <c r="CM505" s="758"/>
      <c r="CN505" s="758"/>
      <c r="CO505" s="758"/>
      <c r="CP505" s="758"/>
      <c r="CQ505" s="758"/>
      <c r="CR505" s="758"/>
      <c r="CS505" s="758"/>
      <c r="CT505" s="758"/>
      <c r="CU505" s="758"/>
      <c r="CV505" s="758"/>
      <c r="CW505" s="758"/>
      <c r="CX505" s="758"/>
      <c r="CY505" s="758"/>
      <c r="CZ505" s="758"/>
      <c r="DA505" s="759"/>
      <c r="DB505" s="759"/>
      <c r="DC505" s="759"/>
      <c r="DD505" s="759"/>
      <c r="DE505" s="759"/>
      <c r="DF505" s="759" t="s">
        <v>157</v>
      </c>
    </row>
    <row r="506">
      <c r="A506" s="755" t="s">
        <v>333</v>
      </c>
      <c r="B506" s="756">
        <f t="shared" si="36"/>
        <v>8</v>
      </c>
      <c r="C506" s="756" t="s">
        <v>4113</v>
      </c>
      <c r="D506" s="511" t="s">
        <v>152</v>
      </c>
      <c r="E506" s="511" t="s">
        <v>152</v>
      </c>
      <c r="F506" s="511" t="s">
        <v>152</v>
      </c>
      <c r="G506" s="757" t="s">
        <v>4581</v>
      </c>
      <c r="H506" s="705"/>
      <c r="I506" s="758"/>
      <c r="J506" s="758"/>
      <c r="K506" s="758"/>
      <c r="L506" s="758"/>
      <c r="M506" s="758"/>
      <c r="N506" s="758"/>
      <c r="O506" s="758"/>
      <c r="P506" s="758"/>
      <c r="Q506" s="758"/>
      <c r="R506" s="758"/>
      <c r="S506" s="758"/>
      <c r="T506" s="758"/>
      <c r="U506" s="758"/>
      <c r="V506" s="758"/>
      <c r="W506" s="758"/>
      <c r="X506" s="758"/>
      <c r="Y506" s="758"/>
      <c r="Z506" s="759" t="s">
        <v>157</v>
      </c>
      <c r="AA506" s="759" t="s">
        <v>157</v>
      </c>
      <c r="AB506" s="758"/>
      <c r="AC506" s="758"/>
      <c r="AD506" s="759"/>
      <c r="AE506" s="759"/>
      <c r="AF506" s="758"/>
      <c r="AG506" s="758"/>
      <c r="AH506" s="758"/>
      <c r="AI506" s="758"/>
      <c r="AJ506" s="758"/>
      <c r="AK506" s="758"/>
      <c r="AL506" s="758"/>
      <c r="AM506" s="758"/>
      <c r="AN506" s="758"/>
      <c r="AO506" s="758"/>
      <c r="AP506" s="758"/>
      <c r="AQ506" s="758"/>
      <c r="AR506" s="758"/>
      <c r="AS506" s="759" t="s">
        <v>157</v>
      </c>
      <c r="AT506" s="758"/>
      <c r="AU506" s="758"/>
      <c r="AV506" s="758"/>
      <c r="AW506" s="758"/>
      <c r="AX506" s="759" t="s">
        <v>157</v>
      </c>
      <c r="AY506" s="758"/>
      <c r="AZ506" s="758"/>
      <c r="BA506" s="758"/>
      <c r="BB506" s="759"/>
      <c r="BC506" s="759"/>
      <c r="BD506" s="758"/>
      <c r="BE506" s="758"/>
      <c r="BF506" s="758"/>
      <c r="BG506" s="758"/>
      <c r="BH506" s="758"/>
      <c r="BI506" s="758"/>
      <c r="BJ506" s="758"/>
      <c r="BK506" s="758"/>
      <c r="BL506" s="758"/>
      <c r="BM506" s="758"/>
      <c r="BN506" s="758"/>
      <c r="BO506" s="758"/>
      <c r="BP506" s="758"/>
      <c r="BQ506" s="758"/>
      <c r="BR506" s="758"/>
      <c r="BS506" s="758"/>
      <c r="BT506" s="758"/>
      <c r="BU506" s="758"/>
      <c r="BV506" s="758"/>
      <c r="BW506" s="759" t="s">
        <v>157</v>
      </c>
      <c r="BX506" s="759" t="str">
        <f>image("https://i.imgur.com/O6u431F.png",4,15,15)</f>
        <v/>
      </c>
      <c r="BY506" s="758"/>
      <c r="BZ506" s="759"/>
      <c r="CA506" s="759" t="s">
        <v>157</v>
      </c>
      <c r="CB506" s="758"/>
      <c r="CC506" s="758"/>
      <c r="CD506" s="758"/>
      <c r="CE506" s="758"/>
      <c r="CF506" s="758"/>
      <c r="CG506" s="758"/>
      <c r="CH506" s="758"/>
      <c r="CI506" s="758"/>
      <c r="CJ506" s="758"/>
      <c r="CK506" s="758"/>
      <c r="CL506" s="758"/>
      <c r="CM506" s="758"/>
      <c r="CN506" s="758"/>
      <c r="CO506" s="758"/>
      <c r="CP506" s="758"/>
      <c r="CQ506" s="758"/>
      <c r="CR506" s="759" t="s">
        <v>157</v>
      </c>
      <c r="CS506" s="759"/>
      <c r="CT506" s="758"/>
      <c r="CU506" s="758"/>
      <c r="CV506" s="758"/>
      <c r="CW506" s="758"/>
      <c r="CX506" s="758"/>
      <c r="CY506" s="758"/>
      <c r="CZ506" s="758"/>
      <c r="DA506" s="758"/>
      <c r="DB506" s="758"/>
      <c r="DC506" s="758"/>
      <c r="DD506" s="758"/>
      <c r="DE506" s="758"/>
      <c r="DF506" s="758"/>
    </row>
    <row r="507">
      <c r="A507" s="755" t="s">
        <v>1063</v>
      </c>
      <c r="B507" s="756">
        <f t="shared" si="36"/>
        <v>3</v>
      </c>
      <c r="C507" s="756" t="s">
        <v>4113</v>
      </c>
      <c r="D507" s="511" t="s">
        <v>152</v>
      </c>
      <c r="E507" s="511" t="s">
        <v>152</v>
      </c>
      <c r="F507" s="511" t="s">
        <v>152</v>
      </c>
      <c r="G507" s="757" t="s">
        <v>4582</v>
      </c>
      <c r="H507" s="705"/>
      <c r="I507" s="758"/>
      <c r="J507" s="758"/>
      <c r="K507" s="758"/>
      <c r="L507" s="758"/>
      <c r="M507" s="758"/>
      <c r="N507" s="758"/>
      <c r="O507" s="758"/>
      <c r="P507" s="758"/>
      <c r="Q507" s="758"/>
      <c r="R507" s="758"/>
      <c r="S507" s="758"/>
      <c r="T507" s="758"/>
      <c r="U507" s="758"/>
      <c r="V507" s="758"/>
      <c r="W507" s="758"/>
      <c r="X507" s="758"/>
      <c r="Y507" s="758"/>
      <c r="Z507" s="758"/>
      <c r="AA507" s="758"/>
      <c r="AB507" s="758"/>
      <c r="AC507" s="758"/>
      <c r="AD507" s="759"/>
      <c r="AE507" s="759" t="s">
        <v>157</v>
      </c>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9" t="s">
        <v>157</v>
      </c>
      <c r="BC507" s="759"/>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8"/>
      <c r="BY507" s="758"/>
      <c r="BZ507" s="758"/>
      <c r="CA507" s="758"/>
      <c r="CB507" s="758"/>
      <c r="CC507" s="758"/>
      <c r="CD507" s="758"/>
      <c r="CE507" s="758"/>
      <c r="CF507" s="758"/>
      <c r="CG507" s="758"/>
      <c r="CH507" s="758"/>
      <c r="CI507" s="758"/>
      <c r="CJ507" s="758"/>
      <c r="CK507" s="758"/>
      <c r="CL507" s="758"/>
      <c r="CM507" s="758"/>
      <c r="CN507" s="758"/>
      <c r="CO507" s="758"/>
      <c r="CP507" s="758"/>
      <c r="CQ507" s="758"/>
      <c r="CR507" s="759"/>
      <c r="CS507" s="759" t="s">
        <v>157</v>
      </c>
      <c r="CT507" s="758"/>
      <c r="CU507" s="758"/>
      <c r="CV507" s="758"/>
      <c r="CW507" s="758"/>
      <c r="CX507" s="758"/>
      <c r="CY507" s="758"/>
      <c r="CZ507" s="758"/>
      <c r="DA507" s="758"/>
      <c r="DB507" s="758"/>
      <c r="DC507" s="758"/>
      <c r="DD507" s="758"/>
      <c r="DE507" s="758"/>
      <c r="DF507" s="758"/>
    </row>
    <row r="508">
      <c r="A508" s="755" t="s">
        <v>795</v>
      </c>
      <c r="B508" s="756">
        <f t="shared" si="36"/>
        <v>3</v>
      </c>
      <c r="C508" s="756" t="s">
        <v>4113</v>
      </c>
      <c r="D508" s="511" t="s">
        <v>152</v>
      </c>
      <c r="E508" s="511" t="s">
        <v>152</v>
      </c>
      <c r="F508" s="511" t="s">
        <v>152</v>
      </c>
      <c r="G508" s="757" t="s">
        <v>4583</v>
      </c>
      <c r="H508" s="705"/>
      <c r="I508" s="758"/>
      <c r="J508" s="758"/>
      <c r="K508" s="758"/>
      <c r="L508" s="758"/>
      <c r="M508" s="758"/>
      <c r="N508" s="758"/>
      <c r="O508" s="758"/>
      <c r="P508" s="758"/>
      <c r="Q508" s="758"/>
      <c r="R508" s="758"/>
      <c r="S508" s="758"/>
      <c r="T508" s="758"/>
      <c r="U508" s="758"/>
      <c r="V508" s="758"/>
      <c r="W508" s="758"/>
      <c r="X508" s="759" t="s">
        <v>157</v>
      </c>
      <c r="Y508" s="758"/>
      <c r="Z508" s="758"/>
      <c r="AA508" s="758"/>
      <c r="AB508" s="758"/>
      <c r="AC508" s="758"/>
      <c r="AD508" s="759"/>
      <c r="AE508" s="759"/>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9"/>
      <c r="BC508" s="759"/>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8"/>
      <c r="BY508" s="758"/>
      <c r="BZ508" s="758"/>
      <c r="CA508" s="758"/>
      <c r="CB508" s="758"/>
      <c r="CC508" s="758"/>
      <c r="CD508" s="758"/>
      <c r="CE508" s="758"/>
      <c r="CF508" s="758"/>
      <c r="CG508" s="758"/>
      <c r="CH508" s="758"/>
      <c r="CI508" s="758"/>
      <c r="CJ508" s="758"/>
      <c r="CK508" s="758"/>
      <c r="CL508" s="758"/>
      <c r="CM508" s="758"/>
      <c r="CN508" s="758"/>
      <c r="CO508" s="759" t="s">
        <v>157</v>
      </c>
      <c r="CP508" s="758"/>
      <c r="CQ508" s="758"/>
      <c r="CR508" s="759"/>
      <c r="CS508" s="759"/>
      <c r="CT508" s="758"/>
      <c r="CU508" s="758"/>
      <c r="CV508" s="758"/>
      <c r="CW508" s="758"/>
      <c r="CX508" s="758"/>
      <c r="CY508" s="758"/>
      <c r="CZ508" s="758"/>
      <c r="DA508" s="758"/>
      <c r="DB508" s="758"/>
      <c r="DC508" s="758"/>
      <c r="DD508" s="758"/>
      <c r="DE508" s="759" t="s">
        <v>157</v>
      </c>
      <c r="DF508" s="758"/>
    </row>
    <row r="509">
      <c r="A509" s="755" t="s">
        <v>1275</v>
      </c>
      <c r="B509" s="756">
        <f t="shared" si="36"/>
        <v>1</v>
      </c>
      <c r="C509" s="756" t="s">
        <v>4113</v>
      </c>
      <c r="D509" s="511" t="s">
        <v>152</v>
      </c>
      <c r="E509" s="511" t="s">
        <v>152</v>
      </c>
      <c r="F509" s="511" t="s">
        <v>152</v>
      </c>
      <c r="G509" s="757" t="s">
        <v>4584</v>
      </c>
      <c r="H509" s="705"/>
      <c r="I509" s="758"/>
      <c r="J509" s="758"/>
      <c r="K509" s="758"/>
      <c r="L509" s="758"/>
      <c r="M509" s="758"/>
      <c r="N509" s="758"/>
      <c r="O509" s="758"/>
      <c r="P509" s="758"/>
      <c r="Q509" s="758"/>
      <c r="R509" s="758"/>
      <c r="S509" s="759"/>
      <c r="T509" s="758"/>
      <c r="U509" s="759"/>
      <c r="V509" s="758"/>
      <c r="W509" s="758"/>
      <c r="X509" s="758"/>
      <c r="Y509" s="758"/>
      <c r="Z509" s="758"/>
      <c r="AA509" s="758"/>
      <c r="AB509" s="759"/>
      <c r="AC509" s="759"/>
      <c r="AD509" s="758"/>
      <c r="AE509" s="758"/>
      <c r="AF509" s="758"/>
      <c r="AG509" s="758"/>
      <c r="AH509" s="758"/>
      <c r="AI509" s="758"/>
      <c r="AJ509" s="758"/>
      <c r="AK509" s="758"/>
      <c r="AL509" s="759" t="s">
        <v>157</v>
      </c>
      <c r="AM509" s="758"/>
      <c r="AN509" s="758"/>
      <c r="AO509" s="758"/>
      <c r="AP509" s="758"/>
      <c r="AQ509" s="758"/>
      <c r="AR509" s="759"/>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8"/>
      <c r="BY509" s="758"/>
      <c r="BZ509" s="758"/>
      <c r="CA509" s="758"/>
      <c r="CB509" s="758"/>
      <c r="CC509" s="758"/>
      <c r="CD509" s="758"/>
      <c r="CE509" s="758"/>
      <c r="CF509" s="758"/>
      <c r="CG509" s="758"/>
      <c r="CH509" s="758"/>
      <c r="CI509" s="758"/>
      <c r="CJ509" s="758"/>
      <c r="CK509" s="758"/>
      <c r="CL509" s="758"/>
      <c r="CM509" s="758"/>
      <c r="CN509" s="758"/>
      <c r="CO509" s="758"/>
      <c r="CP509" s="758"/>
      <c r="CQ509" s="758"/>
      <c r="CR509" s="758"/>
      <c r="CS509" s="758"/>
      <c r="CT509" s="758"/>
      <c r="CU509" s="759"/>
      <c r="CV509" s="758"/>
      <c r="CW509" s="758"/>
      <c r="CX509" s="758"/>
      <c r="CY509" s="758"/>
      <c r="CZ509" s="758"/>
      <c r="DA509" s="758"/>
      <c r="DB509" s="758"/>
      <c r="DC509" s="758"/>
      <c r="DD509" s="758"/>
      <c r="DE509" s="758"/>
      <c r="DF509" s="758"/>
    </row>
    <row r="510">
      <c r="A510" s="755" t="s">
        <v>1804</v>
      </c>
      <c r="B510" s="756">
        <f t="shared" si="36"/>
        <v>0</v>
      </c>
      <c r="C510" s="756" t="s">
        <v>4113</v>
      </c>
      <c r="D510" s="511" t="s">
        <v>152</v>
      </c>
      <c r="E510" s="511" t="s">
        <v>152</v>
      </c>
      <c r="F510" s="511" t="s">
        <v>152</v>
      </c>
      <c r="G510" s="757" t="s">
        <v>4585</v>
      </c>
      <c r="H510" s="705"/>
      <c r="I510" s="758"/>
      <c r="J510" s="758"/>
      <c r="K510" s="758"/>
      <c r="L510" s="758"/>
      <c r="M510" s="758"/>
      <c r="N510" s="758"/>
      <c r="O510" s="758"/>
      <c r="P510" s="758"/>
      <c r="Q510" s="758"/>
      <c r="R510" s="758"/>
      <c r="S510" s="758"/>
      <c r="T510" s="759"/>
      <c r="U510" s="758"/>
      <c r="V510" s="759"/>
      <c r="W510" s="759"/>
      <c r="X510" s="758"/>
      <c r="Y510" s="758"/>
      <c r="Z510" s="758"/>
      <c r="AA510" s="758"/>
      <c r="AB510" s="758"/>
      <c r="AC510" s="758"/>
      <c r="AD510" s="758"/>
      <c r="AE510" s="758"/>
      <c r="AF510" s="758"/>
      <c r="AG510" s="758"/>
      <c r="AH510" s="758"/>
      <c r="AI510" s="758"/>
      <c r="AJ510" s="758"/>
      <c r="AK510" s="758"/>
      <c r="AL510" s="758"/>
      <c r="AM510" s="758"/>
      <c r="AN510" s="758"/>
      <c r="AO510" s="758"/>
      <c r="AP510" s="758"/>
      <c r="AQ510" s="758"/>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9"/>
      <c r="BY510" s="758"/>
      <c r="BZ510" s="758"/>
      <c r="CA510" s="758"/>
      <c r="CB510" s="758"/>
      <c r="CC510" s="758"/>
      <c r="CD510" s="758"/>
      <c r="CE510" s="758"/>
      <c r="CF510" s="758"/>
      <c r="CG510" s="758"/>
      <c r="CH510" s="758"/>
      <c r="CI510" s="758"/>
      <c r="CJ510" s="758"/>
      <c r="CK510" s="758"/>
      <c r="CL510" s="758"/>
      <c r="CM510" s="759"/>
      <c r="CN510" s="758"/>
      <c r="CO510" s="758"/>
      <c r="CP510" s="758"/>
      <c r="CQ510" s="758"/>
      <c r="CR510" s="758"/>
      <c r="CS510" s="758"/>
      <c r="CT510" s="758"/>
      <c r="CU510" s="758"/>
      <c r="CV510" s="758"/>
      <c r="CW510" s="758"/>
      <c r="CX510" s="758"/>
      <c r="CY510" s="758"/>
      <c r="CZ510" s="758"/>
      <c r="DA510" s="758"/>
      <c r="DB510" s="758"/>
      <c r="DC510" s="759"/>
      <c r="DD510" s="759"/>
      <c r="DE510" s="759"/>
      <c r="DF510" s="758"/>
    </row>
    <row r="511">
      <c r="A511" s="755" t="s">
        <v>2656</v>
      </c>
      <c r="B511" s="756">
        <f t="shared" si="36"/>
        <v>0</v>
      </c>
      <c r="C511" s="756" t="s">
        <v>4113</v>
      </c>
      <c r="D511" s="511" t="s">
        <v>152</v>
      </c>
      <c r="E511" s="511" t="s">
        <v>152</v>
      </c>
      <c r="F511" s="511" t="s">
        <v>152</v>
      </c>
      <c r="G511" s="757" t="s">
        <v>4586</v>
      </c>
      <c r="H511" s="705"/>
      <c r="I511" s="758"/>
      <c r="J511" s="758"/>
      <c r="K511" s="758"/>
      <c r="L511" s="758"/>
      <c r="M511" s="758"/>
      <c r="N511" s="758"/>
      <c r="O511" s="758"/>
      <c r="P511" s="758"/>
      <c r="Q511" s="758"/>
      <c r="R511" s="758"/>
      <c r="S511" s="758"/>
      <c r="T511" s="759"/>
      <c r="U511" s="758"/>
      <c r="V511" s="759"/>
      <c r="W511" s="759"/>
      <c r="X511" s="758"/>
      <c r="Y511" s="758"/>
      <c r="Z511" s="758"/>
      <c r="AA511" s="758"/>
      <c r="AB511" s="758"/>
      <c r="AC511" s="758"/>
      <c r="AD511" s="758"/>
      <c r="AE511" s="758"/>
      <c r="AF511" s="758"/>
      <c r="AG511" s="758"/>
      <c r="AH511" s="758"/>
      <c r="AI511" s="758"/>
      <c r="AJ511" s="758"/>
      <c r="AK511" s="758"/>
      <c r="AL511" s="758"/>
      <c r="AM511" s="758"/>
      <c r="AN511" s="758"/>
      <c r="AO511" s="758"/>
      <c r="AP511" s="758"/>
      <c r="AQ511" s="758"/>
      <c r="AR511" s="758"/>
      <c r="AS511" s="758"/>
      <c r="AT511" s="758"/>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9"/>
      <c r="BY511" s="758"/>
      <c r="BZ511" s="758"/>
      <c r="CA511" s="758"/>
      <c r="CB511" s="758"/>
      <c r="CC511" s="758"/>
      <c r="CD511" s="758"/>
      <c r="CE511" s="758"/>
      <c r="CF511" s="758"/>
      <c r="CG511" s="758"/>
      <c r="CH511" s="758"/>
      <c r="CI511" s="758"/>
      <c r="CJ511" s="758"/>
      <c r="CK511" s="758"/>
      <c r="CL511" s="758"/>
      <c r="CM511" s="759"/>
      <c r="CN511" s="758"/>
      <c r="CO511" s="758"/>
      <c r="CP511" s="758"/>
      <c r="CQ511" s="758"/>
      <c r="CR511" s="758"/>
      <c r="CS511" s="758"/>
      <c r="CT511" s="758"/>
      <c r="CU511" s="758"/>
      <c r="CV511" s="758"/>
      <c r="CW511" s="758"/>
      <c r="CX511" s="758"/>
      <c r="CY511" s="758"/>
      <c r="CZ511" s="758"/>
      <c r="DA511" s="758"/>
      <c r="DB511" s="758"/>
      <c r="DC511" s="759"/>
      <c r="DD511" s="759"/>
      <c r="DE511" s="759"/>
      <c r="DF511" s="758"/>
    </row>
    <row r="512">
      <c r="A512" s="755" t="s">
        <v>618</v>
      </c>
      <c r="B512" s="756">
        <f t="shared" si="36"/>
        <v>5</v>
      </c>
      <c r="C512" s="756" t="s">
        <v>4113</v>
      </c>
      <c r="D512" s="511" t="s">
        <v>152</v>
      </c>
      <c r="E512" s="511" t="s">
        <v>152</v>
      </c>
      <c r="F512" s="511" t="s">
        <v>152</v>
      </c>
      <c r="G512" s="757" t="s">
        <v>4587</v>
      </c>
      <c r="H512" s="705"/>
      <c r="I512" s="758"/>
      <c r="J512" s="758"/>
      <c r="K512" s="758"/>
      <c r="L512" s="758"/>
      <c r="M512" s="758"/>
      <c r="N512" s="758"/>
      <c r="O512" s="758"/>
      <c r="P512" s="758"/>
      <c r="Q512" s="758"/>
      <c r="R512" s="758"/>
      <c r="S512" s="758"/>
      <c r="T512" s="759" t="s">
        <v>157</v>
      </c>
      <c r="U512" s="758"/>
      <c r="V512" s="759"/>
      <c r="W512" s="759" t="s">
        <v>157</v>
      </c>
      <c r="X512" s="758"/>
      <c r="Y512" s="758"/>
      <c r="Z512" s="758"/>
      <c r="AA512" s="758"/>
      <c r="AB512" s="758"/>
      <c r="AC512" s="758"/>
      <c r="AD512" s="758"/>
      <c r="AE512" s="758"/>
      <c r="AF512" s="758"/>
      <c r="AG512" s="758"/>
      <c r="AH512" s="758"/>
      <c r="AI512" s="758"/>
      <c r="AJ512" s="758"/>
      <c r="AK512" s="758"/>
      <c r="AL512" s="758"/>
      <c r="AM512" s="758"/>
      <c r="AN512" s="758"/>
      <c r="AO512" s="758"/>
      <c r="AP512" s="758"/>
      <c r="AQ512" s="758"/>
      <c r="AR512" s="758"/>
      <c r="AS512" s="758"/>
      <c r="AT512" s="758"/>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9" t="s">
        <v>157</v>
      </c>
      <c r="BY512" s="758"/>
      <c r="BZ512" s="758"/>
      <c r="CA512" s="758"/>
      <c r="CB512" s="758"/>
      <c r="CC512" s="758"/>
      <c r="CD512" s="758"/>
      <c r="CE512" s="758"/>
      <c r="CF512" s="758"/>
      <c r="CG512" s="758"/>
      <c r="CH512" s="758"/>
      <c r="CI512" s="758"/>
      <c r="CJ512" s="758"/>
      <c r="CK512" s="758"/>
      <c r="CL512" s="758"/>
      <c r="CM512" s="759" t="s">
        <v>157</v>
      </c>
      <c r="CN512" s="758"/>
      <c r="CO512" s="758"/>
      <c r="CP512" s="758"/>
      <c r="CQ512" s="758"/>
      <c r="CR512" s="758"/>
      <c r="CS512" s="758"/>
      <c r="CT512" s="758"/>
      <c r="CU512" s="758"/>
      <c r="CV512" s="758"/>
      <c r="CW512" s="758"/>
      <c r="CX512" s="758"/>
      <c r="CY512" s="758"/>
      <c r="CZ512" s="758"/>
      <c r="DA512" s="758"/>
      <c r="DB512" s="758"/>
      <c r="DC512" s="759"/>
      <c r="DD512" s="759" t="s">
        <v>157</v>
      </c>
      <c r="DE512" s="759"/>
      <c r="DF512" s="758"/>
    </row>
    <row r="513">
      <c r="A513" s="755" t="s">
        <v>2621</v>
      </c>
      <c r="B513" s="756">
        <f t="shared" si="36"/>
        <v>1</v>
      </c>
      <c r="C513" s="756" t="s">
        <v>4113</v>
      </c>
      <c r="D513" s="511" t="s">
        <v>152</v>
      </c>
      <c r="E513" s="511" t="s">
        <v>152</v>
      </c>
      <c r="F513" s="511" t="s">
        <v>152</v>
      </c>
      <c r="G513" s="757" t="s">
        <v>4588</v>
      </c>
      <c r="H513" s="705"/>
      <c r="I513" s="758"/>
      <c r="J513" s="758"/>
      <c r="K513" s="758"/>
      <c r="L513" s="758"/>
      <c r="M513" s="758"/>
      <c r="N513" s="758"/>
      <c r="O513" s="758"/>
      <c r="P513" s="758"/>
      <c r="Q513" s="758"/>
      <c r="R513" s="758"/>
      <c r="S513" s="758"/>
      <c r="T513" s="758"/>
      <c r="U513" s="758"/>
      <c r="V513" s="759"/>
      <c r="W513" s="759"/>
      <c r="X513" s="758"/>
      <c r="Y513" s="758"/>
      <c r="Z513" s="758"/>
      <c r="AA513" s="758"/>
      <c r="AB513" s="758"/>
      <c r="AC513" s="758"/>
      <c r="AD513" s="758"/>
      <c r="AE513" s="758"/>
      <c r="AF513" s="758"/>
      <c r="AG513" s="758"/>
      <c r="AH513" s="758"/>
      <c r="AI513" s="758"/>
      <c r="AJ513" s="758"/>
      <c r="AK513" s="758"/>
      <c r="AL513" s="758"/>
      <c r="AM513" s="758"/>
      <c r="AN513" s="758"/>
      <c r="AO513" s="758"/>
      <c r="AP513" s="758"/>
      <c r="AQ513" s="758"/>
      <c r="AR513" s="758"/>
      <c r="AS513" s="758"/>
      <c r="AT513" s="758"/>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8"/>
      <c r="BX513" s="759"/>
      <c r="BY513" s="758"/>
      <c r="BZ513" s="758"/>
      <c r="CA513" s="758"/>
      <c r="CB513" s="758"/>
      <c r="CC513" s="759" t="s">
        <v>157</v>
      </c>
      <c r="CD513" s="758"/>
      <c r="CE513" s="758"/>
      <c r="CF513" s="758"/>
      <c r="CG513" s="758"/>
      <c r="CH513" s="758"/>
      <c r="CI513" s="758"/>
      <c r="CJ513" s="758"/>
      <c r="CK513" s="758"/>
      <c r="CL513" s="758"/>
      <c r="CM513" s="759"/>
      <c r="CN513" s="758"/>
      <c r="CO513" s="758"/>
      <c r="CP513" s="758"/>
      <c r="CQ513" s="758"/>
      <c r="CR513" s="758"/>
      <c r="CS513" s="758"/>
      <c r="CT513" s="758"/>
      <c r="CU513" s="758"/>
      <c r="CV513" s="758"/>
      <c r="CW513" s="758"/>
      <c r="CX513" s="758"/>
      <c r="CY513" s="758"/>
      <c r="CZ513" s="758"/>
      <c r="DA513" s="758"/>
      <c r="DB513" s="758"/>
      <c r="DC513" s="759"/>
      <c r="DD513" s="759"/>
      <c r="DE513" s="759"/>
      <c r="DF513" s="758"/>
    </row>
    <row r="514">
      <c r="A514" s="755" t="s">
        <v>298</v>
      </c>
      <c r="B514" s="756">
        <f t="shared" si="36"/>
        <v>2</v>
      </c>
      <c r="C514" s="756" t="s">
        <v>4113</v>
      </c>
      <c r="D514" s="511" t="s">
        <v>152</v>
      </c>
      <c r="E514" s="511" t="s">
        <v>152</v>
      </c>
      <c r="F514" s="511" t="s">
        <v>152</v>
      </c>
      <c r="G514" s="757" t="s">
        <v>4589</v>
      </c>
      <c r="H514" s="753"/>
      <c r="I514" s="759"/>
      <c r="J514" s="724"/>
      <c r="K514" s="724"/>
      <c r="L514" s="724"/>
      <c r="M514" s="759" t="s">
        <v>157</v>
      </c>
      <c r="N514" s="758"/>
      <c r="O514" s="758"/>
      <c r="P514" s="758"/>
      <c r="Q514" s="758"/>
      <c r="R514" s="758"/>
      <c r="S514" s="758"/>
      <c r="T514" s="758"/>
      <c r="U514" s="758"/>
      <c r="V514" s="758"/>
      <c r="W514" s="758"/>
      <c r="X514" s="759" t="s">
        <v>157</v>
      </c>
      <c r="Y514" s="758"/>
      <c r="Z514" s="758"/>
      <c r="AA514" s="758"/>
      <c r="AB514" s="758"/>
      <c r="AC514" s="758"/>
      <c r="AD514" s="758"/>
      <c r="AE514" s="758"/>
      <c r="AF514" s="758"/>
      <c r="AG514" s="758"/>
      <c r="AH514" s="758"/>
      <c r="AI514" s="758"/>
      <c r="AJ514" s="758"/>
      <c r="AK514" s="758"/>
      <c r="AL514" s="758"/>
      <c r="AM514" s="759"/>
      <c r="AN514" s="759"/>
      <c r="AO514" s="759"/>
      <c r="AP514" s="759"/>
      <c r="AQ514" s="759"/>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713</v>
      </c>
      <c r="B515" s="756">
        <f t="shared" si="36"/>
        <v>0</v>
      </c>
      <c r="C515" s="756" t="s">
        <v>4113</v>
      </c>
      <c r="D515" s="511" t="s">
        <v>152</v>
      </c>
      <c r="E515" s="511" t="s">
        <v>152</v>
      </c>
      <c r="F515" s="511" t="s">
        <v>152</v>
      </c>
      <c r="G515" s="757" t="s">
        <v>4590</v>
      </c>
      <c r="H515" s="753"/>
      <c r="I515" s="759"/>
      <c r="J515" s="758"/>
      <c r="K515" s="758"/>
      <c r="L515" s="690"/>
      <c r="M515" s="758"/>
      <c r="N515" s="758"/>
      <c r="O515" s="758"/>
      <c r="P515" s="758"/>
      <c r="Q515" s="758"/>
      <c r="R515" s="758"/>
      <c r="S515" s="758"/>
      <c r="T515" s="758"/>
      <c r="U515" s="758"/>
      <c r="V515" s="758"/>
      <c r="W515" s="758"/>
      <c r="X515" s="758"/>
      <c r="Y515" s="758"/>
      <c r="Z515" s="758"/>
      <c r="AA515" s="758"/>
      <c r="AB515" s="758"/>
      <c r="AC515" s="758"/>
      <c r="AD515" s="758"/>
      <c r="AE515" s="758"/>
      <c r="AF515" s="758"/>
      <c r="AG515" s="758"/>
      <c r="AH515" s="758"/>
      <c r="AI515" s="758"/>
      <c r="AJ515" s="758"/>
      <c r="AK515" s="758"/>
      <c r="AL515" s="758"/>
      <c r="AM515" s="759"/>
      <c r="AN515" s="759"/>
      <c r="AO515" s="759"/>
      <c r="AP515" s="759"/>
      <c r="AQ515" s="759"/>
      <c r="AR515" s="758"/>
      <c r="AS515" s="758"/>
      <c r="AT515" s="759"/>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160</v>
      </c>
      <c r="B516" s="756">
        <f t="shared" si="36"/>
        <v>4</v>
      </c>
      <c r="C516" s="756" t="s">
        <v>4113</v>
      </c>
      <c r="D516" s="511" t="s">
        <v>152</v>
      </c>
      <c r="E516" s="511" t="s">
        <v>152</v>
      </c>
      <c r="F516" s="511" t="s">
        <v>152</v>
      </c>
      <c r="G516" s="757" t="s">
        <v>4591</v>
      </c>
      <c r="H516" s="753"/>
      <c r="I516" s="759" t="s">
        <v>157</v>
      </c>
      <c r="J516" s="758"/>
      <c r="K516" s="758"/>
      <c r="L516" s="690" t="s">
        <v>157</v>
      </c>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9"/>
      <c r="AN516" s="759" t="s">
        <v>157</v>
      </c>
      <c r="AO516" s="759"/>
      <c r="AP516" s="759"/>
      <c r="AQ516" s="759"/>
      <c r="AR516" s="758"/>
      <c r="AS516" s="758"/>
      <c r="AT516" s="759" t="s">
        <v>157</v>
      </c>
      <c r="AU516" s="758"/>
      <c r="AV516" s="758"/>
      <c r="AW516" s="758"/>
      <c r="AX516" s="758"/>
      <c r="AY516" s="758"/>
      <c r="AZ516" s="758"/>
      <c r="BA516" s="758"/>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8"/>
      <c r="BW516" s="758"/>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8"/>
      <c r="CW516" s="758"/>
      <c r="CX516" s="758"/>
      <c r="CY516" s="758"/>
      <c r="CZ516" s="758"/>
      <c r="DA516" s="758"/>
      <c r="DB516" s="758"/>
      <c r="DC516" s="758"/>
      <c r="DD516" s="758"/>
      <c r="DE516" s="758"/>
      <c r="DF516" s="758"/>
    </row>
    <row r="517">
      <c r="A517" s="755" t="s">
        <v>2373</v>
      </c>
      <c r="B517" s="756">
        <f t="shared" si="36"/>
        <v>1</v>
      </c>
      <c r="C517" s="756" t="s">
        <v>4113</v>
      </c>
      <c r="D517" s="511" t="s">
        <v>152</v>
      </c>
      <c r="E517" s="511" t="s">
        <v>152</v>
      </c>
      <c r="F517" s="511" t="s">
        <v>152</v>
      </c>
      <c r="G517" s="757" t="s">
        <v>4592</v>
      </c>
      <c r="H517" s="753"/>
      <c r="I517" s="759"/>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9"/>
      <c r="AN517" s="759"/>
      <c r="AO517" s="759"/>
      <c r="AP517" s="759"/>
      <c r="AQ517" s="759"/>
      <c r="AR517" s="758"/>
      <c r="AS517" s="758"/>
      <c r="AT517" s="759"/>
      <c r="AU517" s="758"/>
      <c r="AV517" s="758"/>
      <c r="AW517" s="758"/>
      <c r="AX517" s="758"/>
      <c r="AY517" s="758"/>
      <c r="AZ517" s="758"/>
      <c r="BA517" s="758"/>
      <c r="BB517" s="758"/>
      <c r="BC517" s="758"/>
      <c r="BD517" s="758"/>
      <c r="BE517" s="758"/>
      <c r="BF517" s="758"/>
      <c r="BG517" s="758"/>
      <c r="BH517" s="758"/>
      <c r="BI517" s="758"/>
      <c r="BJ517" s="758"/>
      <c r="BK517" s="758"/>
      <c r="BL517" s="758"/>
      <c r="BM517" s="758"/>
      <c r="BN517" s="758"/>
      <c r="BO517" s="758"/>
      <c r="BP517" s="758"/>
      <c r="BQ517" s="758"/>
      <c r="BR517" s="758"/>
      <c r="BS517" s="758"/>
      <c r="BT517" s="758"/>
      <c r="BU517" s="758"/>
      <c r="BV517" s="758"/>
      <c r="BW517" s="759" t="s">
        <v>157</v>
      </c>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8"/>
      <c r="CW517" s="758"/>
      <c r="CX517" s="758"/>
      <c r="CY517" s="758"/>
      <c r="CZ517" s="758"/>
      <c r="DA517" s="758"/>
      <c r="DB517" s="758"/>
      <c r="DC517" s="758"/>
      <c r="DD517" s="758"/>
      <c r="DE517" s="758"/>
      <c r="DF517" s="758"/>
    </row>
    <row r="518">
      <c r="A518" s="755" t="s">
        <v>3411</v>
      </c>
      <c r="B518" s="756">
        <f t="shared" si="36"/>
        <v>0</v>
      </c>
      <c r="C518" s="756" t="s">
        <v>4113</v>
      </c>
      <c r="D518" s="511" t="s">
        <v>152</v>
      </c>
      <c r="E518" s="511" t="s">
        <v>152</v>
      </c>
      <c r="F518" s="511" t="s">
        <v>152</v>
      </c>
      <c r="G518" s="757" t="s">
        <v>4593</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9"/>
      <c r="AE518" s="759"/>
      <c r="AF518" s="758"/>
      <c r="AG518" s="758"/>
      <c r="AH518" s="758"/>
      <c r="AI518" s="758"/>
      <c r="AJ518" s="758"/>
      <c r="AK518" s="758"/>
      <c r="AL518" s="758"/>
      <c r="AM518" s="758"/>
      <c r="AN518" s="758"/>
      <c r="AO518" s="758"/>
      <c r="AP518" s="758"/>
      <c r="AQ518" s="758"/>
      <c r="AR518" s="758"/>
      <c r="AS518" s="758"/>
      <c r="AT518" s="758"/>
      <c r="AU518" s="758"/>
      <c r="AV518" s="758"/>
      <c r="AW518" s="758"/>
      <c r="AX518" s="758"/>
      <c r="AY518" s="758"/>
      <c r="AZ518" s="758"/>
      <c r="BA518" s="758"/>
      <c r="BB518" s="758"/>
      <c r="BC518" s="758"/>
      <c r="BD518" s="758"/>
      <c r="BE518" s="758"/>
      <c r="BF518" s="758"/>
      <c r="BG518" s="758"/>
      <c r="BH518" s="758"/>
      <c r="BI518" s="758"/>
      <c r="BJ518" s="758"/>
      <c r="BK518" s="758"/>
      <c r="BL518" s="758"/>
      <c r="BM518" s="758"/>
      <c r="BN518" s="758"/>
      <c r="BO518" s="758"/>
      <c r="BP518" s="758"/>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8"/>
      <c r="CW518" s="758"/>
      <c r="CX518" s="758"/>
      <c r="CY518" s="758"/>
      <c r="CZ518" s="758"/>
      <c r="DA518" s="758"/>
      <c r="DB518" s="758"/>
      <c r="DC518" s="758"/>
      <c r="DD518" s="758"/>
      <c r="DE518" s="758"/>
      <c r="DF518" s="758"/>
    </row>
    <row r="519">
      <c r="A519" s="755" t="s">
        <v>1066</v>
      </c>
      <c r="B519" s="756">
        <f t="shared" si="36"/>
        <v>1</v>
      </c>
      <c r="C519" s="756" t="s">
        <v>4076</v>
      </c>
      <c r="D519" s="511" t="s">
        <v>152</v>
      </c>
      <c r="E519" s="511" t="s">
        <v>152</v>
      </c>
      <c r="F519" s="511" t="s">
        <v>152</v>
      </c>
      <c r="G519" s="757" t="s">
        <v>4594</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9"/>
      <c r="AE519" s="759" t="s">
        <v>157</v>
      </c>
      <c r="AF519" s="758"/>
      <c r="AG519" s="758"/>
      <c r="AH519" s="758"/>
      <c r="AI519" s="758"/>
      <c r="AJ519" s="758"/>
      <c r="AK519" s="758"/>
      <c r="AL519" s="758"/>
      <c r="AM519" s="758"/>
      <c r="AN519" s="758"/>
      <c r="AO519" s="758"/>
      <c r="AP519" s="758"/>
      <c r="AQ519" s="758"/>
      <c r="AR519" s="758"/>
      <c r="AS519" s="758"/>
      <c r="AT519" s="758"/>
      <c r="AU519" s="758"/>
      <c r="AV519" s="758"/>
      <c r="AW519" s="758"/>
      <c r="AX519" s="758"/>
      <c r="AY519" s="758"/>
      <c r="AZ519" s="758"/>
      <c r="BA519" s="758"/>
      <c r="BB519" s="758"/>
      <c r="BC519" s="758"/>
      <c r="BD519" s="758"/>
      <c r="BE519" s="758"/>
      <c r="BF519" s="758"/>
      <c r="BG519" s="758"/>
      <c r="BH519" s="758"/>
      <c r="BI519" s="758"/>
      <c r="BJ519" s="758"/>
      <c r="BK519" s="758"/>
      <c r="BL519" s="758"/>
      <c r="BM519" s="758"/>
      <c r="BN519" s="758"/>
      <c r="BO519" s="758"/>
      <c r="BP519" s="758"/>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8"/>
      <c r="CW519" s="758"/>
      <c r="CX519" s="758"/>
      <c r="CY519" s="758"/>
      <c r="CZ519" s="758"/>
      <c r="DA519" s="758"/>
      <c r="DB519" s="758"/>
      <c r="DC519" s="758"/>
      <c r="DD519" s="758"/>
      <c r="DE519" s="758"/>
      <c r="DF519" s="758"/>
    </row>
    <row r="520">
      <c r="A520" s="755" t="s">
        <v>1841</v>
      </c>
      <c r="B520" s="756">
        <f t="shared" si="36"/>
        <v>3</v>
      </c>
      <c r="C520" s="756" t="s">
        <v>4113</v>
      </c>
      <c r="D520" s="511" t="s">
        <v>152</v>
      </c>
      <c r="E520" s="511" t="s">
        <v>152</v>
      </c>
      <c r="F520" s="511" t="s">
        <v>152</v>
      </c>
      <c r="G520" s="757" t="s">
        <v>4595</v>
      </c>
      <c r="H520" s="705"/>
      <c r="I520" s="758"/>
      <c r="J520" s="758"/>
      <c r="K520" s="758"/>
      <c r="L520" s="758"/>
      <c r="M520" s="758"/>
      <c r="N520" s="758"/>
      <c r="O520" s="758"/>
      <c r="P520" s="758"/>
      <c r="Q520" s="758"/>
      <c r="R520" s="758"/>
      <c r="S520" s="758"/>
      <c r="T520" s="758"/>
      <c r="U520" s="758"/>
      <c r="V520" s="758"/>
      <c r="W520" s="758"/>
      <c r="X520" s="758"/>
      <c r="Y520" s="758"/>
      <c r="Z520" s="758"/>
      <c r="AA520" s="758"/>
      <c r="AB520" s="758"/>
      <c r="AC520" s="758"/>
      <c r="AD520" s="758"/>
      <c r="AE520" s="758"/>
      <c r="AF520" s="758"/>
      <c r="AG520" s="758"/>
      <c r="AH520" s="758"/>
      <c r="AI520" s="758"/>
      <c r="AJ520" s="758"/>
      <c r="AK520" s="758"/>
      <c r="AL520" s="758"/>
      <c r="AM520" s="758"/>
      <c r="AN520" s="758"/>
      <c r="AO520" s="758"/>
      <c r="AP520" s="758"/>
      <c r="AQ520" s="758"/>
      <c r="AR520" s="758"/>
      <c r="AS520" s="758"/>
      <c r="AT520" s="758"/>
      <c r="AU520" s="758"/>
      <c r="AV520" s="758"/>
      <c r="AW520" s="758"/>
      <c r="AX520" s="759"/>
      <c r="AY520" s="759"/>
      <c r="AZ520" s="759"/>
      <c r="BA520" s="759" t="s">
        <v>157</v>
      </c>
      <c r="BB520" s="758"/>
      <c r="BC520" s="758"/>
      <c r="BD520" s="758"/>
      <c r="BE520" s="758"/>
      <c r="BF520" s="758"/>
      <c r="BG520" s="758"/>
      <c r="BH520" s="758"/>
      <c r="BI520" s="758"/>
      <c r="BJ520" s="758"/>
      <c r="BK520" s="758"/>
      <c r="BL520" s="758"/>
      <c r="BM520" s="758"/>
      <c r="BN520" s="758"/>
      <c r="BO520" s="758"/>
      <c r="BP520" s="758"/>
      <c r="BQ520" s="758"/>
      <c r="BR520" s="758"/>
      <c r="BS520" s="758"/>
      <c r="BT520" s="758"/>
      <c r="BU520" s="758"/>
      <c r="BV520" s="759" t="s">
        <v>157</v>
      </c>
      <c r="BW520" s="759"/>
      <c r="BX520" s="758"/>
      <c r="BY520" s="758"/>
      <c r="BZ520" s="758"/>
      <c r="CA520" s="758"/>
      <c r="CB520" s="758"/>
      <c r="CC520" s="758"/>
      <c r="CD520" s="758"/>
      <c r="CE520" s="758"/>
      <c r="CF520" s="758"/>
      <c r="CG520" s="758"/>
      <c r="CH520" s="758"/>
      <c r="CI520" s="758"/>
      <c r="CJ520" s="758"/>
      <c r="CK520" s="758"/>
      <c r="CL520" s="758"/>
      <c r="CM520" s="758"/>
      <c r="CN520" s="758"/>
      <c r="CO520" s="758"/>
      <c r="CP520" s="758"/>
      <c r="CQ520" s="758"/>
      <c r="CR520" s="758"/>
      <c r="CS520" s="758"/>
      <c r="CT520" s="758"/>
      <c r="CU520" s="758"/>
      <c r="CV520" s="759"/>
      <c r="CW520" s="758"/>
      <c r="CX520" s="758"/>
      <c r="CY520" s="758"/>
      <c r="CZ520" s="759" t="s">
        <v>157</v>
      </c>
      <c r="DA520" s="759"/>
      <c r="DB520" s="759"/>
      <c r="DC520" s="759"/>
      <c r="DD520" s="759"/>
      <c r="DE520" s="759"/>
      <c r="DF520" s="759"/>
    </row>
    <row r="521">
      <c r="A521" s="755" t="s">
        <v>1842</v>
      </c>
      <c r="B521" s="756">
        <f t="shared" si="36"/>
        <v>3</v>
      </c>
      <c r="C521" s="756" t="s">
        <v>4113</v>
      </c>
      <c r="D521" s="511" t="s">
        <v>152</v>
      </c>
      <c r="E521" s="511" t="s">
        <v>152</v>
      </c>
      <c r="F521" s="511" t="s">
        <v>152</v>
      </c>
      <c r="G521" s="757" t="s">
        <v>4596</v>
      </c>
      <c r="H521" s="705"/>
      <c r="I521" s="758"/>
      <c r="J521" s="758"/>
      <c r="K521" s="758"/>
      <c r="L521" s="758"/>
      <c r="M521" s="758"/>
      <c r="N521" s="758"/>
      <c r="O521" s="758"/>
      <c r="P521" s="758"/>
      <c r="Q521" s="758"/>
      <c r="R521" s="758"/>
      <c r="S521" s="758"/>
      <c r="T521" s="758"/>
      <c r="U521" s="758"/>
      <c r="V521" s="758"/>
      <c r="W521" s="758"/>
      <c r="X521" s="758"/>
      <c r="Y521" s="758"/>
      <c r="Z521" s="758"/>
      <c r="AA521" s="758"/>
      <c r="AB521" s="758"/>
      <c r="AC521" s="758"/>
      <c r="AD521" s="758"/>
      <c r="AE521" s="758"/>
      <c r="AF521" s="758"/>
      <c r="AG521" s="758"/>
      <c r="AH521" s="758"/>
      <c r="AI521" s="758"/>
      <c r="AJ521" s="758"/>
      <c r="AK521" s="758"/>
      <c r="AL521" s="758"/>
      <c r="AM521" s="758"/>
      <c r="AN521" s="758"/>
      <c r="AO521" s="758"/>
      <c r="AP521" s="758"/>
      <c r="AQ521" s="758"/>
      <c r="AR521" s="758"/>
      <c r="AS521" s="758"/>
      <c r="AT521" s="758"/>
      <c r="AU521" s="758"/>
      <c r="AV521" s="758"/>
      <c r="AW521" s="758"/>
      <c r="AX521" s="759"/>
      <c r="AY521" s="759"/>
      <c r="AZ521" s="759"/>
      <c r="BA521" s="759" t="s">
        <v>157</v>
      </c>
      <c r="BB521" s="758"/>
      <c r="BC521" s="758"/>
      <c r="BD521" s="758"/>
      <c r="BE521" s="758"/>
      <c r="BF521" s="758"/>
      <c r="BG521" s="758"/>
      <c r="BH521" s="758"/>
      <c r="BI521" s="759" t="s">
        <v>157</v>
      </c>
      <c r="BJ521" s="759"/>
      <c r="BK521" s="759"/>
      <c r="BL521" s="758"/>
      <c r="BM521" s="758"/>
      <c r="BN521" s="758"/>
      <c r="BO521" s="758"/>
      <c r="BP521" s="759" t="s">
        <v>157</v>
      </c>
      <c r="BQ521" s="758"/>
      <c r="BR521" s="758"/>
      <c r="BS521" s="758"/>
      <c r="BT521" s="758"/>
      <c r="BU521" s="758"/>
      <c r="BV521" s="758"/>
      <c r="BW521" s="758"/>
      <c r="BX521" s="758"/>
      <c r="BY521" s="758"/>
      <c r="BZ521" s="758"/>
      <c r="CA521" s="758"/>
      <c r="CB521" s="758"/>
      <c r="CC521" s="758"/>
      <c r="CD521" s="758"/>
      <c r="CE521" s="758"/>
      <c r="CF521" s="758"/>
      <c r="CG521" s="758"/>
      <c r="CH521" s="758"/>
      <c r="CI521" s="758"/>
      <c r="CJ521" s="758"/>
      <c r="CK521" s="758"/>
      <c r="CL521" s="758"/>
      <c r="CM521" s="758"/>
      <c r="CN521" s="758"/>
      <c r="CO521" s="758"/>
      <c r="CP521" s="758"/>
      <c r="CQ521" s="758"/>
      <c r="CR521" s="758"/>
      <c r="CS521" s="758"/>
      <c r="CT521" s="758"/>
      <c r="CU521" s="758"/>
      <c r="CV521" s="759"/>
      <c r="CW521" s="758"/>
      <c r="CX521" s="758"/>
      <c r="CY521" s="758"/>
      <c r="CZ521" s="758"/>
      <c r="DA521" s="758"/>
      <c r="DB521" s="758"/>
      <c r="DC521" s="758"/>
      <c r="DD521" s="758"/>
      <c r="DE521" s="758"/>
      <c r="DF521" s="758"/>
    </row>
    <row r="522">
      <c r="A522" s="755" t="s">
        <v>1355</v>
      </c>
      <c r="B522" s="756">
        <f t="shared" si="36"/>
        <v>0</v>
      </c>
      <c r="C522" s="756" t="s">
        <v>4113</v>
      </c>
      <c r="D522" s="511" t="s">
        <v>152</v>
      </c>
      <c r="E522" s="511" t="s">
        <v>152</v>
      </c>
      <c r="F522" s="511" t="s">
        <v>152</v>
      </c>
      <c r="G522" s="757" t="s">
        <v>4597</v>
      </c>
      <c r="H522" s="705"/>
      <c r="I522" s="758"/>
      <c r="J522" s="758"/>
      <c r="K522" s="758"/>
      <c r="L522" s="758"/>
      <c r="M522" s="758"/>
      <c r="N522" s="758"/>
      <c r="O522" s="758"/>
      <c r="P522" s="758"/>
      <c r="Q522" s="758"/>
      <c r="R522" s="758"/>
      <c r="S522" s="758"/>
      <c r="T522" s="758"/>
      <c r="U522" s="758"/>
      <c r="V522" s="758"/>
      <c r="W522" s="758"/>
      <c r="X522" s="758"/>
      <c r="Y522" s="758"/>
      <c r="Z522" s="758"/>
      <c r="AA522" s="758"/>
      <c r="AB522" s="758"/>
      <c r="AC522" s="758"/>
      <c r="AD522" s="758"/>
      <c r="AE522" s="758"/>
      <c r="AF522" s="758"/>
      <c r="AG522" s="758"/>
      <c r="AH522" s="758"/>
      <c r="AI522" s="758"/>
      <c r="AJ522" s="758"/>
      <c r="AK522" s="758"/>
      <c r="AL522" s="758"/>
      <c r="AM522" s="758"/>
      <c r="AN522" s="758"/>
      <c r="AO522" s="758"/>
      <c r="AP522" s="758"/>
      <c r="AQ522" s="758"/>
      <c r="AR522" s="758"/>
      <c r="AS522" s="758"/>
      <c r="AT522" s="758"/>
      <c r="AU522" s="758"/>
      <c r="AV522" s="758"/>
      <c r="AW522" s="758"/>
      <c r="AX522" s="759"/>
      <c r="AY522" s="759"/>
      <c r="AZ522" s="759"/>
      <c r="BA522" s="759"/>
      <c r="BB522" s="758"/>
      <c r="BC522" s="758"/>
      <c r="BD522" s="758"/>
      <c r="BE522" s="758"/>
      <c r="BF522" s="758"/>
      <c r="BG522" s="758"/>
      <c r="BH522" s="758"/>
      <c r="BI522" s="759"/>
      <c r="BJ522" s="759"/>
      <c r="BK522" s="759"/>
      <c r="BL522" s="758"/>
      <c r="BM522" s="758"/>
      <c r="BN522" s="758"/>
      <c r="BO522" s="758"/>
      <c r="BP522" s="759"/>
      <c r="BQ522" s="758"/>
      <c r="BR522" s="758"/>
      <c r="BS522" s="758"/>
      <c r="BT522" s="758"/>
      <c r="BU522" s="758"/>
      <c r="BV522" s="758"/>
      <c r="BW522" s="758"/>
      <c r="BX522" s="758"/>
      <c r="BY522" s="758"/>
      <c r="BZ522" s="758"/>
      <c r="CA522" s="758"/>
      <c r="CB522" s="758"/>
      <c r="CC522" s="758"/>
      <c r="CD522" s="758"/>
      <c r="CE522" s="758"/>
      <c r="CF522" s="758"/>
      <c r="CG522" s="758"/>
      <c r="CH522" s="758"/>
      <c r="CI522" s="758"/>
      <c r="CJ522" s="758"/>
      <c r="CK522" s="758"/>
      <c r="CL522" s="758"/>
      <c r="CM522" s="758"/>
      <c r="CN522" s="758"/>
      <c r="CO522" s="758"/>
      <c r="CP522" s="758"/>
      <c r="CQ522" s="758"/>
      <c r="CR522" s="758"/>
      <c r="CS522" s="758"/>
      <c r="CT522" s="758"/>
      <c r="CU522" s="758"/>
      <c r="CV522" s="759"/>
      <c r="CW522" s="758"/>
      <c r="CX522" s="758"/>
      <c r="CY522" s="758"/>
      <c r="CZ522" s="758"/>
      <c r="DA522" s="758"/>
      <c r="DB522" s="758"/>
      <c r="DC522" s="758"/>
      <c r="DD522" s="758"/>
      <c r="DE522" s="758"/>
      <c r="DF522" s="758"/>
    </row>
    <row r="523">
      <c r="A523" s="755" t="s">
        <v>1022</v>
      </c>
      <c r="B523" s="756"/>
      <c r="C523" s="756" t="s">
        <v>4113</v>
      </c>
      <c r="D523" s="511" t="s">
        <v>152</v>
      </c>
      <c r="E523" s="511" t="s">
        <v>152</v>
      </c>
      <c r="F523" s="511" t="s">
        <v>152</v>
      </c>
      <c r="G523" s="757" t="s">
        <v>4598</v>
      </c>
      <c r="H523" s="705"/>
      <c r="I523" s="758"/>
      <c r="J523" s="758"/>
      <c r="K523" s="758"/>
      <c r="L523" s="758"/>
      <c r="M523" s="758"/>
      <c r="N523" s="758"/>
      <c r="O523" s="758"/>
      <c r="P523" s="758"/>
      <c r="Q523" s="758"/>
      <c r="R523" s="758"/>
      <c r="S523" s="758"/>
      <c r="T523" s="758"/>
      <c r="U523" s="758"/>
      <c r="V523" s="758"/>
      <c r="W523" s="758"/>
      <c r="X523" s="758"/>
      <c r="Y523" s="758"/>
      <c r="Z523" s="758"/>
      <c r="AA523" s="758"/>
      <c r="AB523" s="758"/>
      <c r="AC523" s="758"/>
      <c r="AD523" s="758"/>
      <c r="AE523" s="758"/>
      <c r="AF523" s="758"/>
      <c r="AG523" s="758"/>
      <c r="AH523" s="758"/>
      <c r="AI523" s="758"/>
      <c r="AJ523" s="758"/>
      <c r="AK523" s="758"/>
      <c r="AL523" s="758"/>
      <c r="AM523" s="758"/>
      <c r="AN523" s="758"/>
      <c r="AO523" s="758"/>
      <c r="AP523" s="758"/>
      <c r="AQ523" s="758"/>
      <c r="AR523" s="758"/>
      <c r="AS523" s="758"/>
      <c r="AT523" s="758"/>
      <c r="AU523" s="758"/>
      <c r="AV523" s="758"/>
      <c r="AW523" s="758"/>
      <c r="AX523" s="759"/>
      <c r="AY523" s="759"/>
      <c r="AZ523" s="759"/>
      <c r="BA523" s="759"/>
      <c r="BB523" s="758"/>
      <c r="BC523" s="758"/>
      <c r="BD523" s="758"/>
      <c r="BE523" s="758"/>
      <c r="BF523" s="758"/>
      <c r="BG523" s="758"/>
      <c r="BH523" s="758"/>
      <c r="BI523" s="759"/>
      <c r="BJ523" s="759"/>
      <c r="BK523" s="759"/>
      <c r="BL523" s="758"/>
      <c r="BM523" s="758"/>
      <c r="BN523" s="758"/>
      <c r="BO523" s="758"/>
      <c r="BP523" s="759"/>
      <c r="BQ523" s="758"/>
      <c r="BR523" s="758"/>
      <c r="BS523" s="758"/>
      <c r="BT523" s="758"/>
      <c r="BU523" s="758"/>
      <c r="BV523" s="758"/>
      <c r="BW523" s="758"/>
      <c r="BX523" s="758"/>
      <c r="BY523" s="758"/>
      <c r="BZ523" s="758"/>
      <c r="CA523" s="758"/>
      <c r="CB523" s="758"/>
      <c r="CC523" s="758"/>
      <c r="CD523" s="758"/>
      <c r="CE523" s="758"/>
      <c r="CF523" s="758"/>
      <c r="CG523" s="758"/>
      <c r="CH523" s="758"/>
      <c r="CI523" s="758"/>
      <c r="CJ523" s="758"/>
      <c r="CK523" s="758"/>
      <c r="CL523" s="758"/>
      <c r="CM523" s="758"/>
      <c r="CN523" s="758"/>
      <c r="CO523" s="758"/>
      <c r="CP523" s="758"/>
      <c r="CQ523" s="758"/>
      <c r="CR523" s="758"/>
      <c r="CS523" s="758"/>
      <c r="CT523" s="758"/>
      <c r="CU523" s="758"/>
      <c r="CV523" s="759"/>
      <c r="CW523" s="758"/>
      <c r="CX523" s="758"/>
      <c r="CY523" s="758"/>
      <c r="CZ523" s="758"/>
      <c r="DA523" s="758"/>
      <c r="DB523" s="758"/>
      <c r="DC523" s="758"/>
      <c r="DD523" s="758"/>
      <c r="DE523" s="758"/>
      <c r="DF523"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5:G175 I175:DF175 A263:DF263 A274:DF274 A339:DF339 A347:G347 H347:H355 I347:DF347 A355:G355 I355:DF355 A398:DF398">
    <cfRule type="containsBlanks" dxfId="14" priority="1">
      <formula>LEN(TRIM(A5))=0</formula>
    </cfRule>
  </conditionalFormatting>
  <conditionalFormatting sqref="I399:DF523">
    <cfRule type="expression" dxfId="44" priority="2">
      <formula>iseven(column())</formula>
    </cfRule>
  </conditionalFormatting>
  <conditionalFormatting sqref="I275:DF338">
    <cfRule type="expression" dxfId="45" priority="3">
      <formula>iseven(column())</formula>
    </cfRule>
  </conditionalFormatting>
  <conditionalFormatting sqref="I176:DF262 J276 J418:J420 J470">
    <cfRule type="expression" dxfId="47" priority="4">
      <formula>iseven(column())</formula>
    </cfRule>
  </conditionalFormatting>
  <conditionalFormatting sqref="I36:DF174 L404 L410:L411 L413:L414 L515:L516">
    <cfRule type="expression" dxfId="42" priority="5">
      <formula>iseven(column())</formula>
    </cfRule>
  </conditionalFormatting>
  <conditionalFormatting sqref="I6:DF34">
    <cfRule type="expression" dxfId="48" priority="6">
      <formula>iseven(column())</formula>
    </cfRule>
  </conditionalFormatting>
  <conditionalFormatting sqref="I348:DF354">
    <cfRule type="expression" dxfId="49" priority="7">
      <formula>iseven(column())</formula>
    </cfRule>
  </conditionalFormatting>
  <conditionalFormatting sqref="H241:H242">
    <cfRule type="notContainsBlanks" dxfId="17" priority="8">
      <formula>LEN(TRIM(H241))&gt;0</formula>
    </cfRule>
  </conditionalFormatting>
  <conditionalFormatting sqref="I340:DF346">
    <cfRule type="expression" dxfId="10" priority="9">
      <formula>iseven(column())</formula>
    </cfRule>
  </conditionalFormatting>
  <conditionalFormatting sqref="I356:DF397">
    <cfRule type="expression" dxfId="50" priority="10">
      <formula>iseven(column())</formula>
    </cfRule>
  </conditionalFormatting>
  <conditionalFormatting sqref="I1:DF4">
    <cfRule type="expression" dxfId="6" priority="11">
      <formula>iseven(column())</formula>
    </cfRule>
  </conditionalFormatting>
  <conditionalFormatting sqref="B176:B262">
    <cfRule type="colorScale" priority="12">
      <colorScale>
        <cfvo type="min"/>
        <cfvo type="max"/>
        <color rgb="FF3D85C6"/>
        <color rgb="FFCFE2F3"/>
      </colorScale>
    </cfRule>
  </conditionalFormatting>
  <conditionalFormatting sqref="B36:B174">
    <cfRule type="colorScale" priority="13">
      <colorScale>
        <cfvo type="min"/>
        <cfvo type="max"/>
        <color rgb="FFCC0000"/>
        <color rgb="FFF4CCCC"/>
      </colorScale>
    </cfRule>
  </conditionalFormatting>
  <conditionalFormatting sqref="B275:B338">
    <cfRule type="colorScale" priority="14">
      <colorScale>
        <cfvo type="min"/>
        <cfvo type="max"/>
        <color rgb="FF674EA7"/>
        <color rgb="FFD9D2E9"/>
      </colorScale>
    </cfRule>
  </conditionalFormatting>
  <conditionalFormatting sqref="B356:B397">
    <cfRule type="colorScale" priority="15">
      <colorScale>
        <cfvo type="min"/>
        <cfvo type="max"/>
        <color rgb="FFB45F06"/>
        <color rgb="FFFCE5CD"/>
      </colorScale>
    </cfRule>
  </conditionalFormatting>
  <conditionalFormatting sqref="B399:B52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5"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3" ref="W1"/>
    <hyperlink display="Betty" location="Heroes!A24" ref="X1"/>
    <hyperlink display="Bozel" location="Heroes!A25" ref="Y1"/>
    <hyperlink display="Cherie" location="Heroes!A28" ref="AA1"/>
    <hyperlink display="Chris" location="Heroes!A29" ref="AB1"/>
    <hyperlink display="Clarett" location="Heroes!A31"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1" ref="AP1"/>
    <hyperlink display="Grenier" location="Heroes!A51" ref="AQ1"/>
    <hyperlink display="Hein" location="Heroes!A53" ref="AR1"/>
    <hyperlink display="Hiei" location="Heroes!A55" ref="AS1"/>
    <hyperlink display="Imelda" location="Heroes!A59" ref="AU1"/>
    <hyperlink display="Iris" location="Heroes!A60" ref="AV1"/>
    <hyperlink display="Jessica" location="Heroes!A63" ref="AW1"/>
    <hyperlink display="Joshua" location="Heroes!A64" ref="AX1"/>
    <hyperlink display="Jugler" location="Heroes!A65" ref="AY1"/>
    <hyperlink display="Kazuma Kuwabara" location="Heroes!A68" ref="AZ1"/>
    <hyperlink display="Keith" location="Heroes!A69" ref="BA1"/>
    <hyperlink display="Kirikaze" location="Heroes!A72" ref="BB1"/>
    <hyperlink display="Klose" location="Heroes!A73" ref="BC1"/>
    <hyperlink display="Kurama" location="Heroes!A75" ref="BE1"/>
    <hyperlink display="Laird" location="Heroes!A76" ref="BF1"/>
    <hyperlink display="Lambda" location="Heroes!A77" ref="BG1"/>
    <hyperlink display="Lana" location="Heroes!A78" ref="BH1"/>
    <hyperlink display="Lance" location="Heroes!A79" ref="BI1"/>
    <hyperlink display="Landius" location="Heroes!A80" ref="BJ1"/>
    <hyperlink display="Lanford" location="Heroes!A81" ref="BK1"/>
    <hyperlink display="Ledin" location="Heroes!A82" ref="BL1"/>
    <hyperlink display="Leon" location="Heroes!A83" ref="BM1"/>
    <hyperlink display="Leonhardt" location="Heroes!A84" ref="BN1"/>
    <hyperlink display="Lester" location="Heroes!A85" ref="BO1"/>
    <hyperlink display="Leticia" location="Heroes!A86" ref="BP1"/>
    <hyperlink display="Lewin" location="Heroes!A87" ref="BQ1"/>
    <hyperlink display="Liana" location="Heroes!A88" ref="BR1"/>
    <hyperlink display="Liffany" location="Heroes!A90" ref="BT1"/>
    <hyperlink display="Listell" location="Heroes!A92" ref="BU1"/>
    <hyperlink display="Luna" location="Heroes!A95" ref="BV1"/>
    <hyperlink display="Matthew" location="Heroes!A99" ref="BX1"/>
    <hyperlink display="Narm" location="Heroes!A106" ref="BY1"/>
    <hyperlink display="Omega" location="Heroes!A114" ref="CC1"/>
    <hyperlink display="Pierre" location="Heroes!A114" ref="CE1"/>
    <hyperlink display="Rachel" location="Heroes!A116" ref="CF1"/>
    <hyperlink display="Rainforce" location="Heroes!A117" ref="CG1"/>
    <hyperlink display="Renne" location="Heroes!A120" ref="CJ1"/>
    <hyperlink display="Rohga" location="Heroes!A121" ref="CK1"/>
    <hyperlink display="Sakura Shinguji" location="Heroes!A128" ref="CM1"/>
    <hyperlink display="Scott" location="Heroes!A129" ref="CN1"/>
    <hyperlink display="Serena" location="Heroes!A131" ref="CO1"/>
    <hyperlink display="Shelfaniel" location="Heroes!A133" ref="CP1"/>
    <hyperlink display="Sigma" location="Heroes!A136" ref="CR1"/>
    <hyperlink display="Silver Wolf" location="Heroes!A137" ref="CS1"/>
    <hyperlink display="Sonya" location="Heroes!A139" ref="CT1"/>
    <hyperlink display="Sophia" location="Heroes!A140" ref="CU1"/>
    <hyperlink display="Sumire Kanzaki" location="Heroes!A141" ref="CV1"/>
    <hyperlink display="Tiaris" location="Heroes!A143" ref="CW1"/>
    <hyperlink display="Toguro Bros." location="Heroes!A144" ref="CX1"/>
    <hyperlink display="Vargas" location="Heroes!A149" ref="CY1"/>
    <hyperlink display="Varna" location="Heroes!A150" ref="CZ1"/>
    <hyperlink display="Wiler" location="Heroes!A157" ref="DB1"/>
    <hyperlink display="Young Jessica" location="Heroes!A158" ref="DC1"/>
    <hyperlink display="Yulia" location="Heroes!A159" ref="DD1"/>
    <hyperlink display="Yusuke Urameshi" location="Heroes!A160" ref="DE1"/>
    <hyperlink display="Zerida" location="Heroes!A161" ref="DF1"/>
    <hyperlink display="HEAL" location="Skills!A263" ref="A2"/>
    <hyperlink display="ASSIST" location="Skills!A274" ref="C2"/>
    <hyperlink display="SUMMON" location="Skills!A339" ref="G2"/>
    <hyperlink display="TRANSFORM" location="Skills!A347" ref="A3"/>
    <hyperlink display="ACTIVE" location="Skills!A355" ref="C3"/>
    <hyperlink display="PASSIVE" location="Skills!A39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3975</v>
      </c>
      <c r="C1" s="39" t="s">
        <v>119</v>
      </c>
      <c r="D1" s="763" t="s">
        <v>4599</v>
      </c>
      <c r="E1" s="39" t="s">
        <v>145</v>
      </c>
      <c r="F1" s="39" t="s">
        <v>3977</v>
      </c>
      <c r="G1" s="764" t="s">
        <v>4600</v>
      </c>
      <c r="H1" s="22" t="s">
        <v>4601</v>
      </c>
      <c r="I1" s="765" t="s">
        <v>4602</v>
      </c>
      <c r="J1" s="765" t="s">
        <v>4603</v>
      </c>
      <c r="K1" s="765" t="s">
        <v>4604</v>
      </c>
      <c r="L1" s="766" t="s">
        <v>4605</v>
      </c>
      <c r="M1" s="765" t="s">
        <v>4606</v>
      </c>
      <c r="N1" s="765" t="s">
        <v>4607</v>
      </c>
      <c r="O1" s="765" t="s">
        <v>4608</v>
      </c>
      <c r="P1" s="766" t="s">
        <v>4609</v>
      </c>
      <c r="Q1" s="766" t="s">
        <v>3978</v>
      </c>
      <c r="R1" s="766" t="s">
        <v>84</v>
      </c>
      <c r="S1" s="767">
        <f>max('Max Stats'!I:I)</f>
        <v>70</v>
      </c>
      <c r="T1" s="767">
        <v>80.0</v>
      </c>
    </row>
    <row r="2">
      <c r="A2" s="768" t="s">
        <v>420</v>
      </c>
      <c r="B2" s="462">
        <v>1.0</v>
      </c>
      <c r="C2" s="462" t="str">
        <f t="array" ref="C2">index(Images!$A$1:$K$1, 1, 1)</f>
        <v/>
      </c>
      <c r="D2" s="462" t="s">
        <v>152</v>
      </c>
      <c r="E2" s="462">
        <v>1.0</v>
      </c>
      <c r="F2" s="462">
        <v>3.0</v>
      </c>
      <c r="G2" s="769" t="s">
        <v>4610</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4048</v>
      </c>
      <c r="R2" s="771"/>
      <c r="S2" s="771"/>
      <c r="T2" s="771"/>
    </row>
    <row r="3">
      <c r="A3" s="768" t="s">
        <v>4611</v>
      </c>
      <c r="B3" s="462">
        <v>2.0</v>
      </c>
      <c r="C3" s="462" t="str">
        <f t="array" ref="C3">index(Images!$A$1:$K$1, 1, 1)</f>
        <v/>
      </c>
      <c r="D3" s="462" t="s">
        <v>152</v>
      </c>
      <c r="E3" s="462">
        <v>1.0</v>
      </c>
      <c r="F3" s="462">
        <v>3.0</v>
      </c>
      <c r="G3" s="769" t="s">
        <v>4612</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4048</v>
      </c>
      <c r="R3" s="771"/>
      <c r="S3" s="771"/>
      <c r="T3" s="771"/>
    </row>
    <row r="4">
      <c r="A4" s="768" t="s">
        <v>4613</v>
      </c>
      <c r="B4" s="462">
        <v>2.0</v>
      </c>
      <c r="C4" s="462" t="str">
        <f t="array" ref="C4">index(Images!$A$1:$K$1, 1, 1)</f>
        <v/>
      </c>
      <c r="D4" s="462" t="s">
        <v>152</v>
      </c>
      <c r="E4" s="462">
        <v>1.0</v>
      </c>
      <c r="F4" s="462">
        <v>3.0</v>
      </c>
      <c r="G4" s="769" t="s">
        <v>4614</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4048</v>
      </c>
      <c r="R4" s="771"/>
      <c r="S4" s="771"/>
      <c r="T4" s="771"/>
    </row>
    <row r="5">
      <c r="A5" s="768" t="s">
        <v>4615</v>
      </c>
      <c r="B5" s="462">
        <v>2.0</v>
      </c>
      <c r="C5" s="462" t="str">
        <f t="array" ref="C5">index(Images!$A$1:$K$1, 1, 1)</f>
        <v/>
      </c>
      <c r="D5" s="462" t="s">
        <v>152</v>
      </c>
      <c r="E5" s="462">
        <v>1.0</v>
      </c>
      <c r="F5" s="462">
        <v>3.0</v>
      </c>
      <c r="G5" s="769" t="s">
        <v>4616</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4048</v>
      </c>
      <c r="R5" s="771"/>
      <c r="S5" s="771"/>
      <c r="T5" s="771"/>
    </row>
    <row r="6">
      <c r="A6" s="768" t="s">
        <v>402</v>
      </c>
      <c r="B6" s="462">
        <v>2.0</v>
      </c>
      <c r="C6" s="462" t="str">
        <f t="array" ref="C6">index(Images!$A$1:$K$1, 1, 1)</f>
        <v/>
      </c>
      <c r="D6" s="462" t="s">
        <v>152</v>
      </c>
      <c r="E6" s="462">
        <v>1.0</v>
      </c>
      <c r="F6" s="462">
        <v>3.0</v>
      </c>
      <c r="G6" s="769" t="s">
        <v>4617</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4048</v>
      </c>
      <c r="R6" s="771"/>
      <c r="S6" s="771"/>
      <c r="T6" s="771"/>
    </row>
    <row r="7">
      <c r="A7" s="772" t="s">
        <v>274</v>
      </c>
      <c r="B7" s="773">
        <v>3.0</v>
      </c>
      <c r="C7" s="773" t="str">
        <f t="array" ref="C7">index(Images!$A$1:$K$1, 1, 1)</f>
        <v/>
      </c>
      <c r="D7" s="773" t="s">
        <v>152</v>
      </c>
      <c r="E7" s="773">
        <v>1.0</v>
      </c>
      <c r="F7" s="773">
        <v>3.0</v>
      </c>
      <c r="G7" s="774" t="s">
        <v>4618</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4048</v>
      </c>
      <c r="R7" s="776"/>
      <c r="S7" s="776"/>
      <c r="T7" s="776"/>
    </row>
    <row r="8">
      <c r="A8" s="772" t="s">
        <v>301</v>
      </c>
      <c r="B8" s="773">
        <v>3.0</v>
      </c>
      <c r="C8" s="773" t="str">
        <f t="array" ref="C8">index(Images!$A$1:$K$1, 1, 1)</f>
        <v/>
      </c>
      <c r="D8" s="773" t="s">
        <v>152</v>
      </c>
      <c r="E8" s="773">
        <v>1.0</v>
      </c>
      <c r="F8" s="773">
        <v>3.0</v>
      </c>
      <c r="G8" s="774" t="s">
        <v>4619</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4048</v>
      </c>
      <c r="R8" s="776"/>
      <c r="S8" s="776"/>
      <c r="T8" s="776"/>
    </row>
    <row r="9">
      <c r="A9" s="772" t="s">
        <v>195</v>
      </c>
      <c r="B9" s="773">
        <v>3.0</v>
      </c>
      <c r="C9" s="773" t="str">
        <f t="array" ref="C9">index(Images!$A$1:$K$1, 1, 1)</f>
        <v/>
      </c>
      <c r="D9" s="773" t="s">
        <v>152</v>
      </c>
      <c r="E9" s="773">
        <v>1.0</v>
      </c>
      <c r="F9" s="773">
        <v>3.0</v>
      </c>
      <c r="G9" s="774" t="s">
        <v>4620</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4048</v>
      </c>
      <c r="R9" s="776"/>
      <c r="S9" s="776"/>
      <c r="T9" s="776"/>
    </row>
    <row r="10">
      <c r="A10" s="772" t="s">
        <v>4621</v>
      </c>
      <c r="B10" s="773">
        <v>3.0</v>
      </c>
      <c r="C10" s="773" t="str">
        <f t="array" ref="C10">index(Images!$A$1:$K$1, 1, 1)</f>
        <v/>
      </c>
      <c r="D10" s="773" t="s">
        <v>4622</v>
      </c>
      <c r="E10" s="773">
        <v>1.0</v>
      </c>
      <c r="F10" s="773">
        <v>3.0</v>
      </c>
      <c r="G10" s="774" t="s">
        <v>4623</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4048</v>
      </c>
      <c r="R10" s="776"/>
      <c r="S10" s="776"/>
      <c r="T10" s="776"/>
    </row>
    <row r="11">
      <c r="A11" s="772" t="s">
        <v>409</v>
      </c>
      <c r="B11" s="773">
        <v>3.0</v>
      </c>
      <c r="C11" s="773" t="str">
        <f t="array" ref="C11">index(Images!$A$1:$K$1, 1, 1)</f>
        <v/>
      </c>
      <c r="D11" s="773" t="s">
        <v>4622</v>
      </c>
      <c r="E11" s="773">
        <v>1.0</v>
      </c>
      <c r="F11" s="773">
        <v>3.0</v>
      </c>
      <c r="G11" s="774" t="s">
        <v>4624</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4048</v>
      </c>
      <c r="R11" s="776"/>
      <c r="S11" s="776"/>
      <c r="T11" s="776"/>
    </row>
    <row r="12">
      <c r="A12" s="772" t="s">
        <v>4625</v>
      </c>
      <c r="B12" s="773">
        <v>3.0</v>
      </c>
      <c r="C12" s="773" t="str">
        <f t="array" ref="C12">index(Images!$A$1:$K$1, 1, 1)</f>
        <v/>
      </c>
      <c r="D12" s="773" t="s">
        <v>4622</v>
      </c>
      <c r="E12" s="773">
        <v>1.0</v>
      </c>
      <c r="F12" s="773">
        <v>3.0</v>
      </c>
      <c r="G12" s="774" t="s">
        <v>4626</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4048</v>
      </c>
      <c r="R12" s="776"/>
      <c r="S12" s="776"/>
      <c r="T12" s="776"/>
    </row>
    <row r="13">
      <c r="A13" s="772" t="s">
        <v>4627</v>
      </c>
      <c r="B13" s="773">
        <v>3.0</v>
      </c>
      <c r="C13" s="773" t="str">
        <f t="array" ref="C13">index(Images!$A$1:$K$1, 1, 1)</f>
        <v/>
      </c>
      <c r="D13" s="773" t="s">
        <v>4622</v>
      </c>
      <c r="E13" s="773">
        <v>1.0</v>
      </c>
      <c r="F13" s="773">
        <v>3.0</v>
      </c>
      <c r="G13" s="774" t="s">
        <v>4628</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4048</v>
      </c>
      <c r="R13" s="776"/>
      <c r="S13" s="776"/>
      <c r="T13" s="776"/>
    </row>
    <row r="14">
      <c r="A14" s="772" t="s">
        <v>4629</v>
      </c>
      <c r="B14" s="773">
        <v>3.0</v>
      </c>
      <c r="C14" s="773" t="str">
        <f t="array" ref="C14">index(Images!$A$1:$K$1, 1, 1)</f>
        <v/>
      </c>
      <c r="D14" s="773" t="s">
        <v>4622</v>
      </c>
      <c r="E14" s="773">
        <v>1.0</v>
      </c>
      <c r="F14" s="773">
        <v>3.0</v>
      </c>
      <c r="G14" s="774" t="s">
        <v>4630</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4048</v>
      </c>
      <c r="R14" s="776"/>
      <c r="S14" s="776"/>
      <c r="T14" s="776"/>
    </row>
    <row r="15">
      <c r="A15" s="777" t="s">
        <v>4631</v>
      </c>
      <c r="B15" s="773">
        <v>3.0</v>
      </c>
      <c r="C15" s="773" t="str">
        <f t="array" ref="C15">index(Images!$A$1:$K$1, 1, 1)</f>
        <v/>
      </c>
      <c r="D15" s="773" t="s">
        <v>4622</v>
      </c>
      <c r="E15" s="773">
        <v>1.0</v>
      </c>
      <c r="F15" s="773">
        <v>3.0</v>
      </c>
      <c r="G15" s="774" t="s">
        <v>4632</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4048</v>
      </c>
      <c r="R15" s="776"/>
      <c r="S15" s="776"/>
      <c r="T15" s="776"/>
    </row>
    <row r="16">
      <c r="A16" s="772" t="s">
        <v>1615</v>
      </c>
      <c r="B16" s="773">
        <v>3.0</v>
      </c>
      <c r="C16" s="773" t="str">
        <f t="array" ref="C16">index(Images!$A$1:$K$1, 1, 1)</f>
        <v/>
      </c>
      <c r="D16" s="773" t="s">
        <v>4622</v>
      </c>
      <c r="E16" s="773">
        <v>1.0</v>
      </c>
      <c r="F16" s="773">
        <v>3.0</v>
      </c>
      <c r="G16" s="774" t="s">
        <v>4633</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4048</v>
      </c>
      <c r="R16" s="776"/>
      <c r="S16" s="776"/>
      <c r="T16" s="776"/>
    </row>
    <row r="17">
      <c r="A17" s="772" t="s">
        <v>624</v>
      </c>
      <c r="B17" s="773">
        <v>3.0</v>
      </c>
      <c r="C17" s="773" t="str">
        <f t="array" ref="C17">index(Images!$A$1:$K$1, 1, 1)</f>
        <v/>
      </c>
      <c r="D17" s="773" t="s">
        <v>4622</v>
      </c>
      <c r="E17" s="773">
        <v>1.0</v>
      </c>
      <c r="F17" s="773">
        <v>3.0</v>
      </c>
      <c r="G17" s="774" t="s">
        <v>4634</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4048</v>
      </c>
      <c r="R17" s="776"/>
      <c r="S17" s="776"/>
      <c r="T17" s="776"/>
    </row>
    <row r="18">
      <c r="A18" s="772" t="s">
        <v>3830</v>
      </c>
      <c r="B18" s="773">
        <v>3.0</v>
      </c>
      <c r="C18" s="773" t="str">
        <f t="array" ref="C18">index(Images!$A$1:$K$1, 1, 1)</f>
        <v/>
      </c>
      <c r="D18" s="773" t="s">
        <v>4622</v>
      </c>
      <c r="E18" s="773">
        <v>1.0</v>
      </c>
      <c r="F18" s="773">
        <v>3.0</v>
      </c>
      <c r="G18" s="774" t="s">
        <v>4635</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4048</v>
      </c>
      <c r="R18" s="776"/>
      <c r="S18" s="776"/>
      <c r="T18" s="776"/>
    </row>
    <row r="19">
      <c r="A19" s="778" t="s">
        <v>419</v>
      </c>
      <c r="B19" s="480">
        <v>1.0</v>
      </c>
      <c r="C19" s="481" t="str">
        <f t="array" ref="C19">index(Images!$A$1:$K$1, 1, 2)</f>
        <v/>
      </c>
      <c r="D19" s="480" t="s">
        <v>152</v>
      </c>
      <c r="E19" s="480">
        <v>1.0</v>
      </c>
      <c r="F19" s="480">
        <v>3.0</v>
      </c>
      <c r="G19" s="779" t="s">
        <v>4636</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4048</v>
      </c>
      <c r="R19" s="781"/>
      <c r="S19" s="781"/>
      <c r="T19" s="781"/>
    </row>
    <row r="20">
      <c r="A20" s="778" t="s">
        <v>4637</v>
      </c>
      <c r="B20" s="480">
        <v>2.0</v>
      </c>
      <c r="C20" s="481" t="str">
        <f t="array" ref="C20">index(Images!$A$1:$K$1, 1, 2)</f>
        <v/>
      </c>
      <c r="D20" s="480" t="s">
        <v>152</v>
      </c>
      <c r="E20" s="480">
        <v>1.0</v>
      </c>
      <c r="F20" s="480">
        <v>3.0</v>
      </c>
      <c r="G20" s="779" t="s">
        <v>4616</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4048</v>
      </c>
      <c r="R20" s="781"/>
      <c r="S20" s="781"/>
      <c r="T20" s="781"/>
    </row>
    <row r="21">
      <c r="A21" s="778" t="s">
        <v>4638</v>
      </c>
      <c r="B21" s="480">
        <v>2.0</v>
      </c>
      <c r="C21" s="481" t="str">
        <f t="array" ref="C21">index(Images!$A$1:$K$1, 1, 2)</f>
        <v/>
      </c>
      <c r="D21" s="480" t="s">
        <v>152</v>
      </c>
      <c r="E21" s="480">
        <v>1.0</v>
      </c>
      <c r="F21" s="480">
        <v>3.0</v>
      </c>
      <c r="G21" s="779" t="s">
        <v>4639</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4048</v>
      </c>
      <c r="R21" s="781"/>
      <c r="S21" s="781"/>
      <c r="T21" s="781"/>
    </row>
    <row r="22">
      <c r="A22" s="778" t="s">
        <v>4640</v>
      </c>
      <c r="B22" s="480">
        <v>2.0</v>
      </c>
      <c r="C22" s="481" t="str">
        <f t="array" ref="C22">index(Images!$A$1:$K$1, 1, 2)</f>
        <v/>
      </c>
      <c r="D22" s="480" t="s">
        <v>152</v>
      </c>
      <c r="E22" s="480">
        <v>1.0</v>
      </c>
      <c r="F22" s="480">
        <v>3.0</v>
      </c>
      <c r="G22" s="779" t="s">
        <v>4641</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4048</v>
      </c>
      <c r="R22" s="781"/>
      <c r="S22" s="781"/>
      <c r="T22" s="781"/>
    </row>
    <row r="23">
      <c r="A23" s="782" t="s">
        <v>167</v>
      </c>
      <c r="B23" s="783">
        <v>3.0</v>
      </c>
      <c r="C23" s="733" t="str">
        <f t="array" ref="C23">index(Images!$A$1:$K$1, 1, 2)</f>
        <v/>
      </c>
      <c r="D23" s="783" t="s">
        <v>152</v>
      </c>
      <c r="E23" s="783">
        <v>1.0</v>
      </c>
      <c r="F23" s="783">
        <v>3.0</v>
      </c>
      <c r="G23" s="784" t="s">
        <v>4642</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4048</v>
      </c>
      <c r="R23" s="786"/>
      <c r="S23" s="786"/>
      <c r="T23" s="786"/>
    </row>
    <row r="24">
      <c r="A24" s="782" t="s">
        <v>228</v>
      </c>
      <c r="B24" s="783">
        <v>3.0</v>
      </c>
      <c r="C24" s="733" t="str">
        <f t="array" ref="C24">index(Images!$A$1:$K$1, 1, 2)</f>
        <v/>
      </c>
      <c r="D24" s="783" t="s">
        <v>152</v>
      </c>
      <c r="E24" s="783">
        <v>1.0</v>
      </c>
      <c r="F24" s="783">
        <v>3.0</v>
      </c>
      <c r="G24" s="784" t="s">
        <v>4643</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4048</v>
      </c>
      <c r="R24" s="786"/>
      <c r="S24" s="786"/>
      <c r="T24" s="786"/>
    </row>
    <row r="25">
      <c r="A25" s="782" t="s">
        <v>440</v>
      </c>
      <c r="B25" s="783">
        <v>3.0</v>
      </c>
      <c r="C25" s="733" t="str">
        <f t="array" ref="C25">index(Images!$A$1:$K$1, 1, 2)</f>
        <v/>
      </c>
      <c r="D25" s="783" t="s">
        <v>152</v>
      </c>
      <c r="E25" s="783">
        <v>1.0</v>
      </c>
      <c r="F25" s="783">
        <v>3.0</v>
      </c>
      <c r="G25" s="784" t="s">
        <v>4644</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4048</v>
      </c>
      <c r="R25" s="786"/>
      <c r="S25" s="786"/>
      <c r="T25" s="786"/>
    </row>
    <row r="26">
      <c r="A26" s="782" t="s">
        <v>653</v>
      </c>
      <c r="B26" s="783">
        <v>3.0</v>
      </c>
      <c r="C26" s="733" t="str">
        <f t="array" ref="C26">index(Images!$A$1:$K$1, 1, 2)</f>
        <v/>
      </c>
      <c r="D26" s="783" t="s">
        <v>4622</v>
      </c>
      <c r="E26" s="783">
        <v>1.0</v>
      </c>
      <c r="F26" s="783">
        <v>3.0</v>
      </c>
      <c r="G26" s="784" t="s">
        <v>4645</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4048</v>
      </c>
      <c r="R26" s="786"/>
      <c r="S26" s="786"/>
      <c r="T26" s="786"/>
    </row>
    <row r="27">
      <c r="A27" s="782" t="s">
        <v>4646</v>
      </c>
      <c r="B27" s="783">
        <v>3.0</v>
      </c>
      <c r="C27" s="733" t="str">
        <f t="array" ref="C27">index(Images!$A$1:$K$1, 1, 2)</f>
        <v/>
      </c>
      <c r="D27" s="783" t="s">
        <v>4622</v>
      </c>
      <c r="E27" s="783">
        <v>1.0</v>
      </c>
      <c r="F27" s="783">
        <v>3.0</v>
      </c>
      <c r="G27" s="784" t="s">
        <v>4647</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4048</v>
      </c>
      <c r="R27" s="786"/>
      <c r="S27" s="786"/>
      <c r="T27" s="786"/>
    </row>
    <row r="28">
      <c r="A28" s="782" t="s">
        <v>4648</v>
      </c>
      <c r="B28" s="783">
        <v>3.0</v>
      </c>
      <c r="C28" s="733" t="str">
        <f t="array" ref="C28">index(Images!$A$1:$K$1, 1, 2)</f>
        <v/>
      </c>
      <c r="D28" s="783" t="s">
        <v>4622</v>
      </c>
      <c r="E28" s="783">
        <v>1.0</v>
      </c>
      <c r="F28" s="783">
        <v>3.0</v>
      </c>
      <c r="G28" s="784" t="s">
        <v>4649</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4048</v>
      </c>
      <c r="R28" s="786"/>
      <c r="S28" s="786"/>
      <c r="T28" s="786"/>
    </row>
    <row r="29">
      <c r="A29" s="782" t="s">
        <v>546</v>
      </c>
      <c r="B29" s="783">
        <v>3.0</v>
      </c>
      <c r="C29" s="733" t="str">
        <f t="array" ref="C29">index(Images!$A$1:$K$1, 1, 2)</f>
        <v/>
      </c>
      <c r="D29" s="783" t="s">
        <v>4622</v>
      </c>
      <c r="E29" s="783">
        <v>1.0</v>
      </c>
      <c r="F29" s="783">
        <v>3.0</v>
      </c>
      <c r="G29" s="784" t="s">
        <v>4650</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4048</v>
      </c>
      <c r="R29" s="786"/>
      <c r="S29" s="786"/>
      <c r="T29" s="786"/>
    </row>
    <row r="30">
      <c r="A30" s="782" t="s">
        <v>4651</v>
      </c>
      <c r="B30" s="783">
        <v>3.0</v>
      </c>
      <c r="C30" s="733" t="str">
        <f t="array" ref="C30">index(Images!$A$1:$K$1, 1, 2)</f>
        <v/>
      </c>
      <c r="D30" s="783" t="s">
        <v>4622</v>
      </c>
      <c r="E30" s="783">
        <v>1.0</v>
      </c>
      <c r="F30" s="783">
        <v>3.0</v>
      </c>
      <c r="G30" s="784" t="s">
        <v>4652</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4048</v>
      </c>
      <c r="R30" s="786"/>
      <c r="S30" s="786"/>
      <c r="T30" s="786"/>
    </row>
    <row r="31">
      <c r="A31" s="782" t="s">
        <v>4653</v>
      </c>
      <c r="B31" s="783">
        <v>3.0</v>
      </c>
      <c r="C31" s="733" t="str">
        <f t="array" ref="C31">index(Images!$A$1:$K$1, 1, 2)</f>
        <v/>
      </c>
      <c r="D31" s="783" t="s">
        <v>4622</v>
      </c>
      <c r="E31" s="783">
        <v>1.0</v>
      </c>
      <c r="F31" s="783">
        <v>3.0</v>
      </c>
      <c r="G31" s="784" t="s">
        <v>4654</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4048</v>
      </c>
      <c r="R31" s="786"/>
      <c r="S31" s="786"/>
      <c r="T31" s="786"/>
    </row>
    <row r="32">
      <c r="A32" s="782" t="s">
        <v>4655</v>
      </c>
      <c r="B32" s="783">
        <v>3.0</v>
      </c>
      <c r="C32" s="733" t="str">
        <f t="array" ref="C32">index(Images!$A$1:$K$1, 1, 2)</f>
        <v/>
      </c>
      <c r="D32" s="783" t="s">
        <v>4622</v>
      </c>
      <c r="E32" s="783">
        <v>1.0</v>
      </c>
      <c r="F32" s="783">
        <v>3.0</v>
      </c>
      <c r="G32" s="784" t="s">
        <v>4656</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4048</v>
      </c>
      <c r="R32" s="786"/>
      <c r="S32" s="786"/>
      <c r="T32" s="786"/>
    </row>
    <row r="33">
      <c r="A33" s="782" t="s">
        <v>4657</v>
      </c>
      <c r="B33" s="783">
        <v>3.0</v>
      </c>
      <c r="C33" s="733" t="str">
        <f t="array" ref="C33">index(Images!$A$1:$K$1, 1, 2)</f>
        <v/>
      </c>
      <c r="D33" s="783" t="s">
        <v>4622</v>
      </c>
      <c r="E33" s="783">
        <v>1.0</v>
      </c>
      <c r="F33" s="783">
        <v>3.0</v>
      </c>
      <c r="G33" s="784" t="s">
        <v>4658</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4048</v>
      </c>
      <c r="R33" s="786"/>
      <c r="S33" s="786"/>
      <c r="T33" s="786"/>
    </row>
    <row r="34">
      <c r="A34" s="787" t="s">
        <v>247</v>
      </c>
      <c r="B34" s="495">
        <v>1.0</v>
      </c>
      <c r="C34" s="496" t="str">
        <f t="array" ref="C34">index(Images!$A$1:$K$1, 1, 3)</f>
        <v/>
      </c>
      <c r="D34" s="495" t="s">
        <v>152</v>
      </c>
      <c r="E34" s="495">
        <v>1.0</v>
      </c>
      <c r="F34" s="495">
        <v>5.0</v>
      </c>
      <c r="G34" s="788" t="s">
        <v>4659</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4054</v>
      </c>
      <c r="R34" s="790"/>
      <c r="S34" s="790"/>
      <c r="T34" s="790"/>
    </row>
    <row r="35">
      <c r="A35" s="787" t="s">
        <v>4660</v>
      </c>
      <c r="B35" s="495">
        <v>1.0</v>
      </c>
      <c r="C35" s="496" t="str">
        <f t="array" ref="C35">index(Images!$A$1:$K$1, 1, 3)</f>
        <v/>
      </c>
      <c r="D35" s="495" t="s">
        <v>152</v>
      </c>
      <c r="E35" s="495">
        <v>1.0</v>
      </c>
      <c r="F35" s="495">
        <v>5.0</v>
      </c>
      <c r="G35" s="788" t="s">
        <v>4659</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4054</v>
      </c>
      <c r="R35" s="790"/>
      <c r="S35" s="790"/>
      <c r="T35" s="790"/>
    </row>
    <row r="36">
      <c r="A36" s="787" t="s">
        <v>4661</v>
      </c>
      <c r="B36" s="495">
        <v>2.0</v>
      </c>
      <c r="C36" s="496" t="str">
        <f t="array" ref="C36">index(Images!$A$1:$K$1, 1, 3)</f>
        <v/>
      </c>
      <c r="D36" s="495" t="s">
        <v>152</v>
      </c>
      <c r="E36" s="495">
        <v>1.0</v>
      </c>
      <c r="F36" s="495">
        <v>5.0</v>
      </c>
      <c r="G36" s="788" t="s">
        <v>4612</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4054</v>
      </c>
      <c r="R36" s="790"/>
      <c r="S36" s="790"/>
      <c r="T36" s="790"/>
    </row>
    <row r="37">
      <c r="A37" s="787" t="s">
        <v>4662</v>
      </c>
      <c r="B37" s="495">
        <v>2.0</v>
      </c>
      <c r="C37" s="496" t="str">
        <f t="array" ref="C37">index(Images!$A$1:$K$1, 1, 3)</f>
        <v/>
      </c>
      <c r="D37" s="495" t="s">
        <v>152</v>
      </c>
      <c r="E37" s="495">
        <v>1.0</v>
      </c>
      <c r="F37" s="495">
        <v>5.0</v>
      </c>
      <c r="G37" s="788" t="s">
        <v>4663</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4054</v>
      </c>
      <c r="R37" s="790"/>
      <c r="S37" s="790"/>
      <c r="T37" s="790"/>
    </row>
    <row r="38">
      <c r="A38" s="787" t="s">
        <v>1202</v>
      </c>
      <c r="B38" s="495">
        <v>2.0</v>
      </c>
      <c r="C38" s="496" t="str">
        <f t="array" ref="C38">index(Images!$A$1:$K$1, 1, 3)</f>
        <v/>
      </c>
      <c r="D38" s="495" t="s">
        <v>152</v>
      </c>
      <c r="E38" s="495">
        <v>1.0</v>
      </c>
      <c r="F38" s="495">
        <v>5.0</v>
      </c>
      <c r="G38" s="788" t="s">
        <v>4664</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4054</v>
      </c>
      <c r="R38" s="790"/>
      <c r="S38" s="790"/>
      <c r="T38" s="790"/>
    </row>
    <row r="39">
      <c r="A39" s="791" t="s">
        <v>233</v>
      </c>
      <c r="B39" s="792">
        <v>3.0</v>
      </c>
      <c r="C39" s="793" t="str">
        <f t="array" ref="C39">index(Images!$A$1:$K$1, 1, 3)</f>
        <v/>
      </c>
      <c r="D39" s="792" t="s">
        <v>152</v>
      </c>
      <c r="E39" s="792">
        <v>1.0</v>
      </c>
      <c r="F39" s="792">
        <v>5.0</v>
      </c>
      <c r="G39" s="794" t="s">
        <v>4620</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4054</v>
      </c>
      <c r="R39" s="796"/>
      <c r="S39" s="796"/>
      <c r="T39" s="796"/>
    </row>
    <row r="40">
      <c r="A40" s="791" t="s">
        <v>269</v>
      </c>
      <c r="B40" s="792">
        <v>3.0</v>
      </c>
      <c r="C40" s="793" t="str">
        <f t="array" ref="C40">index(Images!$A$1:$K$1, 1, 3)</f>
        <v/>
      </c>
      <c r="D40" s="792" t="s">
        <v>152</v>
      </c>
      <c r="E40" s="792">
        <v>1.0</v>
      </c>
      <c r="F40" s="792">
        <v>5.0</v>
      </c>
      <c r="G40" s="794" t="s">
        <v>4665</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4054</v>
      </c>
      <c r="R40" s="796"/>
      <c r="S40" s="796"/>
      <c r="T40" s="796"/>
    </row>
    <row r="41">
      <c r="A41" s="791" t="s">
        <v>169</v>
      </c>
      <c r="B41" s="792">
        <v>3.0</v>
      </c>
      <c r="C41" s="793" t="str">
        <f t="array" ref="C41">index(Images!$A$1:$K$1, 1, 3)</f>
        <v/>
      </c>
      <c r="D41" s="792" t="s">
        <v>152</v>
      </c>
      <c r="E41" s="792">
        <v>1.0</v>
      </c>
      <c r="F41" s="792">
        <v>5.0</v>
      </c>
      <c r="G41" s="794" t="s">
        <v>4666</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4054</v>
      </c>
      <c r="R41" s="796"/>
      <c r="S41" s="796"/>
      <c r="T41" s="796"/>
    </row>
    <row r="42">
      <c r="A42" s="791" t="s">
        <v>2580</v>
      </c>
      <c r="B42" s="792">
        <v>3.0</v>
      </c>
      <c r="C42" s="793" t="str">
        <f t="array" ref="C42">index(Images!$A$1:$K$1, 1, 3)</f>
        <v/>
      </c>
      <c r="D42" s="792" t="s">
        <v>4622</v>
      </c>
      <c r="E42" s="792">
        <v>1.0</v>
      </c>
      <c r="F42" s="792">
        <v>5.0</v>
      </c>
      <c r="G42" s="794" t="s">
        <v>4667</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4054</v>
      </c>
      <c r="R42" s="796"/>
      <c r="S42" s="796"/>
      <c r="T42" s="796"/>
    </row>
    <row r="43">
      <c r="A43" s="791" t="s">
        <v>1942</v>
      </c>
      <c r="B43" s="792">
        <v>3.0</v>
      </c>
      <c r="C43" s="793" t="str">
        <f t="array" ref="C43">index(Images!$A$1:$K$1, 1, 3)</f>
        <v/>
      </c>
      <c r="D43" s="792" t="s">
        <v>4622</v>
      </c>
      <c r="E43" s="792">
        <v>1.0</v>
      </c>
      <c r="F43" s="792">
        <v>5.0</v>
      </c>
      <c r="G43" s="794" t="s">
        <v>4668</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4054</v>
      </c>
      <c r="R43" s="796"/>
      <c r="S43" s="796"/>
      <c r="T43" s="796"/>
    </row>
    <row r="44">
      <c r="A44" s="791" t="s">
        <v>4669</v>
      </c>
      <c r="B44" s="792">
        <v>3.0</v>
      </c>
      <c r="C44" s="793" t="str">
        <f t="array" ref="C44">index(Images!$A$1:$K$1, 1, 3)</f>
        <v/>
      </c>
      <c r="D44" s="792" t="s">
        <v>4622</v>
      </c>
      <c r="E44" s="792">
        <v>1.0</v>
      </c>
      <c r="F44" s="792">
        <v>5.0</v>
      </c>
      <c r="G44" s="794" t="s">
        <v>4670</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4054</v>
      </c>
      <c r="R44" s="796"/>
      <c r="S44" s="796"/>
      <c r="T44" s="796"/>
    </row>
    <row r="45">
      <c r="A45" s="791" t="s">
        <v>874</v>
      </c>
      <c r="B45" s="792">
        <v>3.0</v>
      </c>
      <c r="C45" s="793" t="str">
        <f t="array" ref="C45">index(Images!$A$1:$K$1, 1, 3)</f>
        <v/>
      </c>
      <c r="D45" s="792" t="s">
        <v>4622</v>
      </c>
      <c r="E45" s="792">
        <v>1.0</v>
      </c>
      <c r="F45" s="792">
        <v>5.0</v>
      </c>
      <c r="G45" s="794" t="s">
        <v>4671</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4054</v>
      </c>
      <c r="R45" s="796"/>
      <c r="S45" s="796"/>
      <c r="T45" s="796"/>
    </row>
    <row r="46">
      <c r="A46" s="791" t="s">
        <v>4672</v>
      </c>
      <c r="B46" s="792">
        <v>3.0</v>
      </c>
      <c r="C46" s="793" t="str">
        <f t="array" ref="C46">index(Images!$A$1:$K$1, 1, 3)</f>
        <v/>
      </c>
      <c r="D46" s="792" t="s">
        <v>4622</v>
      </c>
      <c r="E46" s="792">
        <v>1.0</v>
      </c>
      <c r="F46" s="792">
        <v>5.0</v>
      </c>
      <c r="G46" s="794" t="s">
        <v>4673</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4054</v>
      </c>
      <c r="R46" s="796"/>
      <c r="S46" s="796"/>
      <c r="T46" s="796"/>
    </row>
    <row r="47">
      <c r="A47" s="791" t="s">
        <v>4674</v>
      </c>
      <c r="B47" s="792">
        <v>3.0</v>
      </c>
      <c r="C47" s="793" t="str">
        <f t="array" ref="C47">index(Images!$A$1:$K$1, 1, 3)</f>
        <v/>
      </c>
      <c r="D47" s="792" t="s">
        <v>4622</v>
      </c>
      <c r="E47" s="792">
        <v>1.0</v>
      </c>
      <c r="F47" s="792">
        <v>5.0</v>
      </c>
      <c r="G47" s="794" t="s">
        <v>4675</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4048</v>
      </c>
      <c r="R47" s="796"/>
      <c r="S47" s="796"/>
      <c r="T47" s="796"/>
    </row>
    <row r="48">
      <c r="A48" s="791" t="s">
        <v>368</v>
      </c>
      <c r="B48" s="792">
        <v>3.0</v>
      </c>
      <c r="C48" s="793" t="str">
        <f t="array" ref="C48">index(Images!$A$1:$K$1, 1, 3)</f>
        <v/>
      </c>
      <c r="D48" s="792" t="s">
        <v>4622</v>
      </c>
      <c r="E48" s="792">
        <v>1.0</v>
      </c>
      <c r="F48" s="792">
        <v>5.0</v>
      </c>
      <c r="G48" s="794" t="s">
        <v>4676</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4054</v>
      </c>
      <c r="R48" s="796"/>
      <c r="S48" s="796"/>
      <c r="T48" s="796"/>
    </row>
    <row r="49">
      <c r="A49" s="791" t="s">
        <v>3619</v>
      </c>
      <c r="B49" s="792">
        <v>3.0</v>
      </c>
      <c r="C49" s="793" t="str">
        <f t="array" ref="C49">index(Images!$A$1:$K$1, 1, 3)</f>
        <v/>
      </c>
      <c r="D49" s="792" t="s">
        <v>4622</v>
      </c>
      <c r="E49" s="792">
        <v>1.0</v>
      </c>
      <c r="F49" s="792">
        <v>5.0</v>
      </c>
      <c r="G49" s="794" t="s">
        <v>4677</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4054</v>
      </c>
      <c r="R49" s="796"/>
      <c r="S49" s="796"/>
      <c r="T49" s="796"/>
    </row>
    <row r="50">
      <c r="A50" s="791" t="s">
        <v>4678</v>
      </c>
      <c r="B50" s="792">
        <v>3.0</v>
      </c>
      <c r="C50" s="793" t="str">
        <f t="array" ref="C50">index(Images!$A$1:$K$1, 1, 3)</f>
        <v/>
      </c>
      <c r="D50" s="792" t="s">
        <v>4622</v>
      </c>
      <c r="E50" s="792">
        <v>1.0</v>
      </c>
      <c r="F50" s="792">
        <v>5.0</v>
      </c>
      <c r="G50" s="794" t="s">
        <v>4679</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4054</v>
      </c>
      <c r="R50" s="796"/>
      <c r="S50" s="796"/>
      <c r="T50" s="796"/>
    </row>
    <row r="51">
      <c r="A51" s="797" t="s">
        <v>4680</v>
      </c>
      <c r="B51" s="510">
        <v>1.0</v>
      </c>
      <c r="C51" s="511" t="str">
        <f t="array" ref="C51">index(Images!$A$1:$K$1, 1, 4)</f>
        <v/>
      </c>
      <c r="D51" s="510" t="s">
        <v>152</v>
      </c>
      <c r="E51" s="510">
        <v>1.0</v>
      </c>
      <c r="F51" s="510">
        <v>5.0</v>
      </c>
      <c r="G51" s="798" t="s">
        <v>4681</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4055</v>
      </c>
      <c r="R51" s="800"/>
      <c r="S51" s="800"/>
      <c r="T51" s="800"/>
    </row>
    <row r="52">
      <c r="A52" s="797" t="s">
        <v>4682</v>
      </c>
      <c r="B52" s="510">
        <v>2.0</v>
      </c>
      <c r="C52" s="511" t="str">
        <f t="array" ref="C52">index(Images!$A$1:$K$1, 1, 4)</f>
        <v/>
      </c>
      <c r="D52" s="510" t="s">
        <v>152</v>
      </c>
      <c r="E52" s="510">
        <v>1.0</v>
      </c>
      <c r="F52" s="510">
        <v>5.0</v>
      </c>
      <c r="G52" s="798" t="s">
        <v>4683</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4055</v>
      </c>
      <c r="R52" s="800"/>
      <c r="S52" s="800"/>
      <c r="T52" s="800"/>
    </row>
    <row r="53">
      <c r="A53" s="797" t="s">
        <v>4684</v>
      </c>
      <c r="B53" s="510">
        <v>2.0</v>
      </c>
      <c r="C53" s="511" t="str">
        <f t="array" ref="C53">index(Images!$A$1:$K$1, 1, 4)</f>
        <v/>
      </c>
      <c r="D53" s="510" t="s">
        <v>152</v>
      </c>
      <c r="E53" s="510">
        <v>1.0</v>
      </c>
      <c r="F53" s="510">
        <v>5.0</v>
      </c>
      <c r="G53" s="798" t="s">
        <v>4685</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4055</v>
      </c>
      <c r="R53" s="800"/>
      <c r="S53" s="800"/>
      <c r="T53" s="800"/>
    </row>
    <row r="54">
      <c r="A54" s="797" t="s">
        <v>4686</v>
      </c>
      <c r="B54" s="510">
        <v>2.0</v>
      </c>
      <c r="C54" s="511" t="str">
        <f t="array" ref="C54">index(Images!$A$1:$K$1, 1, 4)</f>
        <v/>
      </c>
      <c r="D54" s="510" t="s">
        <v>152</v>
      </c>
      <c r="E54" s="510">
        <v>1.0</v>
      </c>
      <c r="F54" s="510">
        <v>5.0</v>
      </c>
      <c r="G54" s="798" t="s">
        <v>4687</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4055</v>
      </c>
      <c r="R54" s="800"/>
      <c r="S54" s="800"/>
      <c r="T54" s="800"/>
    </row>
    <row r="55">
      <c r="A55" s="801" t="s">
        <v>445</v>
      </c>
      <c r="B55" s="802">
        <v>3.0</v>
      </c>
      <c r="C55" s="803" t="str">
        <f t="array" ref="C55">index(Images!$A$1:$K$1, 1, 4)</f>
        <v/>
      </c>
      <c r="D55" s="802" t="s">
        <v>152</v>
      </c>
      <c r="E55" s="802">
        <v>1.0</v>
      </c>
      <c r="F55" s="802">
        <v>5.0</v>
      </c>
      <c r="G55" s="804" t="s">
        <v>4688</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4055</v>
      </c>
      <c r="R55" s="806"/>
      <c r="S55" s="806"/>
      <c r="T55" s="806"/>
    </row>
    <row r="56">
      <c r="A56" s="801" t="s">
        <v>235</v>
      </c>
      <c r="B56" s="802">
        <v>3.0</v>
      </c>
      <c r="C56" s="803" t="str">
        <f t="array" ref="C56">index(Images!$A$1:$K$1, 1, 4)</f>
        <v/>
      </c>
      <c r="D56" s="802" t="s">
        <v>152</v>
      </c>
      <c r="E56" s="802">
        <v>1.0</v>
      </c>
      <c r="F56" s="802">
        <v>5.0</v>
      </c>
      <c r="G56" s="804" t="s">
        <v>4689</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4055</v>
      </c>
      <c r="R56" s="806"/>
      <c r="S56" s="806"/>
      <c r="T56" s="806"/>
    </row>
    <row r="57">
      <c r="A57" s="801" t="s">
        <v>4690</v>
      </c>
      <c r="B57" s="802">
        <v>3.0</v>
      </c>
      <c r="C57" s="803" t="str">
        <f t="array" ref="C57">index(Images!$A$1:$K$1, 1, 4)</f>
        <v/>
      </c>
      <c r="D57" s="802" t="s">
        <v>4622</v>
      </c>
      <c r="E57" s="802">
        <v>1.0</v>
      </c>
      <c r="F57" s="802">
        <v>5.0</v>
      </c>
      <c r="G57" s="804" t="s">
        <v>4691</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4055</v>
      </c>
      <c r="R57" s="806"/>
      <c r="S57" s="806"/>
      <c r="T57" s="806"/>
    </row>
    <row r="58">
      <c r="A58" s="801" t="s">
        <v>488</v>
      </c>
      <c r="B58" s="802">
        <v>3.0</v>
      </c>
      <c r="C58" s="803" t="str">
        <f t="array" ref="C58">index(Images!$A$1:$K$1, 1, 4)</f>
        <v/>
      </c>
      <c r="D58" s="802" t="s">
        <v>4622</v>
      </c>
      <c r="E58" s="802">
        <v>1.0</v>
      </c>
      <c r="F58" s="802">
        <v>5.0</v>
      </c>
      <c r="G58" s="804" t="s">
        <v>4692</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4055</v>
      </c>
      <c r="R58" s="806"/>
      <c r="S58" s="806"/>
      <c r="T58" s="806"/>
    </row>
    <row r="59">
      <c r="A59" s="801" t="s">
        <v>853</v>
      </c>
      <c r="B59" s="802">
        <v>3.0</v>
      </c>
      <c r="C59" s="803" t="str">
        <f t="array" ref="C59">index(Images!$A$1:$K$1, 1, 4)</f>
        <v/>
      </c>
      <c r="D59" s="802" t="s">
        <v>4622</v>
      </c>
      <c r="E59" s="802">
        <v>1.0</v>
      </c>
      <c r="F59" s="802">
        <v>5.0</v>
      </c>
      <c r="G59" s="804" t="s">
        <v>4693</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4055</v>
      </c>
      <c r="R59" s="806"/>
      <c r="S59" s="806"/>
      <c r="T59" s="806"/>
    </row>
    <row r="60">
      <c r="A60" s="801" t="s">
        <v>621</v>
      </c>
      <c r="B60" s="802">
        <v>3.0</v>
      </c>
      <c r="C60" s="803" t="str">
        <f t="array" ref="C60">index(Images!$A$1:$K$1, 1, 4)</f>
        <v/>
      </c>
      <c r="D60" s="802" t="s">
        <v>4622</v>
      </c>
      <c r="E60" s="802">
        <v>1.0</v>
      </c>
      <c r="F60" s="802">
        <v>5.0</v>
      </c>
      <c r="G60" s="804" t="s">
        <v>4694</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4055</v>
      </c>
      <c r="R60" s="806"/>
      <c r="S60" s="806"/>
      <c r="T60" s="806"/>
    </row>
    <row r="61">
      <c r="A61" s="801" t="s">
        <v>4695</v>
      </c>
      <c r="B61" s="802">
        <v>3.0</v>
      </c>
      <c r="C61" s="803" t="str">
        <f t="array" ref="C61">index(Images!$A$1:$K$1, 1, 4)</f>
        <v/>
      </c>
      <c r="D61" s="802" t="s">
        <v>4622</v>
      </c>
      <c r="E61" s="802">
        <v>1.0</v>
      </c>
      <c r="F61" s="802">
        <v>5.0</v>
      </c>
      <c r="G61" s="804" t="s">
        <v>4696</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4055</v>
      </c>
      <c r="R61" s="806"/>
      <c r="S61" s="806"/>
      <c r="T61" s="806"/>
    </row>
    <row r="62">
      <c r="A62" s="801" t="s">
        <v>4697</v>
      </c>
      <c r="B62" s="802">
        <v>3.0</v>
      </c>
      <c r="C62" s="803" t="str">
        <f t="array" ref="C62">index(Images!$A$1:$K$1, 1, 4)</f>
        <v/>
      </c>
      <c r="D62" s="802" t="s">
        <v>4622</v>
      </c>
      <c r="E62" s="802">
        <v>1.0</v>
      </c>
      <c r="F62" s="802">
        <v>5.0</v>
      </c>
      <c r="G62" s="804" t="s">
        <v>4698</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4055</v>
      </c>
      <c r="R62" s="806"/>
      <c r="S62" s="806"/>
      <c r="T62" s="806"/>
    </row>
    <row r="63">
      <c r="A63" s="807" t="s">
        <v>4699</v>
      </c>
      <c r="B63" s="528">
        <v>1.0</v>
      </c>
      <c r="C63" s="529" t="str">
        <f t="array" ref="C63">index(Images!$A$1:$K$1, 1, 5)</f>
        <v/>
      </c>
      <c r="D63" s="528" t="s">
        <v>152</v>
      </c>
      <c r="E63" s="528">
        <v>1.0</v>
      </c>
      <c r="F63" s="528">
        <v>3.0</v>
      </c>
      <c r="G63" s="808" t="s">
        <v>4700</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4056</v>
      </c>
      <c r="R63" s="810"/>
      <c r="S63" s="810"/>
      <c r="T63" s="810"/>
    </row>
    <row r="64">
      <c r="A64" s="807" t="s">
        <v>4701</v>
      </c>
      <c r="B64" s="528">
        <v>2.0</v>
      </c>
      <c r="C64" s="529" t="str">
        <f t="array" ref="C64">index(Images!$A$1:$K$1, 1, 5)</f>
        <v/>
      </c>
      <c r="D64" s="528" t="s">
        <v>152</v>
      </c>
      <c r="E64" s="528">
        <v>1.0</v>
      </c>
      <c r="F64" s="528">
        <v>3.0</v>
      </c>
      <c r="G64" s="808" t="s">
        <v>4702</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4056</v>
      </c>
      <c r="R64" s="810"/>
      <c r="S64" s="810"/>
      <c r="T64" s="810"/>
    </row>
    <row r="65">
      <c r="A65" s="807" t="s">
        <v>4703</v>
      </c>
      <c r="B65" s="528">
        <v>2.0</v>
      </c>
      <c r="C65" s="529" t="str">
        <f t="array" ref="C65">index(Images!$A$1:$K$1, 1, 5)</f>
        <v/>
      </c>
      <c r="D65" s="528" t="s">
        <v>152</v>
      </c>
      <c r="E65" s="528">
        <v>1.0</v>
      </c>
      <c r="F65" s="528">
        <v>3.0</v>
      </c>
      <c r="G65" s="808" t="s">
        <v>4704</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4056</v>
      </c>
      <c r="R65" s="810"/>
      <c r="S65" s="810"/>
      <c r="T65" s="810"/>
    </row>
    <row r="66">
      <c r="A66" s="811" t="s">
        <v>574</v>
      </c>
      <c r="B66" s="812">
        <v>3.0</v>
      </c>
      <c r="C66" s="747" t="str">
        <f t="array" ref="C66">index(Images!$A$1:$K$1, 1, 5)</f>
        <v/>
      </c>
      <c r="D66" s="812" t="s">
        <v>152</v>
      </c>
      <c r="E66" s="812">
        <v>1.0</v>
      </c>
      <c r="F66" s="812">
        <v>3.0</v>
      </c>
      <c r="G66" s="813" t="s">
        <v>4705</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4056</v>
      </c>
      <c r="R66" s="815"/>
      <c r="S66" s="815"/>
      <c r="T66" s="815"/>
    </row>
    <row r="67">
      <c r="A67" s="811" t="s">
        <v>307</v>
      </c>
      <c r="B67" s="812">
        <v>3.0</v>
      </c>
      <c r="C67" s="747" t="str">
        <f t="array" ref="C67">index(Images!$A$1:$K$1, 1, 5)</f>
        <v/>
      </c>
      <c r="D67" s="812" t="s">
        <v>152</v>
      </c>
      <c r="E67" s="812">
        <v>1.0</v>
      </c>
      <c r="F67" s="812">
        <v>3.0</v>
      </c>
      <c r="G67" s="813" t="s">
        <v>4706</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4056</v>
      </c>
      <c r="R67" s="815"/>
      <c r="S67" s="815"/>
      <c r="T67" s="815"/>
    </row>
    <row r="68">
      <c r="A68" s="811" t="s">
        <v>4707</v>
      </c>
      <c r="B68" s="812">
        <v>3.0</v>
      </c>
      <c r="C68" s="747" t="str">
        <f t="array" ref="C68">index(Images!$A$1:$K$1, 1, 5)</f>
        <v/>
      </c>
      <c r="D68" s="812" t="s">
        <v>4622</v>
      </c>
      <c r="E68" s="812">
        <v>1.0</v>
      </c>
      <c r="F68" s="812">
        <v>3.0</v>
      </c>
      <c r="G68" s="813" t="s">
        <v>4708</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4056</v>
      </c>
      <c r="R68" s="815"/>
      <c r="S68" s="815"/>
      <c r="T68" s="815"/>
    </row>
    <row r="69">
      <c r="A69" s="811" t="s">
        <v>4709</v>
      </c>
      <c r="B69" s="812">
        <v>3.0</v>
      </c>
      <c r="C69" s="747" t="str">
        <f t="array" ref="C69">index(Images!$A$1:$K$1, 1, 5)</f>
        <v/>
      </c>
      <c r="D69" s="812" t="s">
        <v>4622</v>
      </c>
      <c r="E69" s="812">
        <v>1.0</v>
      </c>
      <c r="F69" s="812">
        <v>3.0</v>
      </c>
      <c r="G69" s="813" t="s">
        <v>4710</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4055</v>
      </c>
      <c r="R69" s="815"/>
      <c r="S69" s="815"/>
      <c r="T69" s="815"/>
    </row>
    <row r="70">
      <c r="A70" s="811" t="s">
        <v>2228</v>
      </c>
      <c r="B70" s="812">
        <v>3.0</v>
      </c>
      <c r="C70" s="747" t="str">
        <f t="array" ref="C70">index(Images!$A$1:$K$1, 1, 5)</f>
        <v/>
      </c>
      <c r="D70" s="812" t="s">
        <v>4622</v>
      </c>
      <c r="E70" s="812">
        <v>2.0</v>
      </c>
      <c r="F70" s="812">
        <v>3.0</v>
      </c>
      <c r="G70" s="813" t="s">
        <v>4711</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4056</v>
      </c>
      <c r="R70" s="815"/>
      <c r="S70" s="815"/>
      <c r="T70" s="815"/>
    </row>
    <row r="71">
      <c r="A71" s="811" t="s">
        <v>4712</v>
      </c>
      <c r="B71" s="812">
        <v>3.0</v>
      </c>
      <c r="C71" s="747" t="str">
        <f t="array" ref="C71">index(Images!$A$1:$K$1, 1, 5)</f>
        <v/>
      </c>
      <c r="D71" s="812" t="s">
        <v>4622</v>
      </c>
      <c r="E71" s="812">
        <v>2.0</v>
      </c>
      <c r="F71" s="812">
        <v>3.0</v>
      </c>
      <c r="G71" s="813" t="s">
        <v>4713</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4056</v>
      </c>
      <c r="R71" s="815"/>
      <c r="S71" s="815"/>
      <c r="T71" s="815"/>
    </row>
    <row r="72">
      <c r="A72" s="811" t="s">
        <v>4714</v>
      </c>
      <c r="B72" s="812">
        <v>3.0</v>
      </c>
      <c r="C72" s="747" t="str">
        <f t="array" ref="C72">index(Images!$A$1:$K$1, 1, 5)</f>
        <v/>
      </c>
      <c r="D72" s="812" t="s">
        <v>4622</v>
      </c>
      <c r="E72" s="812">
        <v>2.0</v>
      </c>
      <c r="F72" s="812">
        <v>3.0</v>
      </c>
      <c r="G72" s="813" t="s">
        <v>4715</v>
      </c>
      <c r="H72" s="79"/>
      <c r="I72" s="814">
        <v>43.0</v>
      </c>
      <c r="J72" s="814">
        <v>40.0</v>
      </c>
      <c r="K72" s="814">
        <v>22.0</v>
      </c>
      <c r="L72" s="814">
        <v>24.0</v>
      </c>
      <c r="M72" s="815"/>
      <c r="N72" s="815"/>
      <c r="O72" s="815"/>
      <c r="P72" s="815"/>
      <c r="Q72" s="815" t="s">
        <v>4056</v>
      </c>
      <c r="R72" s="815"/>
      <c r="S72" s="815"/>
      <c r="T72" s="815"/>
    </row>
    <row r="73">
      <c r="A73" s="816" t="s">
        <v>501</v>
      </c>
      <c r="B73" s="543">
        <v>1.0</v>
      </c>
      <c r="C73" s="544" t="str">
        <f t="array" ref="C73">index(Images!$A$1:$K$1, 1, 6)</f>
        <v/>
      </c>
      <c r="D73" s="543" t="s">
        <v>152</v>
      </c>
      <c r="E73" s="543">
        <v>2.0</v>
      </c>
      <c r="F73" s="543">
        <v>3.0</v>
      </c>
      <c r="G73" s="817" t="s">
        <v>4716</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4048</v>
      </c>
      <c r="R73" s="819"/>
      <c r="S73" s="819"/>
      <c r="T73" s="819"/>
    </row>
    <row r="74">
      <c r="A74" s="816" t="s">
        <v>4717</v>
      </c>
      <c r="B74" s="543">
        <v>1.0</v>
      </c>
      <c r="C74" s="544" t="str">
        <f t="array" ref="C74">index(Images!$A$1:$K$1, 1, 6)</f>
        <v/>
      </c>
      <c r="D74" s="543" t="s">
        <v>152</v>
      </c>
      <c r="E74" s="543">
        <v>2.0</v>
      </c>
      <c r="F74" s="543">
        <v>5.0</v>
      </c>
      <c r="G74" s="817" t="s">
        <v>4718</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4054</v>
      </c>
      <c r="R74" s="819"/>
      <c r="S74" s="819"/>
      <c r="T74" s="819"/>
    </row>
    <row r="75">
      <c r="A75" s="816" t="s">
        <v>4719</v>
      </c>
      <c r="B75" s="543">
        <v>2.0</v>
      </c>
      <c r="C75" s="544" t="str">
        <f t="array" ref="C75">index(Images!$A$1:$K$1, 1, 6)</f>
        <v/>
      </c>
      <c r="D75" s="543" t="s">
        <v>152</v>
      </c>
      <c r="E75" s="543">
        <v>2.0</v>
      </c>
      <c r="F75" s="543">
        <v>3.0</v>
      </c>
      <c r="G75" s="817" t="s">
        <v>4720</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4048</v>
      </c>
      <c r="R75" s="819"/>
      <c r="S75" s="819"/>
      <c r="T75" s="819"/>
    </row>
    <row r="76">
      <c r="A76" s="816" t="s">
        <v>2687</v>
      </c>
      <c r="B76" s="543">
        <v>2.0</v>
      </c>
      <c r="C76" s="544" t="str">
        <f t="array" ref="C76">index(Images!$A$1:$K$1, 1, 6)</f>
        <v/>
      </c>
      <c r="D76" s="543" t="s">
        <v>152</v>
      </c>
      <c r="E76" s="543">
        <v>2.0</v>
      </c>
      <c r="F76" s="543">
        <v>3.0</v>
      </c>
      <c r="G76" s="817" t="s">
        <v>4685</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4048</v>
      </c>
      <c r="R76" s="819"/>
      <c r="S76" s="819"/>
      <c r="T76" s="819"/>
    </row>
    <row r="77">
      <c r="A77" s="816" t="s">
        <v>4721</v>
      </c>
      <c r="B77" s="543">
        <v>2.0</v>
      </c>
      <c r="C77" s="544" t="str">
        <f t="array" ref="C77">index(Images!$A$1:$K$1, 1, 6)</f>
        <v/>
      </c>
      <c r="D77" s="543" t="s">
        <v>152</v>
      </c>
      <c r="E77" s="543">
        <v>2.0</v>
      </c>
      <c r="F77" s="543">
        <v>3.0</v>
      </c>
      <c r="G77" s="817" t="s">
        <v>4722</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4048</v>
      </c>
      <c r="R77" s="819"/>
      <c r="S77" s="819"/>
      <c r="T77" s="819"/>
    </row>
    <row r="78">
      <c r="A78" s="816" t="s">
        <v>1088</v>
      </c>
      <c r="B78" s="543">
        <v>2.0</v>
      </c>
      <c r="C78" s="544" t="str">
        <f t="array" ref="C78">index(Images!$A$1:$K$1, 1, 6)</f>
        <v/>
      </c>
      <c r="D78" s="543" t="s">
        <v>152</v>
      </c>
      <c r="E78" s="543">
        <v>2.0</v>
      </c>
      <c r="F78" s="543">
        <v>5.0</v>
      </c>
      <c r="G78" s="817" t="s">
        <v>4723</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4054</v>
      </c>
      <c r="R78" s="819"/>
      <c r="S78" s="819"/>
      <c r="T78" s="819"/>
    </row>
    <row r="79">
      <c r="A79" s="820" t="s">
        <v>193</v>
      </c>
      <c r="B79" s="821">
        <v>3.0</v>
      </c>
      <c r="C79" s="822" t="str">
        <f t="array" ref="C79">index(Images!$A$1:$K$1, 1, 6)</f>
        <v/>
      </c>
      <c r="D79" s="821" t="s">
        <v>152</v>
      </c>
      <c r="E79" s="821">
        <v>2.0</v>
      </c>
      <c r="F79" s="821">
        <v>3.0</v>
      </c>
      <c r="G79" s="823" t="s">
        <v>4724</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4048</v>
      </c>
      <c r="R79" s="825"/>
      <c r="S79" s="825"/>
      <c r="T79" s="825"/>
    </row>
    <row r="80">
      <c r="A80" s="820" t="s">
        <v>342</v>
      </c>
      <c r="B80" s="821">
        <v>3.0</v>
      </c>
      <c r="C80" s="822" t="str">
        <f t="array" ref="C80">index(Images!$A$1:$K$1, 1, 6)</f>
        <v/>
      </c>
      <c r="D80" s="821" t="s">
        <v>152</v>
      </c>
      <c r="E80" s="821">
        <v>2.0</v>
      </c>
      <c r="F80" s="821">
        <v>3.0</v>
      </c>
      <c r="G80" s="823" t="s">
        <v>4725</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4048</v>
      </c>
      <c r="R80" s="825"/>
      <c r="S80" s="825"/>
      <c r="T80" s="825"/>
    </row>
    <row r="81">
      <c r="A81" s="820" t="s">
        <v>507</v>
      </c>
      <c r="B81" s="821">
        <v>3.0</v>
      </c>
      <c r="C81" s="822" t="str">
        <f t="array" ref="C81">index(Images!$A$1:$K$1, 1, 6)</f>
        <v/>
      </c>
      <c r="D81" s="821" t="s">
        <v>152</v>
      </c>
      <c r="E81" s="821">
        <v>2.0</v>
      </c>
      <c r="F81" s="821">
        <v>5.0</v>
      </c>
      <c r="G81" s="823" t="s">
        <v>4726</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4054</v>
      </c>
      <c r="R81" s="825"/>
      <c r="S81" s="825"/>
      <c r="T81" s="825"/>
    </row>
    <row r="82">
      <c r="A82" s="820" t="s">
        <v>2335</v>
      </c>
      <c r="B82" s="821">
        <v>3.0</v>
      </c>
      <c r="C82" s="822" t="str">
        <f t="array" ref="C82">index(Images!$A$1:$K$1, 1, 6)</f>
        <v/>
      </c>
      <c r="D82" s="821" t="s">
        <v>4622</v>
      </c>
      <c r="E82" s="821">
        <v>2.0</v>
      </c>
      <c r="F82" s="821">
        <v>3.0</v>
      </c>
      <c r="G82" s="823" t="s">
        <v>4727</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4048</v>
      </c>
      <c r="R82" s="825"/>
      <c r="S82" s="825"/>
      <c r="T82" s="825"/>
    </row>
    <row r="83">
      <c r="A83" s="820" t="s">
        <v>4728</v>
      </c>
      <c r="B83" s="821">
        <v>3.0</v>
      </c>
      <c r="C83" s="822" t="str">
        <f t="array" ref="C83">index(Images!$A$1:$K$1, 1, 6)</f>
        <v/>
      </c>
      <c r="D83" s="821" t="s">
        <v>4622</v>
      </c>
      <c r="E83" s="821">
        <v>2.0</v>
      </c>
      <c r="F83" s="821">
        <v>3.0</v>
      </c>
      <c r="G83" s="823" t="s">
        <v>4729</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4048</v>
      </c>
      <c r="R83" s="825"/>
      <c r="S83" s="825"/>
      <c r="T83" s="825"/>
    </row>
    <row r="84">
      <c r="A84" s="820" t="s">
        <v>4730</v>
      </c>
      <c r="B84" s="821">
        <v>3.0</v>
      </c>
      <c r="C84" s="822" t="str">
        <f t="array" ref="C84">index(Images!$A$1:$K$1, 1, 6)</f>
        <v/>
      </c>
      <c r="D84" s="821" t="s">
        <v>4622</v>
      </c>
      <c r="E84" s="821">
        <v>2.0</v>
      </c>
      <c r="F84" s="821">
        <v>3.0</v>
      </c>
      <c r="G84" s="823" t="s">
        <v>4731</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4048</v>
      </c>
      <c r="R84" s="825"/>
      <c r="S84" s="825"/>
      <c r="T84" s="825"/>
    </row>
    <row r="85">
      <c r="A85" s="820" t="s">
        <v>4732</v>
      </c>
      <c r="B85" s="821">
        <v>3.0</v>
      </c>
      <c r="C85" s="822" t="str">
        <f t="array" ref="C85">index(Images!$A$1:$K$1, 1, 6)</f>
        <v/>
      </c>
      <c r="D85" s="821" t="s">
        <v>4622</v>
      </c>
      <c r="E85" s="821">
        <v>2.0</v>
      </c>
      <c r="F85" s="821">
        <v>3.0</v>
      </c>
      <c r="G85" s="823" t="s">
        <v>4733</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4055</v>
      </c>
      <c r="R85" s="825"/>
      <c r="S85" s="825"/>
      <c r="T85" s="825"/>
    </row>
    <row r="86">
      <c r="A86" s="820" t="s">
        <v>1467</v>
      </c>
      <c r="B86" s="821">
        <v>3.0</v>
      </c>
      <c r="C86" s="822" t="str">
        <f t="array" ref="C86">index(Images!$A$1:$K$1, 1, 6)</f>
        <v/>
      </c>
      <c r="D86" s="821" t="s">
        <v>4622</v>
      </c>
      <c r="E86" s="821">
        <v>2.0</v>
      </c>
      <c r="F86" s="821">
        <v>5.0</v>
      </c>
      <c r="G86" s="823" t="s">
        <v>4734</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4054</v>
      </c>
      <c r="R86" s="825"/>
      <c r="S86" s="825"/>
      <c r="T86" s="825"/>
    </row>
    <row r="87">
      <c r="A87" s="820" t="s">
        <v>3859</v>
      </c>
      <c r="B87" s="821">
        <v>3.0</v>
      </c>
      <c r="C87" s="822" t="str">
        <f t="array" ref="C87">index(Images!$A$1:$K$1, 1, 6)</f>
        <v/>
      </c>
      <c r="D87" s="821" t="s">
        <v>4622</v>
      </c>
      <c r="E87" s="821">
        <v>2.0</v>
      </c>
      <c r="F87" s="821">
        <v>5.0</v>
      </c>
      <c r="G87" s="823" t="s">
        <v>4735</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4054</v>
      </c>
      <c r="R87" s="825"/>
      <c r="S87" s="825"/>
      <c r="T87" s="825"/>
    </row>
    <row r="88">
      <c r="A88" s="820" t="s">
        <v>3741</v>
      </c>
      <c r="B88" s="821">
        <v>3.0</v>
      </c>
      <c r="C88" s="822" t="str">
        <f t="array" ref="C88">index(Images!$A$1:$K$1, 1, 6)</f>
        <v/>
      </c>
      <c r="D88" s="821" t="s">
        <v>4622</v>
      </c>
      <c r="E88" s="821">
        <v>2.0</v>
      </c>
      <c r="F88" s="821">
        <v>3.0</v>
      </c>
      <c r="G88" s="823" t="s">
        <v>4736</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4048</v>
      </c>
      <c r="R88" s="825"/>
      <c r="S88" s="825"/>
      <c r="T88" s="825"/>
    </row>
    <row r="89">
      <c r="A89" s="826" t="s">
        <v>4737</v>
      </c>
      <c r="B89" s="558">
        <v>1.0</v>
      </c>
      <c r="C89" s="559" t="str">
        <f t="array" ref="C89">index(Images!$A$1:$K$1, 1, 7)</f>
        <v/>
      </c>
      <c r="D89" s="558" t="s">
        <v>152</v>
      </c>
      <c r="E89" s="558">
        <v>2.0</v>
      </c>
      <c r="F89" s="558">
        <v>3.0</v>
      </c>
      <c r="G89" s="827" t="s">
        <v>4738</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4048</v>
      </c>
      <c r="R89" s="829"/>
      <c r="S89" s="829"/>
      <c r="T89" s="829"/>
    </row>
    <row r="90">
      <c r="A90" s="826" t="s">
        <v>4739</v>
      </c>
      <c r="B90" s="558">
        <v>2.0</v>
      </c>
      <c r="C90" s="559" t="str">
        <f t="array" ref="C90">index(Images!$A$1:$K$1, 1, 7)</f>
        <v/>
      </c>
      <c r="D90" s="558" t="s">
        <v>152</v>
      </c>
      <c r="E90" s="558">
        <v>2.0</v>
      </c>
      <c r="F90" s="558">
        <v>3.0</v>
      </c>
      <c r="G90" s="827" t="s">
        <v>4740</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4048</v>
      </c>
      <c r="R90" s="829"/>
      <c r="S90" s="829"/>
      <c r="T90" s="829"/>
    </row>
    <row r="91">
      <c r="A91" s="826" t="s">
        <v>1590</v>
      </c>
      <c r="B91" s="558">
        <v>2.0</v>
      </c>
      <c r="C91" s="559" t="str">
        <f t="array" ref="C91">index(Images!$A$1:$K$1, 1, 7)</f>
        <v/>
      </c>
      <c r="D91" s="558" t="s">
        <v>152</v>
      </c>
      <c r="E91" s="558">
        <v>2.0</v>
      </c>
      <c r="F91" s="558">
        <v>3.0</v>
      </c>
      <c r="G91" s="827" t="s">
        <v>4741</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4048</v>
      </c>
      <c r="R91" s="829"/>
      <c r="S91" s="829"/>
      <c r="T91" s="829"/>
    </row>
    <row r="92">
      <c r="A92" s="830" t="s">
        <v>337</v>
      </c>
      <c r="B92" s="831">
        <v>3.0</v>
      </c>
      <c r="C92" s="832" t="str">
        <f t="array" ref="C92">index(Images!$A$1:$K$1, 1, 7)</f>
        <v/>
      </c>
      <c r="D92" s="831" t="s">
        <v>152</v>
      </c>
      <c r="E92" s="831">
        <v>2.0</v>
      </c>
      <c r="F92" s="831">
        <v>3.0</v>
      </c>
      <c r="G92" s="833" t="s">
        <v>4624</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4048</v>
      </c>
      <c r="R92" s="835"/>
      <c r="S92" s="835"/>
      <c r="T92" s="835"/>
    </row>
    <row r="93">
      <c r="A93" s="830" t="s">
        <v>1325</v>
      </c>
      <c r="B93" s="831">
        <v>3.0</v>
      </c>
      <c r="C93" s="832" t="str">
        <f t="array" ref="C93">index(Images!$A$1:$K$1, 1, 7)</f>
        <v/>
      </c>
      <c r="D93" s="831" t="s">
        <v>4622</v>
      </c>
      <c r="E93" s="831">
        <v>2.0</v>
      </c>
      <c r="F93" s="831">
        <v>3.0</v>
      </c>
      <c r="G93" s="833" t="s">
        <v>4742</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4048</v>
      </c>
      <c r="R93" s="835"/>
      <c r="S93" s="835"/>
      <c r="T93" s="835"/>
    </row>
    <row r="94">
      <c r="A94" s="830" t="s">
        <v>2861</v>
      </c>
      <c r="B94" s="831">
        <v>3.0</v>
      </c>
      <c r="C94" s="832" t="str">
        <f t="array" ref="C94">index(Images!$A$1:$K$1, 1, 7)</f>
        <v/>
      </c>
      <c r="D94" s="831" t="s">
        <v>4622</v>
      </c>
      <c r="E94" s="831">
        <v>2.0</v>
      </c>
      <c r="F94" s="831">
        <v>3.0</v>
      </c>
      <c r="G94" s="833" t="s">
        <v>4743</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4048</v>
      </c>
      <c r="R94" s="835"/>
      <c r="S94" s="835"/>
      <c r="T94" s="835"/>
    </row>
    <row r="95">
      <c r="A95" s="830" t="s">
        <v>4744</v>
      </c>
      <c r="B95" s="831">
        <v>3.0</v>
      </c>
      <c r="C95" s="832" t="str">
        <f t="array" ref="C95">index(Images!$A$1:$K$1, 1, 7)</f>
        <v/>
      </c>
      <c r="D95" s="831" t="s">
        <v>4622</v>
      </c>
      <c r="E95" s="831">
        <v>2.0</v>
      </c>
      <c r="F95" s="831">
        <v>3.0</v>
      </c>
      <c r="G95" s="833" t="s">
        <v>4745</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4048</v>
      </c>
      <c r="R95" s="835"/>
      <c r="S95" s="835"/>
      <c r="T95" s="835"/>
    </row>
    <row r="96">
      <c r="A96" s="830" t="s">
        <v>3889</v>
      </c>
      <c r="B96" s="831">
        <v>3.0</v>
      </c>
      <c r="C96" s="832" t="str">
        <f t="array" ref="C96">index(Images!$A$1:$K$1, 1, 7)</f>
        <v/>
      </c>
      <c r="D96" s="831" t="s">
        <v>4622</v>
      </c>
      <c r="E96" s="831">
        <v>2.0</v>
      </c>
      <c r="F96" s="831">
        <v>3.0</v>
      </c>
      <c r="G96" s="833" t="s">
        <v>4746</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4048</v>
      </c>
      <c r="R96" s="835"/>
      <c r="S96" s="835"/>
      <c r="T96" s="835"/>
    </row>
    <row r="97">
      <c r="A97" s="830" t="s">
        <v>3651</v>
      </c>
      <c r="B97" s="831">
        <v>3.0</v>
      </c>
      <c r="C97" s="832" t="str">
        <f t="array" ref="C97">index(Images!$A$1:$K$1, 1, 7)</f>
        <v/>
      </c>
      <c r="D97" s="831" t="s">
        <v>4622</v>
      </c>
      <c r="E97" s="831">
        <v>2.0</v>
      </c>
      <c r="F97" s="831">
        <v>5.0</v>
      </c>
      <c r="G97" s="833" t="s">
        <v>4747</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4048</v>
      </c>
      <c r="R97" s="835"/>
      <c r="S97" s="835"/>
      <c r="T97" s="835"/>
    </row>
    <row r="98">
      <c r="A98" s="830" t="s">
        <v>4748</v>
      </c>
      <c r="B98" s="831">
        <v>3.0</v>
      </c>
      <c r="C98" s="832" t="str">
        <f t="array" ref="C98">index(Images!$A$1:$K$1, 1, 7)</f>
        <v/>
      </c>
      <c r="D98" s="831" t="s">
        <v>4622</v>
      </c>
      <c r="E98" s="831">
        <v>2.0</v>
      </c>
      <c r="F98" s="831">
        <v>3.0</v>
      </c>
      <c r="G98" s="833" t="s">
        <v>4749</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4048</v>
      </c>
      <c r="R98" s="835"/>
      <c r="S98" s="835"/>
      <c r="T98" s="835"/>
    </row>
    <row r="99">
      <c r="A99" s="836" t="s">
        <v>387</v>
      </c>
      <c r="B99" s="573">
        <v>1.0</v>
      </c>
      <c r="C99" s="574" t="str">
        <f t="array" ref="C99">index(Images!$A$1:$K$1, 1, 8)</f>
        <v/>
      </c>
      <c r="D99" s="573" t="s">
        <v>152</v>
      </c>
      <c r="E99" s="573">
        <v>1.0</v>
      </c>
      <c r="F99" s="573">
        <v>3.0</v>
      </c>
      <c r="G99" s="837" t="s">
        <v>4750</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4048</v>
      </c>
      <c r="R99" s="839"/>
      <c r="S99" s="839"/>
      <c r="T99" s="839"/>
    </row>
    <row r="100">
      <c r="A100" s="836" t="s">
        <v>4751</v>
      </c>
      <c r="B100" s="573">
        <v>2.0</v>
      </c>
      <c r="C100" s="574" t="str">
        <f t="array" ref="C100">index(Images!$A$1:$K$1, 1, 8)</f>
        <v/>
      </c>
      <c r="D100" s="573" t="s">
        <v>152</v>
      </c>
      <c r="E100" s="573">
        <v>1.0</v>
      </c>
      <c r="F100" s="573">
        <v>3.0</v>
      </c>
      <c r="G100" s="837" t="s">
        <v>4752</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4048</v>
      </c>
      <c r="R100" s="839"/>
      <c r="S100" s="839"/>
      <c r="T100" s="839"/>
    </row>
    <row r="101">
      <c r="A101" s="836" t="s">
        <v>4753</v>
      </c>
      <c r="B101" s="573">
        <v>2.0</v>
      </c>
      <c r="C101" s="574" t="str">
        <f t="array" ref="C101">index(Images!$A$1:$K$1, 1, 8)</f>
        <v/>
      </c>
      <c r="D101" s="573" t="s">
        <v>152</v>
      </c>
      <c r="E101" s="573">
        <v>1.0</v>
      </c>
      <c r="F101" s="573">
        <v>3.0</v>
      </c>
      <c r="G101" s="837" t="s">
        <v>4754</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4048</v>
      </c>
      <c r="R101" s="839"/>
      <c r="S101" s="839"/>
      <c r="T101" s="839"/>
    </row>
    <row r="102">
      <c r="A102" s="836" t="s">
        <v>363</v>
      </c>
      <c r="B102" s="573">
        <v>3.0</v>
      </c>
      <c r="C102" s="574" t="str">
        <f t="array" ref="C102">index(Images!$A$1:$K$1, 1, 8)</f>
        <v/>
      </c>
      <c r="D102" s="573" t="s">
        <v>152</v>
      </c>
      <c r="E102" s="573">
        <v>1.0</v>
      </c>
      <c r="F102" s="573">
        <v>3.0</v>
      </c>
      <c r="G102" s="837" t="s">
        <v>4755</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4048</v>
      </c>
      <c r="R102" s="839"/>
      <c r="S102" s="839"/>
      <c r="T102" s="839"/>
    </row>
    <row r="103">
      <c r="A103" s="836" t="s">
        <v>540</v>
      </c>
      <c r="B103" s="573">
        <v>3.0</v>
      </c>
      <c r="C103" s="574" t="str">
        <f t="array" ref="C103">index(Images!$A$1:$K$1, 1, 8)</f>
        <v/>
      </c>
      <c r="D103" s="573" t="s">
        <v>152</v>
      </c>
      <c r="E103" s="573">
        <v>1.0</v>
      </c>
      <c r="F103" s="573">
        <v>3.0</v>
      </c>
      <c r="G103" s="837" t="s">
        <v>4756</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4048</v>
      </c>
      <c r="R103" s="839"/>
      <c r="S103" s="839"/>
      <c r="T103" s="839"/>
    </row>
    <row r="104">
      <c r="A104" s="836" t="s">
        <v>4757</v>
      </c>
      <c r="B104" s="573">
        <v>3.0</v>
      </c>
      <c r="C104" s="574" t="str">
        <f t="array" ref="C104">index(Images!$A$1:$K$1, 1, 8)</f>
        <v/>
      </c>
      <c r="D104" s="573" t="s">
        <v>4622</v>
      </c>
      <c r="E104" s="573">
        <v>1.0</v>
      </c>
      <c r="F104" s="573">
        <v>3.0</v>
      </c>
      <c r="G104" s="837" t="s">
        <v>4758</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4048</v>
      </c>
      <c r="R104" s="839"/>
      <c r="S104" s="839"/>
      <c r="T104" s="839"/>
    </row>
    <row r="105">
      <c r="A105" s="836" t="s">
        <v>4759</v>
      </c>
      <c r="B105" s="573">
        <v>3.0</v>
      </c>
      <c r="C105" s="574" t="str">
        <f t="array" ref="C105">index(Images!$A$1:$K$1, 1, 8)</f>
        <v/>
      </c>
      <c r="D105" s="573" t="s">
        <v>4622</v>
      </c>
      <c r="E105" s="573">
        <v>2.0</v>
      </c>
      <c r="F105" s="573">
        <v>3.0</v>
      </c>
      <c r="G105" s="840" t="s">
        <v>4760</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4048</v>
      </c>
      <c r="R105" s="839"/>
      <c r="S105" s="839"/>
      <c r="T105" s="839"/>
    </row>
    <row r="106">
      <c r="A106" s="836" t="s">
        <v>4761</v>
      </c>
      <c r="B106" s="573">
        <v>3.0</v>
      </c>
      <c r="C106" s="574" t="str">
        <f t="array" ref="C106">index(Images!$A$1:$K$1, 1, 8)</f>
        <v/>
      </c>
      <c r="D106" s="573" t="s">
        <v>4622</v>
      </c>
      <c r="E106" s="573">
        <v>2.0</v>
      </c>
      <c r="F106" s="573">
        <v>3.0</v>
      </c>
      <c r="G106" s="837" t="s">
        <v>4762</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4048</v>
      </c>
      <c r="R106" s="839"/>
      <c r="S106" s="839"/>
      <c r="T106" s="839"/>
    </row>
    <row r="107">
      <c r="A107" s="836" t="s">
        <v>3184</v>
      </c>
      <c r="B107" s="573">
        <v>3.0</v>
      </c>
      <c r="C107" s="574" t="str">
        <f t="array" ref="C107">index(Images!$A$1:$K$1, 1, 8)</f>
        <v/>
      </c>
      <c r="D107" s="573" t="s">
        <v>4622</v>
      </c>
      <c r="E107" s="573">
        <v>2.0</v>
      </c>
      <c r="F107" s="573">
        <v>5.0</v>
      </c>
      <c r="G107" s="837" t="s">
        <v>4755</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4054</v>
      </c>
      <c r="R107" s="839"/>
      <c r="S107" s="839"/>
      <c r="T107" s="839"/>
    </row>
    <row r="108">
      <c r="A108" s="836" t="s">
        <v>3709</v>
      </c>
      <c r="B108" s="573">
        <v>3.0</v>
      </c>
      <c r="C108" s="574" t="str">
        <f t="array" ref="C108">index(Images!$A$1:$K$1, 1, 8)</f>
        <v/>
      </c>
      <c r="D108" s="573" t="s">
        <v>4622</v>
      </c>
      <c r="E108" s="573">
        <v>1.0</v>
      </c>
      <c r="F108" s="573">
        <v>3.0</v>
      </c>
      <c r="G108" s="837" t="s">
        <v>4763</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4048</v>
      </c>
      <c r="R108" s="839"/>
      <c r="S108" s="839"/>
      <c r="T108" s="839"/>
    </row>
    <row r="109">
      <c r="A109" s="836" t="s">
        <v>4764</v>
      </c>
      <c r="B109" s="573">
        <v>3.0</v>
      </c>
      <c r="C109" s="574" t="str">
        <f t="array" ref="C109">index(Images!$A$1:$K$1, 1, 8)</f>
        <v/>
      </c>
      <c r="D109" s="573" t="s">
        <v>4622</v>
      </c>
      <c r="E109" s="573">
        <v>2.0</v>
      </c>
      <c r="F109" s="573">
        <v>3.0</v>
      </c>
      <c r="G109" s="837" t="s">
        <v>4765</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4048</v>
      </c>
      <c r="R109" s="839"/>
      <c r="S109" s="839"/>
      <c r="T109" s="839"/>
    </row>
    <row r="110">
      <c r="A110" s="841" t="s">
        <v>4766</v>
      </c>
      <c r="B110" s="588">
        <v>1.0</v>
      </c>
      <c r="C110" s="589" t="str">
        <f t="array" ref="C110">index(Images!$A$1:$K$1, 1, 9)</f>
        <v/>
      </c>
      <c r="D110" s="588" t="s">
        <v>152</v>
      </c>
      <c r="E110" s="588">
        <v>2.0</v>
      </c>
      <c r="F110" s="588">
        <v>3.0</v>
      </c>
      <c r="G110" s="842" t="s">
        <v>4767</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4048</v>
      </c>
      <c r="R110" s="844"/>
      <c r="S110" s="844"/>
      <c r="T110" s="844"/>
    </row>
    <row r="111">
      <c r="A111" s="841" t="s">
        <v>4768</v>
      </c>
      <c r="B111" s="588">
        <v>2.0</v>
      </c>
      <c r="C111" s="589" t="str">
        <f t="array" ref="C111">index(Images!$A$1:$K$1, 1, 9)</f>
        <v/>
      </c>
      <c r="D111" s="588" t="s">
        <v>152</v>
      </c>
      <c r="E111" s="588">
        <v>2.0</v>
      </c>
      <c r="F111" s="588">
        <v>3.0</v>
      </c>
      <c r="G111" s="842" t="s">
        <v>4769</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4048</v>
      </c>
      <c r="R111" s="844"/>
      <c r="S111" s="844"/>
      <c r="T111" s="844"/>
    </row>
    <row r="112">
      <c r="A112" s="841" t="s">
        <v>4770</v>
      </c>
      <c r="B112" s="588">
        <v>2.0</v>
      </c>
      <c r="C112" s="589" t="str">
        <f t="array" ref="C112">index(Images!$A$1:$K$1, 1, 9)</f>
        <v/>
      </c>
      <c r="D112" s="588" t="s">
        <v>152</v>
      </c>
      <c r="E112" s="588">
        <v>2.0</v>
      </c>
      <c r="F112" s="588">
        <v>5.0</v>
      </c>
      <c r="G112" s="842" t="s">
        <v>4771</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4055</v>
      </c>
      <c r="R112" s="844"/>
      <c r="S112" s="844"/>
      <c r="T112" s="844"/>
    </row>
    <row r="113">
      <c r="A113" s="841" t="s">
        <v>200</v>
      </c>
      <c r="B113" s="588">
        <v>3.0</v>
      </c>
      <c r="C113" s="589" t="str">
        <f t="array" ref="C113">index(Images!$A$1:$K$1, 1, 9)</f>
        <v/>
      </c>
      <c r="D113" s="588" t="s">
        <v>152</v>
      </c>
      <c r="E113" s="588">
        <v>2.0</v>
      </c>
      <c r="F113" s="588">
        <v>3.0</v>
      </c>
      <c r="G113" s="845" t="s">
        <v>4772</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4048</v>
      </c>
      <c r="R113" s="844"/>
      <c r="S113" s="844"/>
      <c r="T113" s="844"/>
    </row>
    <row r="114">
      <c r="A114" s="841" t="s">
        <v>4773</v>
      </c>
      <c r="B114" s="588">
        <v>3.0</v>
      </c>
      <c r="C114" s="589" t="str">
        <f t="array" ref="C114">index(Images!$A$1:$K$1, 1, 9)</f>
        <v/>
      </c>
      <c r="D114" s="588" t="s">
        <v>4622</v>
      </c>
      <c r="E114" s="588">
        <v>2.0</v>
      </c>
      <c r="F114" s="588">
        <v>3.0</v>
      </c>
      <c r="G114" s="845" t="s">
        <v>4774</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4048</v>
      </c>
      <c r="R114" s="844"/>
      <c r="S114" s="844"/>
      <c r="T114" s="844"/>
    </row>
    <row r="115">
      <c r="A115" s="841" t="s">
        <v>4775</v>
      </c>
      <c r="B115" s="588">
        <v>3.0</v>
      </c>
      <c r="C115" s="589" t="str">
        <f t="array" ref="C115">index(Images!$A$1:$K$1, 1, 9)</f>
        <v/>
      </c>
      <c r="D115" s="588" t="s">
        <v>4622</v>
      </c>
      <c r="E115" s="588">
        <v>2.0</v>
      </c>
      <c r="F115" s="588">
        <v>3.0</v>
      </c>
      <c r="G115" s="845" t="s">
        <v>4776</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4055</v>
      </c>
      <c r="R115" s="844"/>
      <c r="S115" s="844"/>
      <c r="T115" s="844"/>
    </row>
    <row r="116">
      <c r="A116" s="841" t="s">
        <v>486</v>
      </c>
      <c r="B116" s="588">
        <v>3.0</v>
      </c>
      <c r="C116" s="589" t="str">
        <f t="array" ref="C116">index(Images!$A$1:$K$1, 1, 9)</f>
        <v/>
      </c>
      <c r="D116" s="846" t="s">
        <v>4622</v>
      </c>
      <c r="E116" s="588">
        <v>2.0</v>
      </c>
      <c r="F116" s="588">
        <v>5.0</v>
      </c>
      <c r="G116" s="845" t="s">
        <v>4777</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4055</v>
      </c>
      <c r="R116" s="844"/>
      <c r="S116" s="844"/>
      <c r="T116" s="844"/>
    </row>
    <row r="117">
      <c r="A117" s="841" t="s">
        <v>4778</v>
      </c>
      <c r="B117" s="588">
        <v>3.0</v>
      </c>
      <c r="C117" s="589" t="str">
        <f t="array" ref="C117">index(Images!$A$1:$K$1, 1, 9)</f>
        <v/>
      </c>
      <c r="D117" s="846" t="s">
        <v>4622</v>
      </c>
      <c r="E117" s="588">
        <v>2.0</v>
      </c>
      <c r="F117" s="588">
        <v>5.0</v>
      </c>
      <c r="G117" s="845" t="s">
        <v>4779</v>
      </c>
      <c r="H117" s="79"/>
      <c r="I117" s="843">
        <v>37.0</v>
      </c>
      <c r="J117" s="843">
        <v>41.0</v>
      </c>
      <c r="K117" s="843">
        <v>17.0</v>
      </c>
      <c r="L117" s="843">
        <v>22.0</v>
      </c>
      <c r="M117" s="844"/>
      <c r="N117" s="844"/>
      <c r="O117" s="844"/>
      <c r="P117" s="844"/>
      <c r="Q117" s="844" t="s">
        <v>4055</v>
      </c>
      <c r="R117" s="844"/>
      <c r="S117" s="844"/>
      <c r="T117" s="844"/>
    </row>
    <row r="118">
      <c r="A118" s="847" t="s">
        <v>4780</v>
      </c>
      <c r="B118" s="848">
        <v>1.0</v>
      </c>
      <c r="C118" s="605" t="str">
        <f t="array" ref="C118">index(Images!$A$1:$K$1, 1, 10)</f>
        <v/>
      </c>
      <c r="D118" s="848" t="s">
        <v>152</v>
      </c>
      <c r="E118" s="848">
        <v>1.0</v>
      </c>
      <c r="F118" s="848">
        <v>3.0</v>
      </c>
      <c r="G118" s="849" t="s">
        <v>4781</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4048</v>
      </c>
      <c r="R118" s="851"/>
      <c r="S118" s="851"/>
      <c r="T118" s="851"/>
    </row>
    <row r="119">
      <c r="A119" s="847" t="s">
        <v>4782</v>
      </c>
      <c r="B119" s="848">
        <v>2.0</v>
      </c>
      <c r="C119" s="605" t="str">
        <f t="array" ref="C119">index(Images!$A$1:$K$1, 1, 10)</f>
        <v/>
      </c>
      <c r="D119" s="848" t="s">
        <v>152</v>
      </c>
      <c r="E119" s="848">
        <v>1.0</v>
      </c>
      <c r="F119" s="848">
        <v>3.0</v>
      </c>
      <c r="G119" s="849" t="s">
        <v>4783</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4048</v>
      </c>
      <c r="R119" s="851"/>
      <c r="S119" s="851"/>
      <c r="T119" s="851"/>
    </row>
    <row r="120">
      <c r="A120" s="847" t="s">
        <v>4784</v>
      </c>
      <c r="B120" s="848">
        <v>2.0</v>
      </c>
      <c r="C120" s="605" t="str">
        <f t="array" ref="C120">index(Images!$A$1:$K$1, 1, 10)</f>
        <v/>
      </c>
      <c r="D120" s="848" t="s">
        <v>152</v>
      </c>
      <c r="E120" s="848">
        <v>2.0</v>
      </c>
      <c r="F120" s="848">
        <v>3.0</v>
      </c>
      <c r="G120" s="849" t="s">
        <v>4783</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4048</v>
      </c>
      <c r="R120" s="851"/>
      <c r="S120" s="851"/>
      <c r="T120" s="851"/>
    </row>
    <row r="121">
      <c r="A121" s="847" t="s">
        <v>202</v>
      </c>
      <c r="B121" s="848">
        <v>3.0</v>
      </c>
      <c r="C121" s="605" t="str">
        <f t="array" ref="C121">index(Images!$A$1:$K$1, 1, 10)</f>
        <v/>
      </c>
      <c r="D121" s="848" t="s">
        <v>152</v>
      </c>
      <c r="E121" s="848">
        <v>1.0</v>
      </c>
      <c r="F121" s="848">
        <v>3.0</v>
      </c>
      <c r="G121" s="849" t="s">
        <v>4785</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4048</v>
      </c>
      <c r="R121" s="851"/>
      <c r="S121" s="851"/>
      <c r="T121" s="851"/>
    </row>
    <row r="122">
      <c r="A122" s="847" t="s">
        <v>1433</v>
      </c>
      <c r="B122" s="848">
        <v>3.0</v>
      </c>
      <c r="C122" s="605" t="str">
        <f t="array" ref="C122">index(Images!$A$1:$K$1, 1, 10)</f>
        <v/>
      </c>
      <c r="D122" s="848" t="s">
        <v>4622</v>
      </c>
      <c r="E122" s="848">
        <v>1.0</v>
      </c>
      <c r="F122" s="848">
        <v>3.0</v>
      </c>
      <c r="G122" s="849" t="s">
        <v>4786</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4048</v>
      </c>
      <c r="R122" s="851"/>
      <c r="S122" s="851"/>
      <c r="T122" s="851"/>
    </row>
    <row r="123">
      <c r="A123" s="847" t="s">
        <v>4787</v>
      </c>
      <c r="B123" s="848">
        <v>3.0</v>
      </c>
      <c r="C123" s="605" t="str">
        <f t="array" ref="C123">index(Images!$A$1:$K$1, 1, 10)</f>
        <v/>
      </c>
      <c r="D123" s="848" t="s">
        <v>4622</v>
      </c>
      <c r="E123" s="848">
        <v>1.0</v>
      </c>
      <c r="F123" s="848">
        <v>5.0</v>
      </c>
      <c r="G123" s="849" t="s">
        <v>4788</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4054</v>
      </c>
      <c r="R123" s="851"/>
      <c r="S123" s="851"/>
      <c r="T123" s="851"/>
    </row>
    <row r="124">
      <c r="A124" s="847" t="s">
        <v>4789</v>
      </c>
      <c r="B124" s="848">
        <v>3.0</v>
      </c>
      <c r="C124" s="605" t="str">
        <f t="array" ref="C124">index(Images!$A$1:$K$1, 1, 10)</f>
        <v/>
      </c>
      <c r="D124" s="848" t="s">
        <v>4622</v>
      </c>
      <c r="E124" s="848">
        <v>1.0</v>
      </c>
      <c r="F124" s="848">
        <v>5.0</v>
      </c>
      <c r="G124" s="849" t="s">
        <v>4790</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4048</v>
      </c>
      <c r="R124" s="851"/>
      <c r="S124" s="851"/>
      <c r="T124" s="851"/>
    </row>
    <row r="125">
      <c r="A125" s="847" t="s">
        <v>4791</v>
      </c>
      <c r="B125" s="848">
        <v>3.0</v>
      </c>
      <c r="C125" s="605" t="str">
        <f t="array" ref="C125">index(Images!$A$1:$K$1, 1, 10)</f>
        <v/>
      </c>
      <c r="D125" s="848" t="s">
        <v>4622</v>
      </c>
      <c r="E125" s="848">
        <v>1.0</v>
      </c>
      <c r="F125" s="848">
        <v>3.0</v>
      </c>
      <c r="G125" s="852" t="s">
        <v>4792</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4050</v>
      </c>
      <c r="R125" s="855"/>
      <c r="S125" s="855"/>
      <c r="T125" s="855"/>
    </row>
    <row r="126">
      <c r="A126" s="847" t="s">
        <v>4793</v>
      </c>
      <c r="B126" s="848">
        <v>3.0</v>
      </c>
      <c r="C126" s="605" t="str">
        <f t="array" ref="C126">index(Images!$A$1:$K$1, 1, 10)</f>
        <v/>
      </c>
      <c r="D126" s="848" t="s">
        <v>4622</v>
      </c>
      <c r="E126" s="848">
        <v>2.0</v>
      </c>
      <c r="F126" s="848">
        <v>5.0</v>
      </c>
      <c r="G126" s="849" t="s">
        <v>4794</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4048</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4795</v>
      </c>
      <c r="B1" s="858"/>
      <c r="C1" s="859"/>
      <c r="D1" s="860"/>
      <c r="E1" s="861"/>
      <c r="F1" s="862"/>
      <c r="G1" s="863"/>
      <c r="H1" s="860"/>
      <c r="I1" s="860"/>
      <c r="J1" s="864" t="s">
        <v>4796</v>
      </c>
      <c r="K1" s="865" t="s">
        <v>4797</v>
      </c>
      <c r="L1" s="866" t="s">
        <v>4798</v>
      </c>
      <c r="M1" s="867" t="s">
        <v>4799</v>
      </c>
      <c r="N1" s="868" t="s">
        <v>4800</v>
      </c>
      <c r="O1" s="869" t="s">
        <v>4801</v>
      </c>
      <c r="P1" s="869" t="s">
        <v>4802</v>
      </c>
      <c r="Q1" s="869" t="s">
        <v>4803</v>
      </c>
      <c r="R1" s="869" t="s">
        <v>4804</v>
      </c>
      <c r="S1" s="869" t="s">
        <v>4805</v>
      </c>
      <c r="T1" s="869" t="s">
        <v>4806</v>
      </c>
      <c r="U1" s="866" t="s">
        <v>4807</v>
      </c>
      <c r="V1" s="866" t="s">
        <v>4808</v>
      </c>
      <c r="W1" s="866" t="s">
        <v>4809</v>
      </c>
      <c r="X1" s="866" t="s">
        <v>4810</v>
      </c>
      <c r="Y1" s="866" t="s">
        <v>4811</v>
      </c>
      <c r="Z1" s="866" t="s">
        <v>809</v>
      </c>
      <c r="AA1" s="867" t="s">
        <v>4812</v>
      </c>
      <c r="AB1" s="867" t="s">
        <v>4813</v>
      </c>
      <c r="AC1" s="867" t="s">
        <v>4814</v>
      </c>
      <c r="AD1" s="867" t="s">
        <v>4815</v>
      </c>
      <c r="AE1" s="867" t="s">
        <v>4816</v>
      </c>
      <c r="AF1" s="867" t="s">
        <v>4817</v>
      </c>
      <c r="AG1" s="868" t="s">
        <v>4818</v>
      </c>
      <c r="AH1" s="868" t="s">
        <v>4819</v>
      </c>
      <c r="AI1" s="868" t="s">
        <v>4820</v>
      </c>
      <c r="AJ1" s="868" t="s">
        <v>4821</v>
      </c>
      <c r="AK1" s="868" t="s">
        <v>4822</v>
      </c>
      <c r="AL1" s="868" t="s">
        <v>4823</v>
      </c>
      <c r="AM1" s="870" t="s">
        <v>4824</v>
      </c>
      <c r="AN1" s="871" t="s">
        <v>4825</v>
      </c>
      <c r="AO1" s="871" t="s">
        <v>4826</v>
      </c>
      <c r="AP1" s="871" t="s">
        <v>4827</v>
      </c>
      <c r="AQ1" s="871" t="s">
        <v>4828</v>
      </c>
      <c r="AR1" s="871" t="s">
        <v>4829</v>
      </c>
      <c r="AS1" s="871" t="s">
        <v>4830</v>
      </c>
      <c r="AT1" s="871" t="s">
        <v>4831</v>
      </c>
      <c r="AU1" s="872" t="s">
        <v>84</v>
      </c>
    </row>
    <row r="2" ht="18.75" customHeight="1">
      <c r="A2" s="873" t="s">
        <v>420</v>
      </c>
      <c r="B2" s="874" t="str">
        <f t="array" ref="B2">index(Images!A$1:K$1, 1, 1)</f>
        <v/>
      </c>
      <c r="C2" s="875" t="s">
        <v>4832</v>
      </c>
      <c r="D2" s="20"/>
      <c r="E2" s="20"/>
      <c r="F2" s="20"/>
      <c r="G2" s="20"/>
      <c r="H2" s="20"/>
      <c r="I2" s="21"/>
      <c r="J2" s="876" t="s">
        <v>4833</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4834</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4835</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4836</v>
      </c>
      <c r="B5" s="874" t="str">
        <f>image("https://i.imgur.com/BRYhSmo.png",4,15,33)</f>
        <v/>
      </c>
      <c r="C5" s="263"/>
      <c r="I5" s="266"/>
      <c r="J5" s="950" t="s">
        <v>4837</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4838</v>
      </c>
      <c r="B6" s="874" t="str">
        <f>image("https://i.imgur.com/remgfP8.png",4,15,33)</f>
        <v/>
      </c>
      <c r="C6" s="263"/>
      <c r="I6" s="266"/>
      <c r="J6" s="975" t="s">
        <v>4839</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4840</v>
      </c>
      <c r="B7" s="874" t="str">
        <f>image("https://i.imgur.com/sTbU1no.png",4,15,50)</f>
        <v/>
      </c>
      <c r="C7" s="270"/>
      <c r="D7" s="452"/>
      <c r="E7" s="452"/>
      <c r="F7" s="452"/>
      <c r="G7" s="452"/>
      <c r="H7" s="452"/>
      <c r="I7" s="453"/>
      <c r="J7" s="1000" t="s">
        <v>4841</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4842</v>
      </c>
      <c r="C8" s="453"/>
      <c r="D8" s="1026" t="s">
        <v>4843</v>
      </c>
      <c r="E8" s="1027" t="s">
        <v>4844</v>
      </c>
      <c r="F8" s="1028" t="s">
        <v>4845</v>
      </c>
      <c r="G8" s="1029" t="s">
        <v>4846</v>
      </c>
      <c r="H8" s="1030" t="s">
        <v>4847</v>
      </c>
      <c r="I8" s="1030" t="s">
        <v>4848</v>
      </c>
      <c r="J8" s="1031" t="s">
        <v>4849</v>
      </c>
      <c r="K8" s="1032" t="s">
        <v>4850</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4851</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4852</v>
      </c>
      <c r="B10" s="1049" t="s">
        <v>4853</v>
      </c>
      <c r="C10" s="1049" t="s">
        <v>4854</v>
      </c>
      <c r="D10" s="1049" t="s">
        <v>4855</v>
      </c>
      <c r="H10" s="1049" t="s">
        <v>4856</v>
      </c>
      <c r="J10" s="1049" t="s">
        <v>4857</v>
      </c>
      <c r="M10" s="1049" t="s">
        <v>4611</v>
      </c>
      <c r="P10" s="1049" t="s">
        <v>1615</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4858</v>
      </c>
      <c r="B11" s="1049" t="s">
        <v>4859</v>
      </c>
      <c r="C11" s="1049" t="s">
        <v>4860</v>
      </c>
      <c r="D11" s="1049" t="s">
        <v>4861</v>
      </c>
      <c r="H11" s="1049" t="s">
        <v>402</v>
      </c>
      <c r="J11" s="1049" t="s">
        <v>4613</v>
      </c>
      <c r="M11" s="1049" t="s">
        <v>4615</v>
      </c>
      <c r="P11" s="1049" t="s">
        <v>409</v>
      </c>
      <c r="S11" s="1049" t="s">
        <v>624</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4862</v>
      </c>
      <c r="B12" s="1049" t="s">
        <v>4863</v>
      </c>
      <c r="C12" s="1049" t="s">
        <v>4864</v>
      </c>
      <c r="D12" s="1049" t="s">
        <v>4865</v>
      </c>
      <c r="H12" s="1049" t="s">
        <v>4866</v>
      </c>
      <c r="J12" s="1049" t="s">
        <v>4867</v>
      </c>
      <c r="M12" s="1051" t="s">
        <v>4868</v>
      </c>
      <c r="P12" s="1049" t="s">
        <v>4629</v>
      </c>
      <c r="S12" s="1049" t="s">
        <v>274</v>
      </c>
      <c r="V12" s="1049" t="s">
        <v>4627</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4869</v>
      </c>
      <c r="B13" s="1049" t="s">
        <v>4870</v>
      </c>
      <c r="C13" s="1049" t="s">
        <v>4871</v>
      </c>
      <c r="D13" s="1049" t="s">
        <v>4872</v>
      </c>
      <c r="H13" s="1049" t="s">
        <v>4873</v>
      </c>
      <c r="J13" s="1049" t="s">
        <v>4874</v>
      </c>
      <c r="M13" s="1051" t="s">
        <v>4625</v>
      </c>
      <c r="P13" s="1049" t="s">
        <v>4875</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4876</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4853</v>
      </c>
      <c r="B15" s="1054" t="s">
        <v>4877</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4854</v>
      </c>
      <c r="B20" s="1054" t="s">
        <v>4878</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4855</v>
      </c>
      <c r="B25" s="1091" t="s">
        <v>4879</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4856</v>
      </c>
      <c r="B35" s="1092" t="s">
        <v>4880</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4857</v>
      </c>
      <c r="B45" s="1091" t="s">
        <v>4881</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4611</v>
      </c>
      <c r="B55" s="1102" t="s">
        <v>4882</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1615</v>
      </c>
      <c r="B60" s="1104" t="s">
        <v>4883</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4884</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4885</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4859</v>
      </c>
      <c r="B81" s="1054" t="s">
        <v>4886</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4860</v>
      </c>
      <c r="B91" s="1054" t="s">
        <v>4887</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4861</v>
      </c>
      <c r="B106" s="1091" t="s">
        <v>4888</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4889</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4613</v>
      </c>
      <c r="B126" s="1104" t="s">
        <v>4890</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4615</v>
      </c>
      <c r="B131" s="1102" t="s">
        <v>4891</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4892</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624</v>
      </c>
      <c r="B146" s="1102" t="s">
        <v>4893</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4894</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4895</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4863</v>
      </c>
      <c r="B167" s="1054" t="s">
        <v>4896</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4864</v>
      </c>
      <c r="B182" s="1054" t="s">
        <v>4897</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4865</v>
      </c>
      <c r="B202" s="1091" t="s">
        <v>4898</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4866</v>
      </c>
      <c r="B222" s="1054" t="s">
        <v>4899</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4867</v>
      </c>
      <c r="B242" s="1121" t="s">
        <v>4900</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4868</v>
      </c>
      <c r="B252" s="1092" t="s">
        <v>4901</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4629</v>
      </c>
      <c r="B262" s="1104" t="s">
        <v>4902</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4903</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4627</v>
      </c>
      <c r="B282" s="1104" t="s">
        <v>4904</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4905</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4870</v>
      </c>
      <c r="B293" s="1104" t="s">
        <v>4886</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4871</v>
      </c>
      <c r="B303" s="1132" t="s">
        <v>4906</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4872</v>
      </c>
      <c r="B313" s="1132" t="s">
        <v>4907</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4873</v>
      </c>
      <c r="B323" s="1158" t="s">
        <v>4908</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4874</v>
      </c>
      <c r="B333" s="1158" t="s">
        <v>4909</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4625</v>
      </c>
      <c r="B343" s="1104" t="s">
        <v>4910</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4621</v>
      </c>
      <c r="B353" s="1201" t="s">
        <v>4911</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4631</v>
      </c>
      <c r="B363" s="1104" t="s">
        <v>4912</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3830</v>
      </c>
      <c r="B373" s="1104" t="s">
        <v>4913</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4914</v>
      </c>
      <c r="B383" s="1102" t="s">
        <v>4915</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4916</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4852</v>
      </c>
      <c r="B394" s="1235" t="s">
        <v>4853</v>
      </c>
      <c r="C394" s="1235" t="s">
        <v>4854</v>
      </c>
      <c r="D394" s="1235" t="s">
        <v>4855</v>
      </c>
      <c r="H394" s="1235" t="s">
        <v>4638</v>
      </c>
      <c r="J394" s="1235" t="s">
        <v>4917</v>
      </c>
      <c r="M394" s="1235" t="s">
        <v>4857</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4858</v>
      </c>
      <c r="B395" s="1235" t="s">
        <v>4859</v>
      </c>
      <c r="C395" s="1235" t="s">
        <v>4861</v>
      </c>
      <c r="D395" s="1235" t="s">
        <v>4860</v>
      </c>
      <c r="H395" s="1235" t="s">
        <v>4637</v>
      </c>
      <c r="J395" s="1235" t="s">
        <v>4640</v>
      </c>
      <c r="M395" s="1235" t="s">
        <v>653</v>
      </c>
      <c r="P395" s="1235" t="s">
        <v>4655</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4862</v>
      </c>
      <c r="B396" s="1235" t="s">
        <v>4863</v>
      </c>
      <c r="C396" s="1235" t="s">
        <v>4865</v>
      </c>
      <c r="D396" s="1235" t="s">
        <v>4864</v>
      </c>
      <c r="H396" s="1235" t="s">
        <v>4866</v>
      </c>
      <c r="J396" s="1235" t="s">
        <v>4918</v>
      </c>
      <c r="M396" s="1238" t="s">
        <v>4919</v>
      </c>
      <c r="P396" s="1235" t="s">
        <v>440</v>
      </c>
      <c r="S396" s="1235" t="s">
        <v>4648</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4869</v>
      </c>
      <c r="B397" s="1235" t="s">
        <v>4872</v>
      </c>
      <c r="C397" s="1235" t="s">
        <v>4870</v>
      </c>
      <c r="D397" s="1235" t="s">
        <v>4871</v>
      </c>
      <c r="H397" s="1239" t="s">
        <v>4920</v>
      </c>
      <c r="J397" s="1235" t="s">
        <v>4921</v>
      </c>
      <c r="M397" s="1238" t="s">
        <v>4646</v>
      </c>
      <c r="P397" s="1235" t="s">
        <v>4653</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4876</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4853</v>
      </c>
      <c r="B399" s="1054" t="s">
        <v>4922</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4854</v>
      </c>
      <c r="B404" s="1054" t="s">
        <v>4923</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4855</v>
      </c>
      <c r="B409" s="1091" t="s">
        <v>4924</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4638</v>
      </c>
      <c r="B419" s="1102" t="s">
        <v>4925</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4917</v>
      </c>
      <c r="B424" s="1121" t="s">
        <v>4926</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4857</v>
      </c>
      <c r="B434" s="1054" t="s">
        <v>4927</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4928</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4929</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4885</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4859</v>
      </c>
      <c r="B465" s="1054" t="s">
        <v>4930</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4861</v>
      </c>
      <c r="B475" s="1054" t="s">
        <v>4931</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4860</v>
      </c>
      <c r="B490" s="1091" t="s">
        <v>4932</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4637</v>
      </c>
      <c r="B505" s="1102" t="s">
        <v>4891</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4640</v>
      </c>
      <c r="B510" s="1104" t="s">
        <v>4933</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653</v>
      </c>
      <c r="B515" s="1102" t="s">
        <v>4934</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4655</v>
      </c>
      <c r="B525" s="1104" t="s">
        <v>4935</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4936</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4895</v>
      </c>
      <c r="B545" s="1242"/>
      <c r="AM545" s="1047"/>
      <c r="AN545" s="1047"/>
      <c r="AO545" s="1047"/>
      <c r="AP545" s="1046"/>
      <c r="AQ545" s="1047"/>
      <c r="AR545" s="1047"/>
      <c r="AS545" s="1046"/>
      <c r="AT545" s="1046"/>
      <c r="AU545" s="1047"/>
    </row>
    <row r="546">
      <c r="A546" s="1108" t="s">
        <v>4863</v>
      </c>
      <c r="B546" s="1054" t="s">
        <v>4937</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4865</v>
      </c>
      <c r="B561" s="1091" t="s">
        <v>4938</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4864</v>
      </c>
      <c r="B581" s="1054" t="s">
        <v>4939</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4866</v>
      </c>
      <c r="B601" s="1091" t="s">
        <v>4940</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4918</v>
      </c>
      <c r="B621" s="1092" t="s">
        <v>4941</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4919</v>
      </c>
      <c r="B631" s="1121" t="s">
        <v>4942</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4943</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4648</v>
      </c>
      <c r="B651" s="1104" t="s">
        <v>4944</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4905</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4872</v>
      </c>
      <c r="B662" s="1158" t="s">
        <v>4945</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4870</v>
      </c>
      <c r="B672" s="1158" t="s">
        <v>4946</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4871</v>
      </c>
      <c r="B682" s="1158" t="s">
        <v>4947</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4920</v>
      </c>
      <c r="B692" s="1158" t="s">
        <v>4948</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4921</v>
      </c>
      <c r="B702" s="1158" t="s">
        <v>4949</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4651</v>
      </c>
      <c r="B712" s="1158" t="s">
        <v>4950</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4646</v>
      </c>
      <c r="B722" s="1104" t="s">
        <v>4951</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4653</v>
      </c>
      <c r="B732" s="1104" t="s">
        <v>4952</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4657</v>
      </c>
      <c r="B742" s="1104" t="s">
        <v>4953</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4954</v>
      </c>
      <c r="B752" s="1102" t="s">
        <v>4955</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4956</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4852</v>
      </c>
      <c r="B763" s="1287" t="s">
        <v>4853</v>
      </c>
      <c r="C763" s="1287" t="s">
        <v>4854</v>
      </c>
      <c r="D763" s="1287" t="s">
        <v>4855</v>
      </c>
      <c r="H763" s="1287" t="s">
        <v>4661</v>
      </c>
      <c r="J763" s="1287" t="s">
        <v>4957</v>
      </c>
      <c r="M763" s="1287" t="s">
        <v>4857</v>
      </c>
      <c r="P763" s="1287" t="s">
        <v>169</v>
      </c>
      <c r="S763" s="1287" t="s">
        <v>2580</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4858</v>
      </c>
      <c r="B764" s="1287" t="s">
        <v>4859</v>
      </c>
      <c r="C764" s="1287" t="s">
        <v>4860</v>
      </c>
      <c r="D764" s="1287" t="s">
        <v>4861</v>
      </c>
      <c r="H764" s="1287" t="s">
        <v>4662</v>
      </c>
      <c r="J764" s="1287" t="s">
        <v>1202</v>
      </c>
      <c r="M764" s="1287" t="s">
        <v>233</v>
      </c>
      <c r="P764" s="1287" t="s">
        <v>4669</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4862</v>
      </c>
      <c r="B765" s="1287" t="s">
        <v>4863</v>
      </c>
      <c r="C765" s="1287" t="s">
        <v>4864</v>
      </c>
      <c r="D765" s="1287" t="s">
        <v>4865</v>
      </c>
      <c r="H765" s="1287" t="s">
        <v>4866</v>
      </c>
      <c r="J765" s="1287" t="s">
        <v>4958</v>
      </c>
      <c r="M765" s="1289" t="s">
        <v>4959</v>
      </c>
      <c r="P765" s="1287" t="s">
        <v>269</v>
      </c>
      <c r="S765" s="1287" t="s">
        <v>1942</v>
      </c>
      <c r="V765" s="1287" t="s">
        <v>4672</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4869</v>
      </c>
      <c r="B766" s="1287" t="s">
        <v>4872</v>
      </c>
      <c r="C766" s="1287" t="s">
        <v>4870</v>
      </c>
      <c r="D766" s="1287" t="s">
        <v>4871</v>
      </c>
      <c r="H766" s="1287" t="s">
        <v>4960</v>
      </c>
      <c r="J766" s="1287" t="s">
        <v>4961</v>
      </c>
      <c r="M766" s="1289" t="s">
        <v>3619</v>
      </c>
      <c r="P766" s="1287" t="s">
        <v>4674</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4876</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4853</v>
      </c>
      <c r="B768" s="1054" t="s">
        <v>4962</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4854</v>
      </c>
      <c r="B773" s="1054" t="s">
        <v>4963</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4855</v>
      </c>
      <c r="B778" s="1091" t="s">
        <v>4964</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4661</v>
      </c>
      <c r="B788" s="1102" t="s">
        <v>4965</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4957</v>
      </c>
      <c r="B793" s="1121" t="s">
        <v>4966</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4857</v>
      </c>
      <c r="B803" s="1054" t="s">
        <v>4967</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4968</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2580</v>
      </c>
      <c r="B823" s="1102" t="s">
        <v>4969</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4885</v>
      </c>
      <c r="B833" s="1293"/>
      <c r="AM833" s="1047"/>
      <c r="AN833" s="1047"/>
      <c r="AO833" s="1047"/>
      <c r="AP833" s="1046"/>
      <c r="AQ833" s="1047"/>
      <c r="AR833" s="1047"/>
      <c r="AS833" s="1046"/>
      <c r="AT833" s="1046"/>
      <c r="AU833" s="1047"/>
    </row>
    <row r="834">
      <c r="A834" s="1053" t="s">
        <v>4859</v>
      </c>
      <c r="B834" s="1054" t="s">
        <v>4886</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4860</v>
      </c>
      <c r="B844" s="1091" t="s">
        <v>4970</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4861</v>
      </c>
      <c r="B859" s="1054" t="s">
        <v>4971</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4662</v>
      </c>
      <c r="B874" s="1104" t="s">
        <v>4972</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1202</v>
      </c>
      <c r="B879" s="1102" t="s">
        <v>4973</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4974</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4669</v>
      </c>
      <c r="B894" s="1102" t="s">
        <v>4975</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4976</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4895</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4863</v>
      </c>
      <c r="B915" s="1054" t="s">
        <v>4977</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4864</v>
      </c>
      <c r="B930" s="1054" t="s">
        <v>4978</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4865</v>
      </c>
      <c r="B950" s="1091" t="s">
        <v>4979</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4866</v>
      </c>
      <c r="B970" s="1054" t="s">
        <v>4980</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4958</v>
      </c>
      <c r="B990" s="1121" t="s">
        <v>4981</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4959</v>
      </c>
      <c r="B1000" s="1092" t="s">
        <v>4982</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4983</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1942</v>
      </c>
      <c r="B1020" s="1102" t="s">
        <v>4984</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4672</v>
      </c>
      <c r="B1030" s="1104" t="s">
        <v>4985</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4905</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4872</v>
      </c>
      <c r="B1041" s="1132" t="s">
        <v>4986</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4870</v>
      </c>
      <c r="B1051" s="1132" t="s">
        <v>4987</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4871</v>
      </c>
      <c r="B1061" s="1132" t="s">
        <v>4988</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4960</v>
      </c>
      <c r="B1071" s="1132" t="s">
        <v>4989</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4961</v>
      </c>
      <c r="B1081" s="1132" t="s">
        <v>4990</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3619</v>
      </c>
      <c r="B1091" s="1132" t="s">
        <v>4991</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874</v>
      </c>
      <c r="B1101" s="1158" t="s">
        <v>4992</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4674</v>
      </c>
      <c r="B1111" s="1132" t="s">
        <v>4993</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4678</v>
      </c>
      <c r="B1121" s="1158" t="s">
        <v>4994</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4995</v>
      </c>
      <c r="B1131" s="1102" t="s">
        <v>4996</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4997</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4852</v>
      </c>
      <c r="B1142" s="1315" t="s">
        <v>4853</v>
      </c>
      <c r="C1142" s="1315" t="s">
        <v>4854</v>
      </c>
      <c r="D1142" s="1315" t="s">
        <v>4998</v>
      </c>
      <c r="H1142" s="1315" t="s">
        <v>4855</v>
      </c>
      <c r="J1142" s="1315" t="s">
        <v>4857</v>
      </c>
      <c r="M1142" s="1315" t="s">
        <v>4703</v>
      </c>
      <c r="P1142" s="1315" t="s">
        <v>4682</v>
      </c>
      <c r="S1142" s="1315" t="s">
        <v>307</v>
      </c>
      <c r="V1142" s="1315" t="s">
        <v>4707</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4858</v>
      </c>
      <c r="B1143" s="1315" t="s">
        <v>4859</v>
      </c>
      <c r="C1143" s="1315" t="s">
        <v>4860</v>
      </c>
      <c r="D1143" s="1315" t="s">
        <v>4861</v>
      </c>
      <c r="H1143" s="1315" t="s">
        <v>4684</v>
      </c>
      <c r="J1143" s="1315" t="s">
        <v>4686</v>
      </c>
      <c r="M1143" s="1315" t="s">
        <v>4701</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4862</v>
      </c>
      <c r="B1144" s="1315" t="s">
        <v>4863</v>
      </c>
      <c r="C1144" s="1315" t="s">
        <v>4865</v>
      </c>
      <c r="D1144" s="1315" t="s">
        <v>4864</v>
      </c>
      <c r="H1144" s="1315" t="s">
        <v>4999</v>
      </c>
      <c r="J1144" s="1315" t="s">
        <v>4866</v>
      </c>
      <c r="M1144" s="1317" t="s">
        <v>5000</v>
      </c>
      <c r="P1144" s="1315" t="s">
        <v>5001</v>
      </c>
      <c r="S1144" s="1315" t="s">
        <v>2228</v>
      </c>
      <c r="V1144" s="1315" t="s">
        <v>4690</v>
      </c>
      <c r="Y1144" s="1315" t="s">
        <v>853</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4869</v>
      </c>
      <c r="B1145" s="1315" t="s">
        <v>4870</v>
      </c>
      <c r="C1145" s="1315" t="s">
        <v>4871</v>
      </c>
      <c r="D1145" s="1315" t="s">
        <v>5002</v>
      </c>
      <c r="H1145" s="1315" t="s">
        <v>4872</v>
      </c>
      <c r="J1145" s="1315" t="s">
        <v>5003</v>
      </c>
      <c r="M1145" s="1317" t="s">
        <v>4709</v>
      </c>
      <c r="P1145" s="1315" t="s">
        <v>621</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4876</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4853</v>
      </c>
      <c r="B1147" s="1054" t="s">
        <v>5004</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4854</v>
      </c>
      <c r="B1152" s="1054" t="s">
        <v>5005</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4998</v>
      </c>
      <c r="B1157" s="1121" t="s">
        <v>5006</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4855</v>
      </c>
      <c r="B1167" s="1054" t="s">
        <v>5007</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4857</v>
      </c>
      <c r="B1177" s="1091" t="s">
        <v>5008</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4703</v>
      </c>
      <c r="B1187" s="1102" t="s">
        <v>5009</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4682</v>
      </c>
      <c r="B1192" s="1104" t="s">
        <v>5010</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5011</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4707</v>
      </c>
      <c r="B1207" s="1104" t="s">
        <v>5012</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5013</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4885</v>
      </c>
      <c r="B1227" s="1320"/>
      <c r="AM1227" s="1047"/>
      <c r="AN1227" s="1047"/>
      <c r="AO1227" s="1047"/>
      <c r="AP1227" s="1046"/>
      <c r="AQ1227" s="1047"/>
      <c r="AR1227" s="1047"/>
      <c r="AS1227" s="1046"/>
      <c r="AT1227" s="1046"/>
      <c r="AU1227" s="1047"/>
    </row>
    <row r="1228">
      <c r="A1228" s="1053" t="s">
        <v>4859</v>
      </c>
      <c r="B1228" s="1054" t="s">
        <v>5014</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4860</v>
      </c>
      <c r="B1238" s="1091" t="s">
        <v>5015</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4861</v>
      </c>
      <c r="B1253" s="1054" t="s">
        <v>5016</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4684</v>
      </c>
      <c r="B1268" s="1104" t="s">
        <v>5017</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4686</v>
      </c>
      <c r="B1273" s="1102" t="s">
        <v>5018</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4701</v>
      </c>
      <c r="B1278" s="1104" t="s">
        <v>5019</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5020</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5021</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5022</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4714</v>
      </c>
      <c r="B1313" s="1102" t="s">
        <v>5023</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4895</v>
      </c>
      <c r="B1323" s="1320"/>
      <c r="AM1323" s="1047"/>
      <c r="AN1323" s="1047"/>
      <c r="AO1323" s="1047"/>
      <c r="AP1323" s="1046"/>
      <c r="AQ1323" s="1047"/>
      <c r="AR1323" s="1047"/>
      <c r="AS1323" s="1046"/>
      <c r="AT1323" s="1046"/>
      <c r="AU1323" s="1047"/>
    </row>
    <row r="1324">
      <c r="A1324" s="1108" t="s">
        <v>4863</v>
      </c>
      <c r="B1324" s="1054" t="s">
        <v>5024</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4865</v>
      </c>
      <c r="B1339" s="1091" t="s">
        <v>5025</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4864</v>
      </c>
      <c r="B1359" s="1054" t="s">
        <v>5026</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4999</v>
      </c>
      <c r="B1379" s="1121" t="s">
        <v>5027</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4866</v>
      </c>
      <c r="B1389" s="1054" t="s">
        <v>5028</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5000</v>
      </c>
      <c r="B1409" s="1121" t="s">
        <v>5029</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5001</v>
      </c>
      <c r="B1419" s="1092" t="s">
        <v>5030</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2228</v>
      </c>
      <c r="B1429" s="1104" t="s">
        <v>5031</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4690</v>
      </c>
      <c r="B1439" s="1102" t="s">
        <v>5032</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853</v>
      </c>
      <c r="B1449" s="1104" t="s">
        <v>5033</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4905</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4870</v>
      </c>
      <c r="B1460" s="1132" t="s">
        <v>5014</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4871</v>
      </c>
      <c r="B1470" s="1132" t="s">
        <v>5034</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5002</v>
      </c>
      <c r="B1480" s="1132" t="s">
        <v>5035</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4872</v>
      </c>
      <c r="B1490" s="1132" t="s">
        <v>5036</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4712</v>
      </c>
      <c r="B1500" s="1158" t="s">
        <v>5037</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5003</v>
      </c>
      <c r="B1510" s="1132" t="s">
        <v>5038</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4709</v>
      </c>
      <c r="B1520" s="1102" t="s">
        <v>5039</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621</v>
      </c>
      <c r="B1530" s="1102" t="s">
        <v>5040</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4697</v>
      </c>
      <c r="B1540" s="1102" t="s">
        <v>5041</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5042</v>
      </c>
      <c r="B1550" s="1102" t="s">
        <v>5043</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5044</v>
      </c>
      <c r="B1560" s="1102" t="s">
        <v>5045</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5046</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4852</v>
      </c>
      <c r="B1571" s="1350" t="s">
        <v>4853</v>
      </c>
      <c r="C1571" s="1350" t="s">
        <v>4857</v>
      </c>
      <c r="D1571" s="1350" t="s">
        <v>4854</v>
      </c>
      <c r="H1571" s="1350" t="s">
        <v>4855</v>
      </c>
      <c r="J1571" s="1350" t="s">
        <v>5047</v>
      </c>
      <c r="M1571" s="1350" t="s">
        <v>4721</v>
      </c>
      <c r="P1571" s="1350" t="s">
        <v>4732</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4858</v>
      </c>
      <c r="B1572" s="1350" t="s">
        <v>4859</v>
      </c>
      <c r="C1572" s="1350" t="s">
        <v>2687</v>
      </c>
      <c r="D1572" s="1351" t="s">
        <v>4861</v>
      </c>
      <c r="H1572" s="1350" t="s">
        <v>193</v>
      </c>
      <c r="J1572" s="1350" t="s">
        <v>4719</v>
      </c>
      <c r="M1572" s="1350" t="s">
        <v>4739</v>
      </c>
      <c r="P1572" s="1350" t="s">
        <v>2335</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5048</v>
      </c>
      <c r="B1573" s="1350" t="s">
        <v>4863</v>
      </c>
      <c r="C1573" s="1350" t="s">
        <v>4860</v>
      </c>
      <c r="D1573" s="1350" t="s">
        <v>5049</v>
      </c>
      <c r="H1573" s="1350" t="s">
        <v>1590</v>
      </c>
      <c r="J1573" s="1350" t="s">
        <v>1088</v>
      </c>
      <c r="M1573" s="1350" t="s">
        <v>1325</v>
      </c>
      <c r="P1573" s="1350" t="s">
        <v>507</v>
      </c>
      <c r="S1573" s="1350" t="s">
        <v>1467</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4862</v>
      </c>
      <c r="B1574" s="1350" t="s">
        <v>4865</v>
      </c>
      <c r="C1574" s="1350" t="s">
        <v>4866</v>
      </c>
      <c r="D1574" s="1350" t="s">
        <v>4864</v>
      </c>
      <c r="H1574" s="1350" t="s">
        <v>5050</v>
      </c>
      <c r="J1574" s="1350" t="s">
        <v>5051</v>
      </c>
      <c r="M1574" s="1351" t="s">
        <v>4730</v>
      </c>
      <c r="P1574" s="1350" t="s">
        <v>2861</v>
      </c>
      <c r="S1574" s="1350" t="s">
        <v>4744</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4869</v>
      </c>
      <c r="B1575" s="1354" t="s">
        <v>4870</v>
      </c>
      <c r="C1575" s="1354" t="s">
        <v>4872</v>
      </c>
      <c r="D1575" s="1354" t="s">
        <v>4871</v>
      </c>
      <c r="E1575" s="452"/>
      <c r="F1575" s="452"/>
      <c r="G1575" s="452"/>
      <c r="H1575" s="1355" t="s">
        <v>5052</v>
      </c>
      <c r="I1575" s="452"/>
      <c r="J1575" s="1354" t="s">
        <v>5053</v>
      </c>
      <c r="K1575" s="452"/>
      <c r="L1575" s="452"/>
      <c r="M1575" s="1354" t="s">
        <v>3651</v>
      </c>
      <c r="N1575" s="452"/>
      <c r="O1575" s="452"/>
      <c r="P1575" s="1356" t="s">
        <v>4728</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4876</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4853</v>
      </c>
      <c r="B1577" s="1102" t="s">
        <v>5054</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4857</v>
      </c>
      <c r="B1582" s="1102" t="s">
        <v>5055</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4854</v>
      </c>
      <c r="B1592" s="1104" t="s">
        <v>5056</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4855</v>
      </c>
      <c r="B1597" s="1102" t="s">
        <v>5057</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5047</v>
      </c>
      <c r="B1607" s="1121" t="s">
        <v>5058</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4721</v>
      </c>
      <c r="B1617" s="1102" t="s">
        <v>5059</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4732</v>
      </c>
      <c r="B1622" s="1104" t="s">
        <v>5060</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5061</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4885</v>
      </c>
      <c r="B1642" s="1360"/>
      <c r="AM1642" s="1047"/>
      <c r="AN1642" s="1047"/>
      <c r="AO1642" s="1047"/>
      <c r="AP1642" s="1046"/>
      <c r="AQ1642" s="1047"/>
      <c r="AR1642" s="1047"/>
      <c r="AS1642" s="1046"/>
      <c r="AT1642" s="1046"/>
      <c r="AU1642" s="1047"/>
    </row>
    <row r="1643">
      <c r="A1643" s="1053" t="s">
        <v>4859</v>
      </c>
      <c r="B1643" s="1102" t="s">
        <v>5062</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2687</v>
      </c>
      <c r="B1653" s="1104" t="s">
        <v>5063</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4861</v>
      </c>
      <c r="B1658" s="1102" t="s">
        <v>5064</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5065</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4719</v>
      </c>
      <c r="B1683" s="1102" t="s">
        <v>5066</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4739</v>
      </c>
      <c r="B1688" s="1104" t="s">
        <v>5067</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2335</v>
      </c>
      <c r="B1693" s="1102" t="s">
        <v>5068</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3889</v>
      </c>
      <c r="B1703" s="1158" t="s">
        <v>5069</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5070</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5071</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4863</v>
      </c>
      <c r="B1724" s="1102" t="s">
        <v>5072</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4860</v>
      </c>
      <c r="B1739" s="1102" t="s">
        <v>5073</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5049</v>
      </c>
      <c r="B1754" s="1121" t="s">
        <v>5074</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1590</v>
      </c>
      <c r="B1764" s="1102" t="s">
        <v>5075</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1088</v>
      </c>
      <c r="B1769" s="1104" t="s">
        <v>5076</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1325</v>
      </c>
      <c r="B1774" s="1102" t="s">
        <v>5077</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5078</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1467</v>
      </c>
      <c r="B1794" s="1102" t="s">
        <v>5079</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4895</v>
      </c>
      <c r="B1804" s="1364"/>
      <c r="AM1804" s="1047"/>
      <c r="AN1804" s="1047"/>
      <c r="AO1804" s="1047"/>
      <c r="AP1804" s="1046"/>
      <c r="AQ1804" s="1047"/>
      <c r="AR1804" s="1047"/>
      <c r="AS1804" s="1046"/>
      <c r="AT1804" s="1046"/>
      <c r="AU1804" s="1047"/>
    </row>
    <row r="1805">
      <c r="A1805" s="1108" t="s">
        <v>4865</v>
      </c>
      <c r="B1805" s="1102" t="s">
        <v>5080</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4866</v>
      </c>
      <c r="B1825" s="1102" t="s">
        <v>5081</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4864</v>
      </c>
      <c r="B1845" s="1104" t="s">
        <v>5082</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5050</v>
      </c>
      <c r="B1865" s="1092" t="s">
        <v>5083</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5051</v>
      </c>
      <c r="B1875" s="1121" t="s">
        <v>5084</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4730</v>
      </c>
      <c r="B1885" s="1102" t="s">
        <v>5085</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2861</v>
      </c>
      <c r="B1895" s="1104" t="s">
        <v>5086</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4744</v>
      </c>
      <c r="B1905" s="1102" t="s">
        <v>5087</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4748</v>
      </c>
      <c r="B1915" s="1104" t="s">
        <v>5088</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4905</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4870</v>
      </c>
      <c r="B1926" s="1132" t="s">
        <v>5062</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4872</v>
      </c>
      <c r="B1936" s="1132" t="s">
        <v>5089</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4871</v>
      </c>
      <c r="B1946" s="1132" t="s">
        <v>5090</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5091</v>
      </c>
      <c r="B1956" s="1132" t="s">
        <v>5092</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5053</v>
      </c>
      <c r="B1966" s="1132" t="s">
        <v>5093</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3651</v>
      </c>
      <c r="B1976" s="1104" t="s">
        <v>5094</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3859</v>
      </c>
      <c r="B1986" s="1370" t="s">
        <v>5095</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3741</v>
      </c>
      <c r="B1996" s="1370" t="s">
        <v>5096</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4728</v>
      </c>
      <c r="B2006" s="1104" t="s">
        <v>5097</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5098</v>
      </c>
      <c r="B2016" s="1102" t="s">
        <v>5099</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5100</v>
      </c>
      <c r="B2026" s="1102" t="s">
        <v>5101</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5102</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4852</v>
      </c>
      <c r="B2037" s="1374" t="s">
        <v>4853</v>
      </c>
      <c r="C2037" s="1374" t="s">
        <v>4855</v>
      </c>
      <c r="D2037" s="1374" t="s">
        <v>5103</v>
      </c>
      <c r="H2037" s="1374" t="s">
        <v>4854</v>
      </c>
      <c r="J2037" s="1374" t="s">
        <v>4751</v>
      </c>
      <c r="M2037" s="1374" t="s">
        <v>4857</v>
      </c>
      <c r="P2037" s="1374" t="s">
        <v>3184</v>
      </c>
      <c r="S2037" s="1374" t="s">
        <v>4757</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4858</v>
      </c>
      <c r="B2038" s="1374" t="s">
        <v>4859</v>
      </c>
      <c r="C2038" s="1374" t="s">
        <v>4861</v>
      </c>
      <c r="D2038" s="1374" t="s">
        <v>4782</v>
      </c>
      <c r="H2038" s="1374" t="s">
        <v>4784</v>
      </c>
      <c r="J2038" s="1374" t="s">
        <v>4753</v>
      </c>
      <c r="M2038" s="1374" t="s">
        <v>202</v>
      </c>
      <c r="P2038" s="1374" t="s">
        <v>1433</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5048</v>
      </c>
      <c r="B2039" s="1374" t="s">
        <v>4863</v>
      </c>
      <c r="C2039" s="1374" t="s">
        <v>4768</v>
      </c>
      <c r="D2039" s="1374" t="s">
        <v>4770</v>
      </c>
      <c r="H2039" s="1374" t="s">
        <v>4860</v>
      </c>
      <c r="J2039" s="1374" t="s">
        <v>5104</v>
      </c>
      <c r="M2039" s="1374" t="s">
        <v>5105</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4862</v>
      </c>
      <c r="B2040" s="1374" t="s">
        <v>4865</v>
      </c>
      <c r="C2040" s="1374" t="s">
        <v>4864</v>
      </c>
      <c r="D2040" s="1376" t="s">
        <v>5106</v>
      </c>
      <c r="H2040" s="1374" t="s">
        <v>4866</v>
      </c>
      <c r="J2040" s="1374" t="s">
        <v>5107</v>
      </c>
      <c r="M2040" s="1377" t="s">
        <v>5108</v>
      </c>
      <c r="P2040" s="1374" t="s">
        <v>4761</v>
      </c>
      <c r="S2040" s="1374" t="s">
        <v>4787</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4869</v>
      </c>
      <c r="B2041" s="1374" t="s">
        <v>4870</v>
      </c>
      <c r="C2041" s="1374" t="s">
        <v>4872</v>
      </c>
      <c r="D2041" s="1374" t="s">
        <v>4871</v>
      </c>
      <c r="H2041" s="1374" t="s">
        <v>5109</v>
      </c>
      <c r="J2041" s="1374" t="s">
        <v>5110</v>
      </c>
      <c r="M2041" s="1377" t="s">
        <v>5111</v>
      </c>
      <c r="P2041" s="1374" t="s">
        <v>4773</v>
      </c>
      <c r="S2041" s="1374" t="s">
        <v>4793</v>
      </c>
      <c r="V2041" s="1374" t="s">
        <v>4759</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4876</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4853</v>
      </c>
      <c r="B2043" s="1102" t="s">
        <v>5112</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4855</v>
      </c>
      <c r="B2048" s="1102" t="s">
        <v>5113</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5103</v>
      </c>
      <c r="B2058" s="1121" t="s">
        <v>5114</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4854</v>
      </c>
      <c r="B2068" s="1102" t="s">
        <v>5115</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4751</v>
      </c>
      <c r="B2073" s="1104" t="s">
        <v>5116</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4857</v>
      </c>
      <c r="B2078" s="1102" t="s">
        <v>5117</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3184</v>
      </c>
      <c r="B2088" s="1104" t="s">
        <v>5118</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4764</v>
      </c>
      <c r="B2098" s="1158" t="s">
        <v>5119</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4757</v>
      </c>
      <c r="B2108" s="1102" t="s">
        <v>5120</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5121</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4885</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4859</v>
      </c>
      <c r="B2129" s="1102" t="s">
        <v>5122</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4861</v>
      </c>
      <c r="B2139" s="1102" t="s">
        <v>5123</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4782</v>
      </c>
      <c r="B2154" s="1104" t="s">
        <v>5124</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4784</v>
      </c>
      <c r="B2159" s="1102" t="s">
        <v>5125</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4753</v>
      </c>
      <c r="B2164" s="1104" t="s">
        <v>5126</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5127</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4791</v>
      </c>
      <c r="B2179" s="1158" t="s">
        <v>5128</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1433</v>
      </c>
      <c r="B2189" s="1104" t="s">
        <v>5129</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5130</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5071</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4863</v>
      </c>
      <c r="B2210" s="1102" t="s">
        <v>5131</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4768</v>
      </c>
      <c r="B2225" s="1102" t="s">
        <v>5132</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4770</v>
      </c>
      <c r="B2230" s="1104" t="s">
        <v>5133</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4860</v>
      </c>
      <c r="B2235" s="1102" t="s">
        <v>5134</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5104</v>
      </c>
      <c r="B2250" s="1121" t="s">
        <v>5135</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5105</v>
      </c>
      <c r="B2260" s="1092" t="s">
        <v>5136</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5137</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4778</v>
      </c>
      <c r="B2280" s="1102" t="s">
        <v>5138</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5139</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4775</v>
      </c>
      <c r="B2300" s="1102" t="s">
        <v>5140</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4789</v>
      </c>
      <c r="B2310" s="1102" t="s">
        <v>5141</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4895</v>
      </c>
      <c r="B2320" s="1382"/>
      <c r="AM2320" s="1047"/>
      <c r="AN2320" s="1047"/>
      <c r="AO2320" s="1047"/>
      <c r="AP2320" s="1046"/>
      <c r="AQ2320" s="1047"/>
      <c r="AR2320" s="1047"/>
      <c r="AS2320" s="1046"/>
      <c r="AT2320" s="1046"/>
      <c r="AU2320" s="1047"/>
    </row>
    <row r="2321">
      <c r="A2321" s="1108" t="s">
        <v>4865</v>
      </c>
      <c r="B2321" s="1102" t="s">
        <v>5142</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4864</v>
      </c>
      <c r="B2341" s="1104" t="s">
        <v>5143</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5106</v>
      </c>
      <c r="B2361" s="1092" t="s">
        <v>5144</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4866</v>
      </c>
      <c r="B2371" s="1104" t="s">
        <v>5145</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5107</v>
      </c>
      <c r="B2391" s="1092" t="s">
        <v>5146</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5108</v>
      </c>
      <c r="B2401" s="1104" t="s">
        <v>5147</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4761</v>
      </c>
      <c r="B2411" s="1102" t="s">
        <v>5148</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3709</v>
      </c>
      <c r="B2421" s="1158" t="s">
        <v>5149</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4787</v>
      </c>
      <c r="B2431" s="1102" t="s">
        <v>5150</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4905</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4870</v>
      </c>
      <c r="B2442" s="1104" t="s">
        <v>5122</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4872</v>
      </c>
      <c r="B2452" s="1104" t="s">
        <v>5142</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4871</v>
      </c>
      <c r="B2462" s="1104" t="s">
        <v>5151</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5109</v>
      </c>
      <c r="B2472" s="1132" t="s">
        <v>5152</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5110</v>
      </c>
      <c r="B2482" s="1132" t="s">
        <v>5153</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5111</v>
      </c>
      <c r="B2492" s="1132" t="s">
        <v>5154</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4773</v>
      </c>
      <c r="B2502" s="1102" t="s">
        <v>5155</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4793</v>
      </c>
      <c r="B2512" s="1102" t="s">
        <v>5156</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4759</v>
      </c>
      <c r="B2522" s="1102" t="s">
        <v>5157</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5158</v>
      </c>
      <c r="B2532" s="1102" t="s">
        <v>5159</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5160</v>
      </c>
      <c r="B2542" s="1102" t="s">
        <v>5161</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5162</v>
      </c>
      <c r="B2552" s="1102" t="s">
        <v>5163</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5164</v>
      </c>
      <c r="B1" s="1390" t="s">
        <v>147</v>
      </c>
      <c r="C1" s="1391" t="s">
        <v>4849</v>
      </c>
      <c r="D1" s="1392"/>
      <c r="E1" s="1393" t="s">
        <v>5165</v>
      </c>
      <c r="F1" s="1394" t="s">
        <v>5166</v>
      </c>
      <c r="G1" s="1394" t="s">
        <v>5167</v>
      </c>
      <c r="H1" s="1395" t="s">
        <v>5168</v>
      </c>
      <c r="I1" s="1396" t="s">
        <v>5169</v>
      </c>
      <c r="J1" s="1397" t="s">
        <v>5170</v>
      </c>
      <c r="K1" s="1397" t="s">
        <v>5171</v>
      </c>
      <c r="L1" s="1397" t="s">
        <v>5172</v>
      </c>
      <c r="M1" s="1398" t="s">
        <v>5173</v>
      </c>
      <c r="N1" s="1399" t="s">
        <v>5174</v>
      </c>
      <c r="O1" s="1400" t="s">
        <v>5175</v>
      </c>
      <c r="P1" s="1401" t="s">
        <v>5176</v>
      </c>
      <c r="Q1" s="1402" t="s">
        <v>5177</v>
      </c>
      <c r="R1" s="1400" t="s">
        <v>5178</v>
      </c>
      <c r="S1" s="1403" t="s">
        <v>5179</v>
      </c>
      <c r="T1" s="1404"/>
      <c r="U1" s="1405" t="s">
        <v>5180</v>
      </c>
      <c r="V1" s="1406" t="s">
        <v>5181</v>
      </c>
    </row>
    <row r="2">
      <c r="A2" s="1407" t="s">
        <v>5182</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5183</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5184</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5185</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5186</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5187</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5188</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5189</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5190</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5191</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5192</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5183</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5184</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5185</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5186</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5187</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5188</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5189</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5190</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5191</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5193</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5183</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5184</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5185</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5186</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5187</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5188</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5189</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5190</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5191</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5194</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5183</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5184</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5185</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5186</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5187</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5188</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5189</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5190</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5191</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5195</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5183</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5196</v>
      </c>
      <c r="V43" s="1459" t="s">
        <v>5197</v>
      </c>
      <c r="W43" s="1460" t="s">
        <v>5170</v>
      </c>
      <c r="X43" s="1460" t="s">
        <v>5171</v>
      </c>
      <c r="Y43" s="1460" t="s">
        <v>5172</v>
      </c>
      <c r="Z43" s="1460" t="s">
        <v>283</v>
      </c>
    </row>
    <row r="44">
      <c r="A44" s="1426" t="s">
        <v>5184</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5198</v>
      </c>
      <c r="V44" s="1462" t="s">
        <v>458</v>
      </c>
      <c r="W44" s="1463" t="s">
        <v>5199</v>
      </c>
      <c r="X44" s="1463" t="s">
        <v>5200</v>
      </c>
      <c r="Y44" s="1463" t="s">
        <v>5201</v>
      </c>
      <c r="Z44" s="1463" t="s">
        <v>5202</v>
      </c>
    </row>
    <row r="45">
      <c r="A45" s="1426" t="s">
        <v>5185</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5203</v>
      </c>
      <c r="X45" s="1463" t="s">
        <v>364</v>
      </c>
      <c r="Y45" s="1463" t="s">
        <v>5204</v>
      </c>
      <c r="Z45" s="1463" t="s">
        <v>5205</v>
      </c>
    </row>
    <row r="46">
      <c r="A46" s="1426" t="s">
        <v>5186</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5206</v>
      </c>
      <c r="X46" s="1463" t="s">
        <v>5207</v>
      </c>
      <c r="Y46" s="1463" t="s">
        <v>5208</v>
      </c>
      <c r="Z46" s="1463" t="s">
        <v>5209</v>
      </c>
    </row>
    <row r="47">
      <c r="A47" s="1426" t="s">
        <v>5187</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5210</v>
      </c>
      <c r="X47" s="1463" t="s">
        <v>5211</v>
      </c>
      <c r="Y47" s="1463" t="s">
        <v>5212</v>
      </c>
      <c r="Z47" s="1463" t="s">
        <v>5213</v>
      </c>
    </row>
    <row r="48">
      <c r="A48" s="1426" t="s">
        <v>5188</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5214</v>
      </c>
      <c r="X48" s="1463" t="s">
        <v>5215</v>
      </c>
      <c r="Y48" s="1463" t="s">
        <v>5216</v>
      </c>
      <c r="Z48" s="1463" t="s">
        <v>5217</v>
      </c>
    </row>
    <row r="49">
      <c r="A49" s="1426" t="s">
        <v>5189</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5218</v>
      </c>
      <c r="X49" s="1465" t="s">
        <v>5219</v>
      </c>
      <c r="Y49" s="1465" t="s">
        <v>5220</v>
      </c>
      <c r="Z49" s="1465" t="s">
        <v>5221</v>
      </c>
    </row>
    <row r="50">
      <c r="A50" s="1426" t="s">
        <v>5190</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5191</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5222</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5183</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5223</v>
      </c>
      <c r="V53" s="452"/>
      <c r="W53" s="453"/>
      <c r="X53" s="1475" t="s">
        <v>5224</v>
      </c>
      <c r="Y53" s="1476" t="s">
        <v>5225</v>
      </c>
      <c r="Z53" s="453"/>
    </row>
    <row r="54">
      <c r="A54" s="1426" t="s">
        <v>5184</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5226</v>
      </c>
      <c r="V54" s="20"/>
      <c r="W54" s="21"/>
      <c r="X54" s="1479" t="s">
        <v>383</v>
      </c>
      <c r="Y54" s="1480" t="s">
        <v>5227</v>
      </c>
      <c r="Z54" s="21"/>
    </row>
    <row r="55">
      <c r="A55" s="1426" t="s">
        <v>5185</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5186</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5228</v>
      </c>
      <c r="Z56" s="21"/>
    </row>
    <row r="57">
      <c r="A57" s="1426" t="s">
        <v>5187</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5188</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5229</v>
      </c>
      <c r="Z58" s="21"/>
    </row>
    <row r="59">
      <c r="A59" s="1426" t="s">
        <v>5189</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5190</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5230</v>
      </c>
      <c r="Z60" s="21"/>
    </row>
    <row r="61">
      <c r="A61" s="1431" t="s">
        <v>5191</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5231</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5232</v>
      </c>
      <c r="V63" s="1486" t="s">
        <v>5197</v>
      </c>
      <c r="W63" s="1487" t="s">
        <v>5233</v>
      </c>
      <c r="X63" s="1487" t="s">
        <v>5234</v>
      </c>
      <c r="Y63" s="1487" t="s">
        <v>5235</v>
      </c>
      <c r="Z63" s="1487" t="s">
        <v>5236</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5237</v>
      </c>
      <c r="V64" s="1462" t="s">
        <v>458</v>
      </c>
      <c r="W64" s="1463" t="s">
        <v>5238</v>
      </c>
      <c r="X64" s="1463" t="s">
        <v>5239</v>
      </c>
      <c r="Y64" s="1463" t="s">
        <v>5240</v>
      </c>
      <c r="Z64" s="1463" t="s">
        <v>5241</v>
      </c>
    </row>
    <row r="65">
      <c r="A65" s="1461" t="s">
        <v>5242</v>
      </c>
      <c r="B65" s="20"/>
      <c r="C65" s="20"/>
      <c r="D65" s="20"/>
      <c r="E65" s="20"/>
      <c r="F65" s="20"/>
      <c r="G65" s="20"/>
      <c r="H65" s="20"/>
      <c r="I65" s="20"/>
      <c r="J65" s="20"/>
      <c r="K65" s="20"/>
      <c r="L65" s="20"/>
      <c r="M65" s="20"/>
      <c r="N65" s="20"/>
      <c r="O65" s="20"/>
      <c r="P65" s="20"/>
      <c r="Q65" s="20"/>
      <c r="R65" s="20"/>
      <c r="S65" s="21"/>
      <c r="T65" s="1425"/>
      <c r="U65" s="1499" t="s">
        <v>5243</v>
      </c>
      <c r="V65" s="1462" t="s">
        <v>282</v>
      </c>
      <c r="W65" s="1463" t="s">
        <v>5244</v>
      </c>
      <c r="X65" s="1463" t="s">
        <v>5200</v>
      </c>
      <c r="Y65" s="1463" t="s">
        <v>5245</v>
      </c>
      <c r="Z65" s="1463" t="s">
        <v>5246</v>
      </c>
    </row>
    <row r="66">
      <c r="A66" s="263"/>
      <c r="S66" s="266"/>
      <c r="T66" s="1425"/>
      <c r="U66" s="1499" t="s">
        <v>5247</v>
      </c>
      <c r="V66" s="1462" t="s">
        <v>382</v>
      </c>
      <c r="W66" s="1463" t="s">
        <v>5248</v>
      </c>
      <c r="X66" s="1463" t="s">
        <v>5238</v>
      </c>
      <c r="Y66" s="1463" t="s">
        <v>5249</v>
      </c>
      <c r="Z66" s="1463" t="s">
        <v>5240</v>
      </c>
    </row>
    <row r="67">
      <c r="A67" s="263"/>
      <c r="S67" s="266"/>
      <c r="T67" s="1425"/>
      <c r="U67" s="1499" t="s">
        <v>5250</v>
      </c>
      <c r="V67" s="1462" t="s">
        <v>210</v>
      </c>
      <c r="W67" s="1463" t="s">
        <v>5239</v>
      </c>
      <c r="X67" s="1463" t="s">
        <v>5251</v>
      </c>
      <c r="Y67" s="1463" t="s">
        <v>5241</v>
      </c>
      <c r="Z67" s="1463" t="s">
        <v>5252</v>
      </c>
    </row>
    <row r="68">
      <c r="A68" s="263"/>
      <c r="S68" s="266"/>
      <c r="T68" s="1425"/>
      <c r="U68" s="1499" t="s">
        <v>5253</v>
      </c>
      <c r="V68" s="1462" t="s">
        <v>178</v>
      </c>
      <c r="W68" s="1463" t="s">
        <v>5251</v>
      </c>
      <c r="X68" s="1463" t="s">
        <v>5244</v>
      </c>
      <c r="Y68" s="1463" t="s">
        <v>5252</v>
      </c>
      <c r="Z68" s="1463" t="s">
        <v>5245</v>
      </c>
    </row>
    <row r="69">
      <c r="A69" s="270"/>
      <c r="B69" s="452"/>
      <c r="C69" s="452"/>
      <c r="D69" s="452"/>
      <c r="E69" s="452"/>
      <c r="F69" s="452"/>
      <c r="G69" s="452"/>
      <c r="H69" s="452"/>
      <c r="I69" s="452"/>
      <c r="J69" s="452"/>
      <c r="K69" s="452"/>
      <c r="L69" s="452"/>
      <c r="M69" s="452"/>
      <c r="N69" s="452"/>
      <c r="O69" s="452"/>
      <c r="P69" s="452"/>
      <c r="Q69" s="452"/>
      <c r="R69" s="452"/>
      <c r="S69" s="453"/>
      <c r="T69" s="1425"/>
      <c r="U69" s="1499" t="s">
        <v>5254</v>
      </c>
      <c r="V69" s="1462" t="s">
        <v>520</v>
      </c>
      <c r="W69" s="1463" t="s">
        <v>5200</v>
      </c>
      <c r="X69" s="1463" t="s">
        <v>5248</v>
      </c>
      <c r="Y69" s="1463" t="s">
        <v>5246</v>
      </c>
      <c r="Z69" s="1463" t="s">
        <v>5249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5255</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5256</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5257</v>
      </c>
      <c r="B2" s="1504" t="s">
        <v>245</v>
      </c>
      <c r="C2" s="1504" t="s">
        <v>3173</v>
      </c>
      <c r="D2" s="1504" t="s">
        <v>180</v>
      </c>
      <c r="E2" s="1504" t="s">
        <v>501</v>
      </c>
      <c r="F2" s="1504" t="s">
        <v>863</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5258</v>
      </c>
      <c r="X2" s="1504" t="s">
        <v>5259</v>
      </c>
      <c r="Y2" s="1504" t="s">
        <v>5260</v>
      </c>
      <c r="Z2" s="1504" t="s">
        <v>5261</v>
      </c>
      <c r="AA2" s="1504" t="s">
        <v>5262</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5263</v>
      </c>
      <c r="B3" s="1509" t="s">
        <v>245</v>
      </c>
      <c r="C3" s="1509" t="s">
        <v>3173</v>
      </c>
      <c r="D3" s="1509" t="s">
        <v>180</v>
      </c>
      <c r="E3" s="1509" t="s">
        <v>501</v>
      </c>
      <c r="F3" s="1509" t="s">
        <v>863</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5264</v>
      </c>
      <c r="X3" s="1509" t="s">
        <v>5265</v>
      </c>
      <c r="Y3" s="1509" t="s">
        <v>5266</v>
      </c>
      <c r="Z3" s="1509" t="s">
        <v>5267</v>
      </c>
      <c r="AA3" s="1509" t="s">
        <v>5268</v>
      </c>
      <c r="AB3" s="1510" t="s">
        <v>5269</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5270</v>
      </c>
      <c r="B4" s="1509" t="s">
        <v>245</v>
      </c>
      <c r="C4" s="1509" t="s">
        <v>3173</v>
      </c>
      <c r="D4" s="1509" t="s">
        <v>180</v>
      </c>
      <c r="E4" s="1509" t="s">
        <v>501</v>
      </c>
      <c r="F4" s="1509" t="s">
        <v>863</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5271</v>
      </c>
      <c r="X4" s="1509" t="s">
        <v>5272</v>
      </c>
      <c r="Y4" s="1509" t="s">
        <v>5273</v>
      </c>
      <c r="Z4" s="1509" t="s">
        <v>5274</v>
      </c>
      <c r="AA4" s="1509" t="s">
        <v>5275</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5276</v>
      </c>
      <c r="B5" s="1509" t="s">
        <v>245</v>
      </c>
      <c r="C5" s="1509" t="s">
        <v>3173</v>
      </c>
      <c r="D5" s="1509" t="s">
        <v>180</v>
      </c>
      <c r="E5" s="1509" t="s">
        <v>501</v>
      </c>
      <c r="F5" s="1509" t="s">
        <v>863</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5277</v>
      </c>
      <c r="X5" s="1509" t="s">
        <v>5278</v>
      </c>
      <c r="Y5" s="1509" t="s">
        <v>5279</v>
      </c>
      <c r="Z5" s="1509" t="s">
        <v>5280</v>
      </c>
      <c r="AA5" s="1509" t="s">
        <v>5281</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5282</v>
      </c>
      <c r="B6" s="1514" t="s">
        <v>245</v>
      </c>
      <c r="C6" s="1514" t="s">
        <v>3173</v>
      </c>
      <c r="D6" s="1514" t="s">
        <v>180</v>
      </c>
      <c r="E6" s="1514" t="s">
        <v>501</v>
      </c>
      <c r="F6" s="1514" t="s">
        <v>863</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5283</v>
      </c>
      <c r="X6" s="1514" t="s">
        <v>5284</v>
      </c>
      <c r="Y6" s="1514" t="s">
        <v>5285</v>
      </c>
      <c r="Z6" s="1514" t="s">
        <v>5286</v>
      </c>
      <c r="AA6" s="1514" t="s">
        <v>5287</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5288</v>
      </c>
      <c r="B7" s="1504" t="s">
        <v>245</v>
      </c>
      <c r="C7" s="1518" t="s">
        <v>5289</v>
      </c>
      <c r="D7" s="1504" t="s">
        <v>180</v>
      </c>
      <c r="E7" s="1504" t="s">
        <v>420</v>
      </c>
      <c r="F7" s="1504" t="s">
        <v>501</v>
      </c>
      <c r="G7" s="1504" t="s">
        <v>863</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5290</v>
      </c>
      <c r="X7" s="1504" t="s">
        <v>5291</v>
      </c>
      <c r="Y7" s="1504" t="s">
        <v>5292</v>
      </c>
      <c r="Z7" s="1504" t="s">
        <v>5293</v>
      </c>
      <c r="AA7" s="1504" t="s">
        <v>5294</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5295</v>
      </c>
      <c r="B8" s="1509" t="s">
        <v>245</v>
      </c>
      <c r="C8" s="1520" t="s">
        <v>5289</v>
      </c>
      <c r="D8" s="1509" t="s">
        <v>180</v>
      </c>
      <c r="E8" s="1509" t="s">
        <v>420</v>
      </c>
      <c r="F8" s="1509" t="s">
        <v>501</v>
      </c>
      <c r="G8" s="1509" t="s">
        <v>863</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5296</v>
      </c>
      <c r="X8" s="1509" t="s">
        <v>5297</v>
      </c>
      <c r="Y8" s="1509" t="s">
        <v>5298</v>
      </c>
      <c r="Z8" s="1509" t="s">
        <v>5299</v>
      </c>
      <c r="AA8" s="1509" t="s">
        <v>5300</v>
      </c>
      <c r="AB8" s="1510" t="s">
        <v>5301</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5302</v>
      </c>
      <c r="B9" s="1509" t="s">
        <v>245</v>
      </c>
      <c r="C9" s="1520" t="s">
        <v>5289</v>
      </c>
      <c r="D9" s="1509" t="s">
        <v>180</v>
      </c>
      <c r="E9" s="1509" t="s">
        <v>420</v>
      </c>
      <c r="F9" s="1509" t="s">
        <v>501</v>
      </c>
      <c r="G9" s="1509" t="s">
        <v>863</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5303</v>
      </c>
      <c r="X9" s="1509" t="s">
        <v>5304</v>
      </c>
      <c r="Y9" s="1509" t="s">
        <v>5305</v>
      </c>
      <c r="Z9" s="1509" t="s">
        <v>5306</v>
      </c>
      <c r="AA9" s="1509" t="s">
        <v>5307</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5308</v>
      </c>
      <c r="B10" s="1509" t="s">
        <v>245</v>
      </c>
      <c r="C10" s="1520" t="s">
        <v>5289</v>
      </c>
      <c r="D10" s="1509" t="s">
        <v>180</v>
      </c>
      <c r="E10" s="1509" t="s">
        <v>420</v>
      </c>
      <c r="F10" s="1509" t="s">
        <v>501</v>
      </c>
      <c r="G10" s="1509" t="s">
        <v>863</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5309</v>
      </c>
      <c r="X10" s="1509" t="s">
        <v>5310</v>
      </c>
      <c r="Y10" s="1509" t="s">
        <v>5311</v>
      </c>
      <c r="Z10" s="1509" t="s">
        <v>5312</v>
      </c>
      <c r="AA10" s="1509" t="s">
        <v>5313</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1043</v>
      </c>
      <c r="B11" s="1514" t="s">
        <v>245</v>
      </c>
      <c r="C11" s="1522" t="s">
        <v>5289</v>
      </c>
      <c r="D11" s="1514" t="s">
        <v>180</v>
      </c>
      <c r="E11" s="1514" t="s">
        <v>420</v>
      </c>
      <c r="F11" s="1514" t="s">
        <v>501</v>
      </c>
      <c r="G11" s="1514" t="s">
        <v>863</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5314</v>
      </c>
      <c r="X11" s="1514" t="s">
        <v>5315</v>
      </c>
      <c r="Y11" s="1514" t="s">
        <v>5316</v>
      </c>
      <c r="Z11" s="1514" t="s">
        <v>5317</v>
      </c>
      <c r="AA11" s="1514" t="s">
        <v>5318</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5319</v>
      </c>
      <c r="B12" s="1504" t="s">
        <v>245</v>
      </c>
      <c r="C12" s="1518" t="s">
        <v>1161</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5320</v>
      </c>
      <c r="X12" s="1504" t="s">
        <v>5321</v>
      </c>
      <c r="Y12" s="1504" t="s">
        <v>5322</v>
      </c>
      <c r="Z12" s="1504" t="s">
        <v>5323</v>
      </c>
      <c r="AA12" s="1504" t="s">
        <v>5324</v>
      </c>
      <c r="AB12" s="1524" t="s">
        <v>5325</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5326</v>
      </c>
      <c r="B13" s="1509" t="s">
        <v>245</v>
      </c>
      <c r="C13" s="1520" t="s">
        <v>1161</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5327</v>
      </c>
      <c r="X13" s="1509" t="s">
        <v>5328</v>
      </c>
      <c r="Y13" s="1509" t="s">
        <v>5329</v>
      </c>
      <c r="Z13" s="1509" t="s">
        <v>5330</v>
      </c>
      <c r="AA13" s="1509" t="s">
        <v>5331</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5332</v>
      </c>
      <c r="B14" s="1509" t="s">
        <v>245</v>
      </c>
      <c r="C14" s="1520" t="s">
        <v>1161</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5333</v>
      </c>
      <c r="X14" s="1509" t="s">
        <v>5334</v>
      </c>
      <c r="Y14" s="1509" t="s">
        <v>5335</v>
      </c>
      <c r="Z14" s="1509" t="s">
        <v>5336</v>
      </c>
      <c r="AA14" s="1509" t="s">
        <v>5337</v>
      </c>
      <c r="AB14" s="1510" t="s">
        <v>5338</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5339</v>
      </c>
      <c r="B15" s="1509" t="s">
        <v>245</v>
      </c>
      <c r="C15" s="1520" t="s">
        <v>1161</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5320</v>
      </c>
      <c r="X15" s="1509" t="s">
        <v>5321</v>
      </c>
      <c r="Y15" s="1509" t="s">
        <v>5322</v>
      </c>
      <c r="Z15" s="1509" t="s">
        <v>5323</v>
      </c>
      <c r="AA15" s="1509" t="s">
        <v>5324</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5340</v>
      </c>
      <c r="B16" s="1509" t="s">
        <v>245</v>
      </c>
      <c r="C16" s="1520" t="s">
        <v>1161</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5341</v>
      </c>
      <c r="X16" s="1509" t="s">
        <v>5342</v>
      </c>
      <c r="Y16" s="1509" t="s">
        <v>5343</v>
      </c>
      <c r="Z16" s="1509" t="s">
        <v>5344</v>
      </c>
      <c r="AA16" s="1509" t="s">
        <v>5345</v>
      </c>
      <c r="AB16" s="1510" t="s">
        <v>5346</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5347</v>
      </c>
      <c r="B17" s="1509" t="s">
        <v>245</v>
      </c>
      <c r="C17" s="1520" t="s">
        <v>1161</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5348</v>
      </c>
      <c r="X17" s="1509" t="s">
        <v>5349</v>
      </c>
      <c r="Y17" s="1509" t="s">
        <v>5350</v>
      </c>
      <c r="Z17" s="1509" t="s">
        <v>5351</v>
      </c>
      <c r="AA17" s="1509" t="s">
        <v>5352</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5353</v>
      </c>
      <c r="B18" s="1509" t="s">
        <v>245</v>
      </c>
      <c r="C18" s="1520" t="s">
        <v>1161</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5327</v>
      </c>
      <c r="X18" s="1509" t="s">
        <v>5328</v>
      </c>
      <c r="Y18" s="1509" t="s">
        <v>5329</v>
      </c>
      <c r="Z18" s="1509" t="s">
        <v>5330</v>
      </c>
      <c r="AA18" s="1509" t="s">
        <v>5331</v>
      </c>
      <c r="AB18" s="1510" t="s">
        <v>5354</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5355</v>
      </c>
      <c r="B19" s="1509" t="s">
        <v>245</v>
      </c>
      <c r="C19" s="1520" t="s">
        <v>1161</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5258</v>
      </c>
      <c r="X19" s="1509" t="s">
        <v>5259</v>
      </c>
      <c r="Y19" s="1509" t="s">
        <v>5260</v>
      </c>
      <c r="Z19" s="1509" t="s">
        <v>5261</v>
      </c>
      <c r="AA19" s="1509" t="s">
        <v>5262</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5356</v>
      </c>
      <c r="B20" s="1514" t="s">
        <v>245</v>
      </c>
      <c r="C20" s="1522" t="s">
        <v>1161</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5357</v>
      </c>
      <c r="X20" s="1514" t="s">
        <v>5358</v>
      </c>
      <c r="Y20" s="1514" t="s">
        <v>5359</v>
      </c>
      <c r="Z20" s="1514" t="s">
        <v>5360</v>
      </c>
      <c r="AA20" s="1514" t="s">
        <v>5361</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5362</v>
      </c>
      <c r="B21" s="1504" t="s">
        <v>245</v>
      </c>
      <c r="C21" s="1504" t="s">
        <v>5363</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5364</v>
      </c>
      <c r="X21" s="1504" t="s">
        <v>5365</v>
      </c>
      <c r="Y21" s="1504" t="s">
        <v>5366</v>
      </c>
      <c r="Z21" s="1504" t="s">
        <v>5367</v>
      </c>
      <c r="AA21" s="1504" t="s">
        <v>5368</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5369</v>
      </c>
      <c r="B22" s="1509" t="s">
        <v>245</v>
      </c>
      <c r="C22" s="1509" t="s">
        <v>5363</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5370</v>
      </c>
      <c r="X22" s="1509" t="s">
        <v>5371</v>
      </c>
      <c r="Y22" s="1509" t="s">
        <v>5372</v>
      </c>
      <c r="Z22" s="1509" t="s">
        <v>5373</v>
      </c>
      <c r="AA22" s="1509" t="s">
        <v>5374</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5375</v>
      </c>
      <c r="B23" s="1509" t="s">
        <v>245</v>
      </c>
      <c r="C23" s="1509" t="s">
        <v>5363</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5376</v>
      </c>
      <c r="X23" s="1509" t="s">
        <v>5377</v>
      </c>
      <c r="Y23" s="1509" t="s">
        <v>5378</v>
      </c>
      <c r="Z23" s="1509" t="s">
        <v>5379</v>
      </c>
      <c r="AA23" s="1509" t="s">
        <v>5380</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5381</v>
      </c>
      <c r="B24" s="1509" t="s">
        <v>245</v>
      </c>
      <c r="C24" s="1509" t="s">
        <v>5363</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5382</v>
      </c>
      <c r="X24" s="1509" t="s">
        <v>5383</v>
      </c>
      <c r="Y24" s="1509" t="s">
        <v>5384</v>
      </c>
      <c r="Z24" s="1509" t="s">
        <v>5385</v>
      </c>
      <c r="AA24" s="1509" t="s">
        <v>5386</v>
      </c>
      <c r="AB24" s="1510" t="s">
        <v>5338</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5387</v>
      </c>
      <c r="B25" s="1514" t="s">
        <v>245</v>
      </c>
      <c r="C25" s="1514" t="s">
        <v>5363</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5388</v>
      </c>
      <c r="X25" s="1514" t="s">
        <v>5389</v>
      </c>
      <c r="Y25" s="1514" t="s">
        <v>5390</v>
      </c>
      <c r="Z25" s="1514" t="s">
        <v>5391</v>
      </c>
      <c r="AA25" s="1514" t="s">
        <v>5392</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5393</v>
      </c>
      <c r="B26" s="1504" t="s">
        <v>245</v>
      </c>
      <c r="C26" s="1504" t="s">
        <v>800</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5394</v>
      </c>
      <c r="X26" s="1504" t="s">
        <v>5395</v>
      </c>
      <c r="Y26" s="1504" t="s">
        <v>5396</v>
      </c>
      <c r="Z26" s="1504" t="s">
        <v>5397</v>
      </c>
      <c r="AA26" s="1504" t="s">
        <v>5398</v>
      </c>
      <c r="AB26" s="1524" t="s">
        <v>5399</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5400</v>
      </c>
      <c r="B27" s="1509" t="s">
        <v>245</v>
      </c>
      <c r="C27" s="1509" t="s">
        <v>800</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5401</v>
      </c>
      <c r="X27" s="1509" t="s">
        <v>5402</v>
      </c>
      <c r="Y27" s="1509" t="s">
        <v>5403</v>
      </c>
      <c r="Z27" s="1509" t="s">
        <v>5404</v>
      </c>
      <c r="AA27" s="1509" t="s">
        <v>5405</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5406</v>
      </c>
      <c r="B28" s="1509" t="s">
        <v>245</v>
      </c>
      <c r="C28" s="1509" t="s">
        <v>800</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5407</v>
      </c>
      <c r="X28" s="1509" t="s">
        <v>5408</v>
      </c>
      <c r="Y28" s="1509" t="s">
        <v>5409</v>
      </c>
      <c r="Z28" s="1509" t="s">
        <v>5410</v>
      </c>
      <c r="AA28" s="1509" t="s">
        <v>5411</v>
      </c>
      <c r="AB28" s="1510" t="s">
        <v>5412</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5413</v>
      </c>
      <c r="B29" s="1509" t="s">
        <v>245</v>
      </c>
      <c r="C29" s="1509" t="s">
        <v>800</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5414</v>
      </c>
      <c r="X29" s="1509" t="s">
        <v>5415</v>
      </c>
      <c r="Y29" s="1509" t="s">
        <v>5416</v>
      </c>
      <c r="Z29" s="1509" t="s">
        <v>5417</v>
      </c>
      <c r="AA29" s="1509" t="s">
        <v>5418</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5419</v>
      </c>
      <c r="B30" s="1509" t="s">
        <v>245</v>
      </c>
      <c r="C30" s="1509" t="s">
        <v>800</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5407</v>
      </c>
      <c r="X30" s="1509" t="s">
        <v>5408</v>
      </c>
      <c r="Y30" s="1509" t="s">
        <v>5409</v>
      </c>
      <c r="Z30" s="1509" t="s">
        <v>5410</v>
      </c>
      <c r="AA30" s="1509" t="s">
        <v>5411</v>
      </c>
      <c r="AB30" s="1510" t="s">
        <v>5420</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5421</v>
      </c>
      <c r="B31" s="1509" t="s">
        <v>245</v>
      </c>
      <c r="C31" s="1509" t="s">
        <v>800</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5422</v>
      </c>
      <c r="X31" s="1509" t="s">
        <v>5423</v>
      </c>
      <c r="Y31" s="1509" t="s">
        <v>5424</v>
      </c>
      <c r="Z31" s="1509" t="s">
        <v>5425</v>
      </c>
      <c r="AA31" s="1509" t="s">
        <v>5426</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5427</v>
      </c>
      <c r="B32" s="1514" t="s">
        <v>245</v>
      </c>
      <c r="C32" s="1514" t="s">
        <v>800</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5428</v>
      </c>
      <c r="X32" s="1514" t="s">
        <v>5429</v>
      </c>
      <c r="Y32" s="1514" t="s">
        <v>5430</v>
      </c>
      <c r="Z32" s="1514" t="s">
        <v>5431</v>
      </c>
      <c r="AA32" s="1514" t="s">
        <v>5432</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5433</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5258</v>
      </c>
      <c r="X33" s="1504" t="s">
        <v>5259</v>
      </c>
      <c r="Y33" s="1504" t="s">
        <v>5260</v>
      </c>
      <c r="Z33" s="1504" t="s">
        <v>5261</v>
      </c>
      <c r="AA33" s="1504" t="s">
        <v>5262</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5434</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5435</v>
      </c>
      <c r="X34" s="1509" t="s">
        <v>5436</v>
      </c>
      <c r="Y34" s="1509" t="s">
        <v>5437</v>
      </c>
      <c r="Z34" s="1509" t="s">
        <v>5438</v>
      </c>
      <c r="AA34" s="1509" t="s">
        <v>5439</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5440</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5441</v>
      </c>
      <c r="X35" s="1509" t="s">
        <v>5442</v>
      </c>
      <c r="Y35" s="1509" t="s">
        <v>5443</v>
      </c>
      <c r="Z35" s="1509" t="s">
        <v>5444</v>
      </c>
      <c r="AA35" s="1509" t="s">
        <v>5445</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5446</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5447</v>
      </c>
      <c r="X36" s="1509" t="s">
        <v>5448</v>
      </c>
      <c r="Y36" s="1509" t="s">
        <v>5449</v>
      </c>
      <c r="Z36" s="1509" t="s">
        <v>5450</v>
      </c>
      <c r="AA36" s="1509" t="s">
        <v>5451</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5452</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5453</v>
      </c>
      <c r="X37" s="1509" t="s">
        <v>5454</v>
      </c>
      <c r="Y37" s="1509" t="s">
        <v>5455</v>
      </c>
      <c r="Z37" s="1509" t="s">
        <v>5456</v>
      </c>
      <c r="AA37" s="1509" t="s">
        <v>5457</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5458</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5459</v>
      </c>
      <c r="X38" s="1509" t="s">
        <v>5460</v>
      </c>
      <c r="Y38" s="1509" t="s">
        <v>5461</v>
      </c>
      <c r="Z38" s="1509" t="s">
        <v>5462</v>
      </c>
      <c r="AA38" s="1509" t="s">
        <v>5463</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5464</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5465</v>
      </c>
      <c r="X39" s="1509" t="s">
        <v>5466</v>
      </c>
      <c r="Y39" s="1509" t="s">
        <v>5467</v>
      </c>
      <c r="Z39" s="1509" t="s">
        <v>5468</v>
      </c>
      <c r="AA39" s="1509" t="s">
        <v>5469</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5470</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5471</v>
      </c>
      <c r="X40" s="1509" t="s">
        <v>5472</v>
      </c>
      <c r="Y40" s="1509" t="s">
        <v>5473</v>
      </c>
      <c r="Z40" s="1509" t="s">
        <v>5474</v>
      </c>
      <c r="AA40" s="1509" t="s">
        <v>5475</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5476</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5471</v>
      </c>
      <c r="X41" s="1514" t="s">
        <v>5472</v>
      </c>
      <c r="Y41" s="1514" t="s">
        <v>5473</v>
      </c>
      <c r="Z41" s="1514" t="s">
        <v>5474</v>
      </c>
      <c r="AA41" s="1514" t="s">
        <v>5475</v>
      </c>
      <c r="AB41" s="1527" t="s">
        <v>5477</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5478</v>
      </c>
      <c r="B42" s="1504" t="s">
        <v>245</v>
      </c>
      <c r="C42" s="1504" t="s">
        <v>1446</v>
      </c>
      <c r="D42" s="1504" t="s">
        <v>180</v>
      </c>
      <c r="E42" s="1504" t="s">
        <v>186</v>
      </c>
      <c r="F42" s="1504" t="s">
        <v>387</v>
      </c>
      <c r="G42" s="1504" t="s">
        <v>835</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5479</v>
      </c>
      <c r="X42" s="1504" t="s">
        <v>5480</v>
      </c>
      <c r="Y42" s="1504" t="s">
        <v>5481</v>
      </c>
      <c r="Z42" s="1504" t="s">
        <v>5482</v>
      </c>
      <c r="AA42" s="1504" t="s">
        <v>5483</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5484</v>
      </c>
      <c r="B43" s="1509" t="s">
        <v>245</v>
      </c>
      <c r="C43" s="1509" t="s">
        <v>1446</v>
      </c>
      <c r="D43" s="1509" t="s">
        <v>180</v>
      </c>
      <c r="E43" s="1509" t="s">
        <v>186</v>
      </c>
      <c r="F43" s="1509" t="s">
        <v>387</v>
      </c>
      <c r="G43" s="1509" t="s">
        <v>835</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5485</v>
      </c>
      <c r="X43" s="1509" t="s">
        <v>5486</v>
      </c>
      <c r="Y43" s="1509" t="s">
        <v>5487</v>
      </c>
      <c r="Z43" s="1509" t="s">
        <v>5488</v>
      </c>
      <c r="AA43" s="1509" t="s">
        <v>5489</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5490</v>
      </c>
      <c r="B44" s="1509" t="s">
        <v>245</v>
      </c>
      <c r="C44" s="1509" t="s">
        <v>1446</v>
      </c>
      <c r="D44" s="1509" t="s">
        <v>180</v>
      </c>
      <c r="E44" s="1509" t="s">
        <v>186</v>
      </c>
      <c r="F44" s="1509" t="s">
        <v>387</v>
      </c>
      <c r="G44" s="1509" t="s">
        <v>835</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5491</v>
      </c>
      <c r="X44" s="1509" t="s">
        <v>5492</v>
      </c>
      <c r="Y44" s="1509" t="s">
        <v>5493</v>
      </c>
      <c r="Z44" s="1509" t="s">
        <v>5494</v>
      </c>
      <c r="AA44" s="1509" t="s">
        <v>5495</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5496</v>
      </c>
      <c r="B45" s="1509" t="s">
        <v>245</v>
      </c>
      <c r="C45" s="1509" t="s">
        <v>1446</v>
      </c>
      <c r="D45" s="1509" t="s">
        <v>180</v>
      </c>
      <c r="E45" s="1509" t="s">
        <v>186</v>
      </c>
      <c r="F45" s="1509" t="s">
        <v>387</v>
      </c>
      <c r="G45" s="1509" t="s">
        <v>835</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5497</v>
      </c>
      <c r="X45" s="1509" t="s">
        <v>5498</v>
      </c>
      <c r="Y45" s="1509" t="s">
        <v>5499</v>
      </c>
      <c r="Z45" s="1509" t="s">
        <v>5500</v>
      </c>
      <c r="AA45" s="1509" t="s">
        <v>5501</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5502</v>
      </c>
      <c r="B46" s="1509" t="s">
        <v>245</v>
      </c>
      <c r="C46" s="1509" t="s">
        <v>1446</v>
      </c>
      <c r="D46" s="1509" t="s">
        <v>180</v>
      </c>
      <c r="E46" s="1509" t="s">
        <v>186</v>
      </c>
      <c r="F46" s="1509" t="s">
        <v>387</v>
      </c>
      <c r="G46" s="1509" t="s">
        <v>835</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5503</v>
      </c>
      <c r="X46" s="1509" t="s">
        <v>5504</v>
      </c>
      <c r="Y46" s="1509" t="s">
        <v>5505</v>
      </c>
      <c r="Z46" s="1509" t="s">
        <v>5506</v>
      </c>
      <c r="AA46" s="1509" t="s">
        <v>5507</v>
      </c>
      <c r="AB46" s="1510" t="s">
        <v>5508</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5509</v>
      </c>
      <c r="B47" s="1509" t="s">
        <v>245</v>
      </c>
      <c r="C47" s="1509" t="s">
        <v>1446</v>
      </c>
      <c r="D47" s="1509" t="s">
        <v>180</v>
      </c>
      <c r="E47" s="1509" t="s">
        <v>186</v>
      </c>
      <c r="F47" s="1509" t="s">
        <v>387</v>
      </c>
      <c r="G47" s="1509" t="s">
        <v>835</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5510</v>
      </c>
      <c r="X47" s="1509" t="s">
        <v>5511</v>
      </c>
      <c r="Y47" s="1509" t="s">
        <v>5512</v>
      </c>
      <c r="Z47" s="1509" t="s">
        <v>5513</v>
      </c>
      <c r="AA47" s="1509" t="s">
        <v>5514</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5515</v>
      </c>
      <c r="B48" s="1509" t="s">
        <v>245</v>
      </c>
      <c r="C48" s="1509" t="s">
        <v>1446</v>
      </c>
      <c r="D48" s="1509" t="s">
        <v>180</v>
      </c>
      <c r="E48" s="1509" t="s">
        <v>186</v>
      </c>
      <c r="F48" s="1509" t="s">
        <v>387</v>
      </c>
      <c r="G48" s="1509" t="s">
        <v>835</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5516</v>
      </c>
      <c r="X48" s="1509" t="s">
        <v>5517</v>
      </c>
      <c r="Y48" s="1509" t="s">
        <v>5518</v>
      </c>
      <c r="Z48" s="1509" t="s">
        <v>5519</v>
      </c>
      <c r="AA48" s="1509" t="s">
        <v>5520</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5521</v>
      </c>
      <c r="B49" s="1509" t="s">
        <v>245</v>
      </c>
      <c r="C49" s="1509" t="s">
        <v>1446</v>
      </c>
      <c r="D49" s="1509" t="s">
        <v>180</v>
      </c>
      <c r="E49" s="1509" t="s">
        <v>186</v>
      </c>
      <c r="F49" s="1509" t="s">
        <v>387</v>
      </c>
      <c r="G49" s="1509" t="s">
        <v>835</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5522</v>
      </c>
      <c r="X49" s="1509" t="s">
        <v>5523</v>
      </c>
      <c r="Y49" s="1509" t="s">
        <v>5524</v>
      </c>
      <c r="Z49" s="1509" t="s">
        <v>5525</v>
      </c>
      <c r="AA49" s="1509" t="s">
        <v>5526</v>
      </c>
      <c r="AB49" s="1510" t="s">
        <v>5527</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5528</v>
      </c>
      <c r="B50" s="1509" t="s">
        <v>245</v>
      </c>
      <c r="C50" s="1509" t="s">
        <v>1446</v>
      </c>
      <c r="D50" s="1509" t="s">
        <v>180</v>
      </c>
      <c r="E50" s="1509" t="s">
        <v>186</v>
      </c>
      <c r="F50" s="1509" t="s">
        <v>387</v>
      </c>
      <c r="G50" s="1509" t="s">
        <v>835</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5529</v>
      </c>
      <c r="X50" s="1509" t="s">
        <v>5530</v>
      </c>
      <c r="Y50" s="1509" t="s">
        <v>5531</v>
      </c>
      <c r="Z50" s="1509" t="s">
        <v>5532</v>
      </c>
      <c r="AA50" s="1509" t="s">
        <v>5533</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5534</v>
      </c>
      <c r="B51" s="1509" t="s">
        <v>245</v>
      </c>
      <c r="C51" s="1509" t="s">
        <v>1446</v>
      </c>
      <c r="D51" s="1509" t="s">
        <v>180</v>
      </c>
      <c r="E51" s="1509" t="s">
        <v>186</v>
      </c>
      <c r="F51" s="1509" t="s">
        <v>387</v>
      </c>
      <c r="G51" s="1509" t="s">
        <v>835</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5535</v>
      </c>
      <c r="X51" s="1509" t="s">
        <v>5536</v>
      </c>
      <c r="Y51" s="1509" t="s">
        <v>5537</v>
      </c>
      <c r="Z51" s="1509" t="s">
        <v>5538</v>
      </c>
      <c r="AA51" s="1509" t="s">
        <v>5539</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5540</v>
      </c>
      <c r="B52" s="1509" t="s">
        <v>245</v>
      </c>
      <c r="C52" s="1509" t="s">
        <v>1446</v>
      </c>
      <c r="D52" s="1509" t="s">
        <v>180</v>
      </c>
      <c r="E52" s="1509" t="s">
        <v>186</v>
      </c>
      <c r="F52" s="1509" t="s">
        <v>387</v>
      </c>
      <c r="G52" s="1509" t="s">
        <v>835</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5522</v>
      </c>
      <c r="X52" s="1509" t="s">
        <v>5523</v>
      </c>
      <c r="Y52" s="1509" t="s">
        <v>5524</v>
      </c>
      <c r="Z52" s="1509" t="s">
        <v>5525</v>
      </c>
      <c r="AA52" s="1509" t="s">
        <v>5526</v>
      </c>
      <c r="AB52" s="1510" t="s">
        <v>5541</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5542</v>
      </c>
      <c r="B53" s="1514" t="s">
        <v>245</v>
      </c>
      <c r="C53" s="1514" t="s">
        <v>1446</v>
      </c>
      <c r="D53" s="1514" t="s">
        <v>180</v>
      </c>
      <c r="E53" s="1514" t="s">
        <v>186</v>
      </c>
      <c r="F53" s="1514" t="s">
        <v>387</v>
      </c>
      <c r="G53" s="1514" t="s">
        <v>835</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5543</v>
      </c>
      <c r="X53" s="1514" t="s">
        <v>5544</v>
      </c>
      <c r="Y53" s="1514" t="s">
        <v>5545</v>
      </c>
      <c r="Z53" s="1514" t="s">
        <v>5546</v>
      </c>
      <c r="AA53" s="1514" t="s">
        <v>5547</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5548</v>
      </c>
      <c r="B54" s="1504" t="s">
        <v>417</v>
      </c>
      <c r="C54" s="1504" t="s">
        <v>555</v>
      </c>
      <c r="D54" s="1504" t="s">
        <v>180</v>
      </c>
      <c r="E54" s="1504" t="s">
        <v>186</v>
      </c>
      <c r="F54" s="1504" t="s">
        <v>387</v>
      </c>
      <c r="G54" s="1504" t="s">
        <v>835</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5549</v>
      </c>
      <c r="X54" s="1504" t="s">
        <v>5550</v>
      </c>
      <c r="Y54" s="1504" t="s">
        <v>5551</v>
      </c>
      <c r="Z54" s="1504" t="s">
        <v>5552</v>
      </c>
      <c r="AA54" s="1504" t="s">
        <v>5553</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5554</v>
      </c>
      <c r="B55" s="1509" t="s">
        <v>417</v>
      </c>
      <c r="C55" s="1509" t="s">
        <v>555</v>
      </c>
      <c r="D55" s="1509" t="s">
        <v>180</v>
      </c>
      <c r="E55" s="1509" t="s">
        <v>186</v>
      </c>
      <c r="F55" s="1509" t="s">
        <v>387</v>
      </c>
      <c r="G55" s="1509" t="s">
        <v>835</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5555</v>
      </c>
      <c r="X55" s="1509" t="s">
        <v>5556</v>
      </c>
      <c r="Y55" s="1509" t="s">
        <v>5557</v>
      </c>
      <c r="Z55" s="1509" t="s">
        <v>5558</v>
      </c>
      <c r="AA55" s="1509" t="s">
        <v>5559</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5560</v>
      </c>
      <c r="B56" s="1509" t="s">
        <v>417</v>
      </c>
      <c r="C56" s="1509" t="s">
        <v>555</v>
      </c>
      <c r="D56" s="1509" t="s">
        <v>180</v>
      </c>
      <c r="E56" s="1509" t="s">
        <v>186</v>
      </c>
      <c r="F56" s="1509" t="s">
        <v>387</v>
      </c>
      <c r="G56" s="1509" t="s">
        <v>835</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5561</v>
      </c>
      <c r="X56" s="1509" t="s">
        <v>5562</v>
      </c>
      <c r="Y56" s="1509" t="s">
        <v>5563</v>
      </c>
      <c r="Z56" s="1509" t="s">
        <v>5564</v>
      </c>
      <c r="AA56" s="1509" t="s">
        <v>5565</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5566</v>
      </c>
      <c r="B57" s="1509" t="s">
        <v>417</v>
      </c>
      <c r="C57" s="1509" t="s">
        <v>555</v>
      </c>
      <c r="D57" s="1509" t="s">
        <v>180</v>
      </c>
      <c r="E57" s="1509" t="s">
        <v>186</v>
      </c>
      <c r="F57" s="1509" t="s">
        <v>387</v>
      </c>
      <c r="G57" s="1509" t="s">
        <v>835</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5567</v>
      </c>
      <c r="X57" s="1509" t="s">
        <v>5568</v>
      </c>
      <c r="Y57" s="1509" t="s">
        <v>5569</v>
      </c>
      <c r="Z57" s="1509" t="s">
        <v>5570</v>
      </c>
      <c r="AA57" s="1509" t="s">
        <v>5571</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5572</v>
      </c>
      <c r="B58" s="1509" t="s">
        <v>417</v>
      </c>
      <c r="C58" s="1509" t="s">
        <v>555</v>
      </c>
      <c r="D58" s="1509" t="s">
        <v>180</v>
      </c>
      <c r="E58" s="1509" t="s">
        <v>186</v>
      </c>
      <c r="F58" s="1509" t="s">
        <v>387</v>
      </c>
      <c r="G58" s="1509" t="s">
        <v>835</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5573</v>
      </c>
      <c r="X58" s="1509" t="s">
        <v>5574</v>
      </c>
      <c r="Y58" s="1509" t="s">
        <v>5575</v>
      </c>
      <c r="Z58" s="1509" t="s">
        <v>5576</v>
      </c>
      <c r="AA58" s="1509" t="s">
        <v>5577</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5578</v>
      </c>
      <c r="B59" s="1509" t="s">
        <v>417</v>
      </c>
      <c r="C59" s="1509" t="s">
        <v>555</v>
      </c>
      <c r="D59" s="1509" t="s">
        <v>180</v>
      </c>
      <c r="E59" s="1509" t="s">
        <v>186</v>
      </c>
      <c r="F59" s="1509" t="s">
        <v>387</v>
      </c>
      <c r="G59" s="1509" t="s">
        <v>835</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5579</v>
      </c>
      <c r="X59" s="1509" t="s">
        <v>5580</v>
      </c>
      <c r="Y59" s="1509" t="s">
        <v>5581</v>
      </c>
      <c r="Z59" s="1509" t="s">
        <v>5582</v>
      </c>
      <c r="AA59" s="1509" t="s">
        <v>5583</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5584</v>
      </c>
      <c r="B60" s="1509" t="s">
        <v>417</v>
      </c>
      <c r="C60" s="1509" t="s">
        <v>555</v>
      </c>
      <c r="D60" s="1543" t="s">
        <v>180</v>
      </c>
      <c r="E60" s="1543" t="s">
        <v>186</v>
      </c>
      <c r="F60" s="1543" t="s">
        <v>387</v>
      </c>
      <c r="G60" s="1543" t="s">
        <v>835</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5585</v>
      </c>
      <c r="X60" s="1545" t="s">
        <v>5586</v>
      </c>
      <c r="Y60" s="1545" t="s">
        <v>5587</v>
      </c>
      <c r="Z60" s="1545" t="s">
        <v>5588</v>
      </c>
      <c r="AA60" s="1545" t="s">
        <v>5589</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5590</v>
      </c>
      <c r="B61" s="1509" t="s">
        <v>417</v>
      </c>
      <c r="C61" s="1509" t="s">
        <v>555</v>
      </c>
      <c r="D61" s="1509" t="s">
        <v>180</v>
      </c>
      <c r="E61" s="1509" t="s">
        <v>186</v>
      </c>
      <c r="F61" s="1509" t="s">
        <v>387</v>
      </c>
      <c r="G61" s="1509" t="s">
        <v>835</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5591</v>
      </c>
      <c r="X61" s="1509" t="s">
        <v>5592</v>
      </c>
      <c r="Y61" s="1509" t="s">
        <v>5593</v>
      </c>
      <c r="Z61" s="1509" t="s">
        <v>5594</v>
      </c>
      <c r="AA61" s="1509" t="s">
        <v>5595</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5596</v>
      </c>
      <c r="B62" s="1509" t="s">
        <v>417</v>
      </c>
      <c r="C62" s="1509" t="s">
        <v>555</v>
      </c>
      <c r="D62" s="1544" t="s">
        <v>180</v>
      </c>
      <c r="E62" s="1544" t="s">
        <v>186</v>
      </c>
      <c r="F62" s="1544" t="s">
        <v>387</v>
      </c>
      <c r="G62" s="1544" t="s">
        <v>835</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5597</v>
      </c>
      <c r="X62" s="1545" t="s">
        <v>5598</v>
      </c>
      <c r="Y62" s="1545" t="s">
        <v>5599</v>
      </c>
      <c r="Z62" s="1545" t="s">
        <v>5600</v>
      </c>
      <c r="AA62" s="1545" t="s">
        <v>5601</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5602</v>
      </c>
      <c r="B63" s="1514" t="s">
        <v>417</v>
      </c>
      <c r="C63" s="1514" t="s">
        <v>555</v>
      </c>
      <c r="D63" s="1550" t="s">
        <v>180</v>
      </c>
      <c r="E63" s="1550" t="s">
        <v>186</v>
      </c>
      <c r="F63" s="1550" t="s">
        <v>387</v>
      </c>
      <c r="G63" s="1550" t="s">
        <v>835</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5603</v>
      </c>
      <c r="X63" s="1552" t="s">
        <v>5604</v>
      </c>
      <c r="Y63" s="1552" t="s">
        <v>5605</v>
      </c>
      <c r="Z63" s="1552" t="s">
        <v>5606</v>
      </c>
      <c r="AA63" s="1552" t="s">
        <v>5607</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5608</v>
      </c>
      <c r="B64" s="1504" t="s">
        <v>417</v>
      </c>
      <c r="C64" s="1518" t="s">
        <v>462</v>
      </c>
      <c r="D64" s="1554" t="s">
        <v>180</v>
      </c>
      <c r="E64" s="1555" t="s">
        <v>463</v>
      </c>
      <c r="F64" s="1555" t="s">
        <v>501</v>
      </c>
      <c r="G64" s="1555" t="s">
        <v>585</v>
      </c>
      <c r="H64" s="1555" t="s">
        <v>863</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5609</v>
      </c>
      <c r="X64" s="1555" t="s">
        <v>5610</v>
      </c>
      <c r="Y64" s="1555" t="s">
        <v>5611</v>
      </c>
      <c r="Z64" s="1555" t="s">
        <v>5612</v>
      </c>
      <c r="AA64" s="1555" t="s">
        <v>5613</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5614</v>
      </c>
      <c r="B65" s="1509" t="s">
        <v>417</v>
      </c>
      <c r="C65" s="1520" t="s">
        <v>462</v>
      </c>
      <c r="D65" s="1544" t="s">
        <v>180</v>
      </c>
      <c r="E65" s="1545" t="s">
        <v>463</v>
      </c>
      <c r="F65" s="1545" t="s">
        <v>501</v>
      </c>
      <c r="G65" s="1545" t="s">
        <v>585</v>
      </c>
      <c r="H65" s="1545" t="s">
        <v>863</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5615</v>
      </c>
      <c r="X65" s="1545" t="s">
        <v>5616</v>
      </c>
      <c r="Y65" s="1545" t="s">
        <v>5617</v>
      </c>
      <c r="Z65" s="1545" t="s">
        <v>5618</v>
      </c>
      <c r="AA65" s="1545" t="s">
        <v>5619</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5620</v>
      </c>
      <c r="B66" s="1509" t="s">
        <v>417</v>
      </c>
      <c r="C66" s="1520" t="s">
        <v>462</v>
      </c>
      <c r="D66" s="1544" t="s">
        <v>180</v>
      </c>
      <c r="E66" s="1545" t="s">
        <v>463</v>
      </c>
      <c r="F66" s="1545" t="s">
        <v>501</v>
      </c>
      <c r="G66" s="1545" t="s">
        <v>585</v>
      </c>
      <c r="H66" s="1545" t="s">
        <v>863</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5621</v>
      </c>
      <c r="X66" s="1545" t="s">
        <v>5622</v>
      </c>
      <c r="Y66" s="1545" t="s">
        <v>5623</v>
      </c>
      <c r="Z66" s="1545" t="s">
        <v>5624</v>
      </c>
      <c r="AA66" s="1545" t="s">
        <v>5625</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5626</v>
      </c>
      <c r="B67" s="1509" t="s">
        <v>417</v>
      </c>
      <c r="C67" s="1520" t="s">
        <v>462</v>
      </c>
      <c r="D67" s="1544" t="s">
        <v>180</v>
      </c>
      <c r="E67" s="1545" t="s">
        <v>463</v>
      </c>
      <c r="F67" s="1545" t="s">
        <v>501</v>
      </c>
      <c r="G67" s="1545" t="s">
        <v>585</v>
      </c>
      <c r="H67" s="1545" t="s">
        <v>863</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5627</v>
      </c>
      <c r="X67" s="1545" t="s">
        <v>5628</v>
      </c>
      <c r="Y67" s="1545" t="s">
        <v>5629</v>
      </c>
      <c r="Z67" s="1545" t="s">
        <v>5630</v>
      </c>
      <c r="AA67" s="1545" t="s">
        <v>5631</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5632</v>
      </c>
      <c r="B68" s="1509" t="s">
        <v>417</v>
      </c>
      <c r="C68" s="1520" t="s">
        <v>462</v>
      </c>
      <c r="D68" s="1544" t="s">
        <v>180</v>
      </c>
      <c r="E68" s="1545" t="s">
        <v>463</v>
      </c>
      <c r="F68" s="1545" t="s">
        <v>501</v>
      </c>
      <c r="G68" s="1545" t="s">
        <v>585</v>
      </c>
      <c r="H68" s="1545" t="s">
        <v>863</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5633</v>
      </c>
      <c r="X68" s="1545" t="s">
        <v>5634</v>
      </c>
      <c r="Y68" s="1545" t="s">
        <v>5635</v>
      </c>
      <c r="Z68" s="1545" t="s">
        <v>5636</v>
      </c>
      <c r="AA68" s="1545" t="s">
        <v>5637</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5638</v>
      </c>
      <c r="B69" s="1509" t="s">
        <v>417</v>
      </c>
      <c r="C69" s="1520" t="s">
        <v>462</v>
      </c>
      <c r="D69" s="1544" t="s">
        <v>180</v>
      </c>
      <c r="E69" s="1545" t="s">
        <v>463</v>
      </c>
      <c r="F69" s="1545" t="s">
        <v>501</v>
      </c>
      <c r="G69" s="1545" t="s">
        <v>585</v>
      </c>
      <c r="H69" s="1545" t="s">
        <v>863</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5621</v>
      </c>
      <c r="X69" s="1545" t="s">
        <v>5622</v>
      </c>
      <c r="Y69" s="1545" t="s">
        <v>5623</v>
      </c>
      <c r="Z69" s="1545" t="s">
        <v>5624</v>
      </c>
      <c r="AA69" s="1545" t="s">
        <v>5639</v>
      </c>
      <c r="AB69" s="1510" t="s">
        <v>5640</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5641</v>
      </c>
      <c r="B70" s="1509" t="s">
        <v>417</v>
      </c>
      <c r="C70" s="1520" t="s">
        <v>462</v>
      </c>
      <c r="D70" s="1544" t="s">
        <v>180</v>
      </c>
      <c r="E70" s="1545" t="s">
        <v>463</v>
      </c>
      <c r="F70" s="1545" t="s">
        <v>501</v>
      </c>
      <c r="G70" s="1545" t="s">
        <v>585</v>
      </c>
      <c r="H70" s="1545" t="s">
        <v>863</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5642</v>
      </c>
      <c r="X70" s="1545" t="s">
        <v>5643</v>
      </c>
      <c r="Y70" s="1545" t="s">
        <v>5644</v>
      </c>
      <c r="Z70" s="1545" t="s">
        <v>5645</v>
      </c>
      <c r="AA70" s="1545" t="s">
        <v>5646</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5647</v>
      </c>
      <c r="B71" s="1509" t="s">
        <v>417</v>
      </c>
      <c r="C71" s="1520" t="s">
        <v>462</v>
      </c>
      <c r="D71" s="1544" t="s">
        <v>180</v>
      </c>
      <c r="E71" s="1545" t="s">
        <v>463</v>
      </c>
      <c r="F71" s="1545" t="s">
        <v>501</v>
      </c>
      <c r="G71" s="1545" t="s">
        <v>585</v>
      </c>
      <c r="H71" s="1545" t="s">
        <v>863</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5648</v>
      </c>
      <c r="X71" s="1545" t="s">
        <v>5649</v>
      </c>
      <c r="Y71" s="1545" t="s">
        <v>5650</v>
      </c>
      <c r="Z71" s="1545" t="s">
        <v>5651</v>
      </c>
      <c r="AA71" s="1545" t="s">
        <v>5652</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5653</v>
      </c>
      <c r="B72" s="1509" t="s">
        <v>417</v>
      </c>
      <c r="C72" s="1520" t="s">
        <v>462</v>
      </c>
      <c r="D72" s="1544" t="s">
        <v>180</v>
      </c>
      <c r="E72" s="1545" t="s">
        <v>463</v>
      </c>
      <c r="F72" s="1545" t="s">
        <v>501</v>
      </c>
      <c r="G72" s="1545" t="s">
        <v>585</v>
      </c>
      <c r="H72" s="1545" t="s">
        <v>863</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5654</v>
      </c>
      <c r="X72" s="1545" t="s">
        <v>5655</v>
      </c>
      <c r="Y72" s="1545" t="s">
        <v>5656</v>
      </c>
      <c r="Z72" s="1545" t="s">
        <v>5657</v>
      </c>
      <c r="AA72" s="1545" t="s">
        <v>5658</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5659</v>
      </c>
      <c r="B73" s="1514" t="s">
        <v>417</v>
      </c>
      <c r="C73" s="1522" t="s">
        <v>462</v>
      </c>
      <c r="D73" s="1550" t="s">
        <v>180</v>
      </c>
      <c r="E73" s="1552" t="s">
        <v>463</v>
      </c>
      <c r="F73" s="1552" t="s">
        <v>501</v>
      </c>
      <c r="G73" s="1552" t="s">
        <v>585</v>
      </c>
      <c r="H73" s="1552" t="s">
        <v>863</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5660</v>
      </c>
      <c r="X73" s="1552" t="s">
        <v>5661</v>
      </c>
      <c r="Y73" s="1552" t="s">
        <v>5662</v>
      </c>
      <c r="Z73" s="1552" t="s">
        <v>5663</v>
      </c>
      <c r="AA73" s="1552" t="s">
        <v>5664</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5665</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5666</v>
      </c>
      <c r="X74" s="1555" t="s">
        <v>5667</v>
      </c>
      <c r="Y74" s="1555" t="s">
        <v>5668</v>
      </c>
      <c r="Z74" s="1555" t="s">
        <v>5669</v>
      </c>
      <c r="AA74" s="1555" t="s">
        <v>5670</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5671</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5672</v>
      </c>
      <c r="X75" s="1545" t="s">
        <v>5673</v>
      </c>
      <c r="Y75" s="1545" t="s">
        <v>5674</v>
      </c>
      <c r="Z75" s="1545" t="s">
        <v>5675</v>
      </c>
      <c r="AA75" s="1545" t="s">
        <v>5676</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5677</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5678</v>
      </c>
      <c r="X76" s="1545" t="s">
        <v>5679</v>
      </c>
      <c r="Y76" s="1545" t="s">
        <v>5680</v>
      </c>
      <c r="Z76" s="1545" t="s">
        <v>5681</v>
      </c>
      <c r="AA76" s="1545" t="s">
        <v>5682</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5683</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5684</v>
      </c>
      <c r="X77" s="1545" t="s">
        <v>5685</v>
      </c>
      <c r="Y77" s="1545" t="s">
        <v>5686</v>
      </c>
      <c r="Z77" s="1545" t="s">
        <v>5687</v>
      </c>
      <c r="AA77" s="1545" t="s">
        <v>5688</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5689</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5690</v>
      </c>
      <c r="X78" s="1545" t="s">
        <v>5691</v>
      </c>
      <c r="Y78" s="1545" t="s">
        <v>5692</v>
      </c>
      <c r="Z78" s="1545" t="s">
        <v>5693</v>
      </c>
      <c r="AA78" s="1545" t="s">
        <v>5694</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5695</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5696</v>
      </c>
      <c r="X79" s="1545" t="s">
        <v>5697</v>
      </c>
      <c r="Y79" s="1545" t="s">
        <v>5698</v>
      </c>
      <c r="Z79" s="1545" t="s">
        <v>5699</v>
      </c>
      <c r="AA79" s="1545" t="s">
        <v>5700</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5701</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5702</v>
      </c>
      <c r="X80" s="1545" t="s">
        <v>5703</v>
      </c>
      <c r="Y80" s="1545" t="s">
        <v>5704</v>
      </c>
      <c r="Z80" s="1545" t="s">
        <v>5705</v>
      </c>
      <c r="AA80" s="1545" t="s">
        <v>5706</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5707</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5708</v>
      </c>
      <c r="X81" s="1545" t="s">
        <v>5709</v>
      </c>
      <c r="Y81" s="1545" t="s">
        <v>5710</v>
      </c>
      <c r="Z81" s="1545" t="s">
        <v>5711</v>
      </c>
      <c r="AA81" s="1545" t="s">
        <v>5712</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5713</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5714</v>
      </c>
      <c r="X82" s="1545" t="s">
        <v>5715</v>
      </c>
      <c r="Y82" s="1545" t="s">
        <v>5716</v>
      </c>
      <c r="Z82" s="1545" t="s">
        <v>5717</v>
      </c>
      <c r="AA82" s="1545" t="s">
        <v>5718</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5719</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5684</v>
      </c>
      <c r="X83" s="1545" t="s">
        <v>5685</v>
      </c>
      <c r="Y83" s="1545" t="s">
        <v>5686</v>
      </c>
      <c r="Z83" s="1545" t="s">
        <v>5687</v>
      </c>
      <c r="AA83" s="1545" t="s">
        <v>5720</v>
      </c>
      <c r="AB83" s="1510" t="s">
        <v>5721</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5722</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5723</v>
      </c>
      <c r="X84" s="1545" t="s">
        <v>5724</v>
      </c>
      <c r="Y84" s="1545" t="s">
        <v>5725</v>
      </c>
      <c r="Z84" s="1545" t="s">
        <v>5726</v>
      </c>
      <c r="AA84" s="1545" t="s">
        <v>5727</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5728</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5729</v>
      </c>
      <c r="X85" s="1552" t="s">
        <v>5730</v>
      </c>
      <c r="Y85" s="1552" t="s">
        <v>5731</v>
      </c>
      <c r="Z85" s="1552" t="s">
        <v>5732</v>
      </c>
      <c r="AA85" s="1552" t="s">
        <v>5733</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5734</v>
      </c>
      <c r="B86" s="1504" t="s">
        <v>461</v>
      </c>
      <c r="C86" s="1566" t="s">
        <v>555</v>
      </c>
      <c r="D86" s="1504" t="s">
        <v>180</v>
      </c>
      <c r="E86" s="1504" t="s">
        <v>186</v>
      </c>
      <c r="F86" s="1504" t="s">
        <v>387</v>
      </c>
      <c r="G86" s="1504" t="s">
        <v>835</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5735</v>
      </c>
      <c r="X86" s="1504" t="s">
        <v>5736</v>
      </c>
      <c r="Y86" s="1504" t="s">
        <v>5737</v>
      </c>
      <c r="Z86" s="1504" t="s">
        <v>5738</v>
      </c>
      <c r="AA86" s="1504" t="s">
        <v>5739</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5740</v>
      </c>
      <c r="B87" s="1509" t="s">
        <v>461</v>
      </c>
      <c r="C87" s="1568" t="s">
        <v>555</v>
      </c>
      <c r="D87" s="1509" t="s">
        <v>180</v>
      </c>
      <c r="E87" s="1509" t="s">
        <v>186</v>
      </c>
      <c r="F87" s="1509" t="s">
        <v>387</v>
      </c>
      <c r="G87" s="1509" t="s">
        <v>835</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5579</v>
      </c>
      <c r="X87" s="1509" t="s">
        <v>5580</v>
      </c>
      <c r="Y87" s="1509" t="s">
        <v>5581</v>
      </c>
      <c r="Z87" s="1509" t="s">
        <v>5582</v>
      </c>
      <c r="AA87" s="1509" t="s">
        <v>5583</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5741</v>
      </c>
      <c r="B88" s="1509" t="s">
        <v>461</v>
      </c>
      <c r="C88" s="1568" t="s">
        <v>555</v>
      </c>
      <c r="D88" s="1509" t="s">
        <v>180</v>
      </c>
      <c r="E88" s="1509" t="s">
        <v>186</v>
      </c>
      <c r="F88" s="1509" t="s">
        <v>387</v>
      </c>
      <c r="G88" s="1509" t="s">
        <v>835</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5742</v>
      </c>
      <c r="X88" s="1509" t="s">
        <v>5743</v>
      </c>
      <c r="Y88" s="1509" t="s">
        <v>5744</v>
      </c>
      <c r="Z88" s="1509" t="s">
        <v>5745</v>
      </c>
      <c r="AA88" s="1509" t="s">
        <v>5746</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5747</v>
      </c>
      <c r="B89" s="1509" t="s">
        <v>461</v>
      </c>
      <c r="C89" s="1568" t="s">
        <v>555</v>
      </c>
      <c r="D89" s="1509" t="s">
        <v>180</v>
      </c>
      <c r="E89" s="1509" t="s">
        <v>186</v>
      </c>
      <c r="F89" s="1509" t="s">
        <v>387</v>
      </c>
      <c r="G89" s="1509" t="s">
        <v>835</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5748</v>
      </c>
      <c r="X89" s="1509" t="s">
        <v>5749</v>
      </c>
      <c r="Y89" s="1509" t="s">
        <v>5750</v>
      </c>
      <c r="Z89" s="1509" t="s">
        <v>5751</v>
      </c>
      <c r="AA89" s="1509" t="s">
        <v>5752</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5753</v>
      </c>
      <c r="B90" s="1509" t="s">
        <v>461</v>
      </c>
      <c r="C90" s="1568" t="s">
        <v>555</v>
      </c>
      <c r="D90" s="1509" t="s">
        <v>180</v>
      </c>
      <c r="E90" s="1509" t="s">
        <v>186</v>
      </c>
      <c r="F90" s="1509" t="s">
        <v>387</v>
      </c>
      <c r="G90" s="1509" t="s">
        <v>835</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5754</v>
      </c>
      <c r="X90" s="1509" t="s">
        <v>5755</v>
      </c>
      <c r="Y90" s="1509" t="s">
        <v>5756</v>
      </c>
      <c r="Z90" s="1509" t="s">
        <v>5757</v>
      </c>
      <c r="AA90" s="1509" t="s">
        <v>5758</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5759</v>
      </c>
      <c r="B91" s="1509" t="s">
        <v>461</v>
      </c>
      <c r="C91" s="1568" t="s">
        <v>555</v>
      </c>
      <c r="D91" s="1509" t="s">
        <v>180</v>
      </c>
      <c r="E91" s="1509" t="s">
        <v>186</v>
      </c>
      <c r="F91" s="1509" t="s">
        <v>387</v>
      </c>
      <c r="G91" s="1509" t="s">
        <v>835</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5760</v>
      </c>
      <c r="X91" s="1509" t="s">
        <v>5761</v>
      </c>
      <c r="Y91" s="1509" t="s">
        <v>5762</v>
      </c>
      <c r="Z91" s="1509" t="s">
        <v>5763</v>
      </c>
      <c r="AA91" s="1509" t="s">
        <v>5764</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5765</v>
      </c>
      <c r="B92" s="1509" t="s">
        <v>461</v>
      </c>
      <c r="C92" s="1568" t="s">
        <v>555</v>
      </c>
      <c r="D92" s="1509" t="s">
        <v>180</v>
      </c>
      <c r="E92" s="1509" t="s">
        <v>186</v>
      </c>
      <c r="F92" s="1509" t="s">
        <v>387</v>
      </c>
      <c r="G92" s="1509" t="s">
        <v>835</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5766</v>
      </c>
      <c r="X92" s="1509" t="s">
        <v>5767</v>
      </c>
      <c r="Y92" s="1509" t="s">
        <v>5768</v>
      </c>
      <c r="Z92" s="1509" t="s">
        <v>5769</v>
      </c>
      <c r="AA92" s="1509" t="s">
        <v>5770</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5771</v>
      </c>
      <c r="B93" s="1509" t="s">
        <v>461</v>
      </c>
      <c r="C93" s="1568" t="s">
        <v>555</v>
      </c>
      <c r="D93" s="1509" t="s">
        <v>180</v>
      </c>
      <c r="E93" s="1509" t="s">
        <v>186</v>
      </c>
      <c r="F93" s="1509" t="s">
        <v>387</v>
      </c>
      <c r="G93" s="1509" t="s">
        <v>835</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5772</v>
      </c>
      <c r="X93" s="1509" t="s">
        <v>5773</v>
      </c>
      <c r="Y93" s="1509" t="s">
        <v>5774</v>
      </c>
      <c r="Z93" s="1509" t="s">
        <v>5775</v>
      </c>
      <c r="AA93" s="1509" t="s">
        <v>5776</v>
      </c>
      <c r="AB93" s="1510" t="s">
        <v>5777</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5778</v>
      </c>
      <c r="B94" s="1509" t="s">
        <v>461</v>
      </c>
      <c r="C94" s="1568" t="s">
        <v>555</v>
      </c>
      <c r="D94" s="1509" t="s">
        <v>180</v>
      </c>
      <c r="E94" s="1509" t="s">
        <v>186</v>
      </c>
      <c r="F94" s="1509" t="s">
        <v>387</v>
      </c>
      <c r="G94" s="1509" t="s">
        <v>835</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5779</v>
      </c>
      <c r="X94" s="1509" t="s">
        <v>5780</v>
      </c>
      <c r="Y94" s="1509" t="s">
        <v>5781</v>
      </c>
      <c r="Z94" s="1509" t="s">
        <v>5782</v>
      </c>
      <c r="AA94" s="1509" t="s">
        <v>5783</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5784</v>
      </c>
      <c r="B95" s="1509" t="s">
        <v>461</v>
      </c>
      <c r="C95" s="1568" t="s">
        <v>555</v>
      </c>
      <c r="D95" s="1509" t="s">
        <v>180</v>
      </c>
      <c r="E95" s="1509" t="s">
        <v>186</v>
      </c>
      <c r="F95" s="1509" t="s">
        <v>387</v>
      </c>
      <c r="G95" s="1509" t="s">
        <v>835</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5785</v>
      </c>
      <c r="X95" s="1509" t="s">
        <v>5786</v>
      </c>
      <c r="Y95" s="1509" t="s">
        <v>5787</v>
      </c>
      <c r="Z95" s="1509" t="s">
        <v>5788</v>
      </c>
      <c r="AA95" s="1509" t="s">
        <v>5789</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5790</v>
      </c>
      <c r="B96" s="1509" t="s">
        <v>461</v>
      </c>
      <c r="C96" s="1568" t="s">
        <v>555</v>
      </c>
      <c r="D96" s="1509" t="s">
        <v>180</v>
      </c>
      <c r="E96" s="1509" t="s">
        <v>186</v>
      </c>
      <c r="F96" s="1509" t="s">
        <v>387</v>
      </c>
      <c r="G96" s="1509" t="s">
        <v>835</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5791</v>
      </c>
      <c r="X96" s="1509" t="s">
        <v>5792</v>
      </c>
      <c r="Y96" s="1509" t="s">
        <v>5793</v>
      </c>
      <c r="Z96" s="1509" t="s">
        <v>5794</v>
      </c>
      <c r="AA96" s="1509" t="s">
        <v>5795</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5796</v>
      </c>
      <c r="B97" s="1509" t="s">
        <v>461</v>
      </c>
      <c r="C97" s="1568" t="s">
        <v>555</v>
      </c>
      <c r="D97" s="1509" t="s">
        <v>180</v>
      </c>
      <c r="E97" s="1509" t="s">
        <v>186</v>
      </c>
      <c r="F97" s="1509" t="s">
        <v>387</v>
      </c>
      <c r="G97" s="1509" t="s">
        <v>835</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5797</v>
      </c>
      <c r="X97" s="1509" t="s">
        <v>5798</v>
      </c>
      <c r="Y97" s="1509" t="s">
        <v>5799</v>
      </c>
      <c r="Z97" s="1509" t="s">
        <v>5800</v>
      </c>
      <c r="AA97" s="1509" t="s">
        <v>5801</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5802</v>
      </c>
      <c r="B98" s="1514" t="s">
        <v>461</v>
      </c>
      <c r="C98" s="1570" t="s">
        <v>555</v>
      </c>
      <c r="D98" s="1514" t="s">
        <v>180</v>
      </c>
      <c r="E98" s="1514" t="s">
        <v>186</v>
      </c>
      <c r="F98" s="1514" t="s">
        <v>387</v>
      </c>
      <c r="G98" s="1514" t="s">
        <v>835</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5772</v>
      </c>
      <c r="X98" s="1509" t="s">
        <v>5773</v>
      </c>
      <c r="Y98" s="1509" t="s">
        <v>5774</v>
      </c>
      <c r="Z98" s="1509" t="s">
        <v>5775</v>
      </c>
      <c r="AA98" s="1514" t="s">
        <v>5803</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5804</v>
      </c>
      <c r="B99" s="1555" t="s">
        <v>461</v>
      </c>
      <c r="C99" s="1518" t="s">
        <v>462</v>
      </c>
      <c r="D99" s="1554" t="s">
        <v>180</v>
      </c>
      <c r="E99" s="1555" t="s">
        <v>463</v>
      </c>
      <c r="F99" s="1555" t="s">
        <v>501</v>
      </c>
      <c r="G99" s="1555" t="s">
        <v>585</v>
      </c>
      <c r="H99" s="1555" t="s">
        <v>863</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5609</v>
      </c>
      <c r="X99" s="1555" t="s">
        <v>5610</v>
      </c>
      <c r="Y99" s="1555" t="s">
        <v>5611</v>
      </c>
      <c r="Z99" s="1555" t="s">
        <v>5612</v>
      </c>
      <c r="AA99" s="1555" t="s">
        <v>5613</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5805</v>
      </c>
      <c r="B100" s="1545" t="s">
        <v>461</v>
      </c>
      <c r="C100" s="1520" t="s">
        <v>462</v>
      </c>
      <c r="D100" s="1544" t="s">
        <v>180</v>
      </c>
      <c r="E100" s="1545" t="s">
        <v>463</v>
      </c>
      <c r="F100" s="1545" t="s">
        <v>501</v>
      </c>
      <c r="G100" s="1545" t="s">
        <v>585</v>
      </c>
      <c r="H100" s="1545" t="s">
        <v>863</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5806</v>
      </c>
      <c r="X100" s="1545" t="s">
        <v>5807</v>
      </c>
      <c r="Y100" s="1545" t="s">
        <v>5808</v>
      </c>
      <c r="Z100" s="1545" t="s">
        <v>5809</v>
      </c>
      <c r="AA100" s="1545" t="s">
        <v>5810</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5811</v>
      </c>
      <c r="B101" s="1545" t="s">
        <v>461</v>
      </c>
      <c r="C101" s="1520" t="s">
        <v>462</v>
      </c>
      <c r="D101" s="1544" t="s">
        <v>180</v>
      </c>
      <c r="E101" s="1545" t="s">
        <v>463</v>
      </c>
      <c r="F101" s="1545" t="s">
        <v>501</v>
      </c>
      <c r="G101" s="1545" t="s">
        <v>585</v>
      </c>
      <c r="H101" s="1545" t="s">
        <v>863</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5812</v>
      </c>
      <c r="X101" s="1545" t="s">
        <v>5813</v>
      </c>
      <c r="Y101" s="1545" t="s">
        <v>5814</v>
      </c>
      <c r="Z101" s="1545" t="s">
        <v>5815</v>
      </c>
      <c r="AA101" s="1545" t="s">
        <v>5816</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5817</v>
      </c>
      <c r="B102" s="1545" t="s">
        <v>461</v>
      </c>
      <c r="C102" s="1520" t="s">
        <v>462</v>
      </c>
      <c r="D102" s="1544" t="s">
        <v>180</v>
      </c>
      <c r="E102" s="1545" t="s">
        <v>463</v>
      </c>
      <c r="F102" s="1545" t="s">
        <v>501</v>
      </c>
      <c r="G102" s="1545" t="s">
        <v>585</v>
      </c>
      <c r="H102" s="1545" t="s">
        <v>863</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5818</v>
      </c>
      <c r="X102" s="1545" t="s">
        <v>5819</v>
      </c>
      <c r="Y102" s="1545" t="s">
        <v>5820</v>
      </c>
      <c r="Z102" s="1545" t="s">
        <v>5821</v>
      </c>
      <c r="AA102" s="1545" t="s">
        <v>5822</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5823</v>
      </c>
      <c r="B103" s="1545" t="s">
        <v>461</v>
      </c>
      <c r="C103" s="1520" t="s">
        <v>462</v>
      </c>
      <c r="D103" s="1544" t="s">
        <v>180</v>
      </c>
      <c r="E103" s="1545" t="s">
        <v>463</v>
      </c>
      <c r="F103" s="1545" t="s">
        <v>501</v>
      </c>
      <c r="G103" s="1545" t="s">
        <v>585</v>
      </c>
      <c r="H103" s="1545" t="s">
        <v>863</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5824</v>
      </c>
      <c r="X103" s="1545" t="s">
        <v>5825</v>
      </c>
      <c r="Y103" s="1545" t="s">
        <v>5826</v>
      </c>
      <c r="Z103" s="1545" t="s">
        <v>5827</v>
      </c>
      <c r="AA103" s="1545" t="s">
        <v>5828</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5829</v>
      </c>
      <c r="B104" s="1545" t="s">
        <v>461</v>
      </c>
      <c r="C104" s="1520" t="s">
        <v>462</v>
      </c>
      <c r="D104" s="1544" t="s">
        <v>180</v>
      </c>
      <c r="E104" s="1545" t="s">
        <v>463</v>
      </c>
      <c r="F104" s="1545" t="s">
        <v>501</v>
      </c>
      <c r="G104" s="1545" t="s">
        <v>585</v>
      </c>
      <c r="H104" s="1545" t="s">
        <v>863</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5830</v>
      </c>
      <c r="X104" s="1545" t="s">
        <v>5831</v>
      </c>
      <c r="Y104" s="1545" t="s">
        <v>5832</v>
      </c>
      <c r="Z104" s="1545" t="s">
        <v>5833</v>
      </c>
      <c r="AA104" s="1545" t="s">
        <v>5834</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5835</v>
      </c>
      <c r="B105" s="1545" t="s">
        <v>461</v>
      </c>
      <c r="C105" s="1520" t="s">
        <v>462</v>
      </c>
      <c r="D105" s="1544" t="s">
        <v>180</v>
      </c>
      <c r="E105" s="1545" t="s">
        <v>463</v>
      </c>
      <c r="F105" s="1545" t="s">
        <v>501</v>
      </c>
      <c r="G105" s="1545" t="s">
        <v>585</v>
      </c>
      <c r="H105" s="1545" t="s">
        <v>863</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5836</v>
      </c>
      <c r="X105" s="1545" t="s">
        <v>5837</v>
      </c>
      <c r="Y105" s="1545" t="s">
        <v>5838</v>
      </c>
      <c r="Z105" s="1545" t="s">
        <v>5839</v>
      </c>
      <c r="AA105" s="1545" t="s">
        <v>5840</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5841</v>
      </c>
      <c r="B106" s="1545" t="s">
        <v>461</v>
      </c>
      <c r="C106" s="1520" t="s">
        <v>462</v>
      </c>
      <c r="D106" s="1544" t="s">
        <v>180</v>
      </c>
      <c r="E106" s="1545" t="s">
        <v>463</v>
      </c>
      <c r="F106" s="1545" t="s">
        <v>501</v>
      </c>
      <c r="G106" s="1545" t="s">
        <v>585</v>
      </c>
      <c r="H106" s="1545" t="s">
        <v>863</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5842</v>
      </c>
      <c r="X106" s="1545" t="s">
        <v>5843</v>
      </c>
      <c r="Y106" s="1545" t="s">
        <v>5844</v>
      </c>
      <c r="Z106" s="1545" t="s">
        <v>5845</v>
      </c>
      <c r="AA106" s="1545" t="s">
        <v>5846</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5847</v>
      </c>
      <c r="B107" s="1545" t="s">
        <v>461</v>
      </c>
      <c r="C107" s="1520" t="s">
        <v>462</v>
      </c>
      <c r="D107" s="1544" t="s">
        <v>180</v>
      </c>
      <c r="E107" s="1545" t="s">
        <v>463</v>
      </c>
      <c r="F107" s="1545" t="s">
        <v>501</v>
      </c>
      <c r="G107" s="1545" t="s">
        <v>585</v>
      </c>
      <c r="H107" s="1545" t="s">
        <v>863</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5818</v>
      </c>
      <c r="X107" s="1545" t="s">
        <v>5819</v>
      </c>
      <c r="Y107" s="1545" t="s">
        <v>5820</v>
      </c>
      <c r="Z107" s="1545" t="s">
        <v>5821</v>
      </c>
      <c r="AA107" s="1545" t="s">
        <v>5822</v>
      </c>
      <c r="AB107" s="1510" t="s">
        <v>5848</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5849</v>
      </c>
      <c r="B108" s="1552" t="s">
        <v>461</v>
      </c>
      <c r="C108" s="1522" t="s">
        <v>462</v>
      </c>
      <c r="D108" s="1550" t="s">
        <v>180</v>
      </c>
      <c r="E108" s="1552" t="s">
        <v>463</v>
      </c>
      <c r="F108" s="1552" t="s">
        <v>501</v>
      </c>
      <c r="G108" s="1552" t="s">
        <v>585</v>
      </c>
      <c r="H108" s="1552" t="s">
        <v>863</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5660</v>
      </c>
      <c r="X108" s="1552" t="s">
        <v>5661</v>
      </c>
      <c r="Y108" s="1552" t="s">
        <v>5662</v>
      </c>
      <c r="Z108" s="1552" t="s">
        <v>5663</v>
      </c>
      <c r="AA108" s="1552" t="s">
        <v>5664</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5850</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5851</v>
      </c>
      <c r="X109" s="1504" t="s">
        <v>5852</v>
      </c>
      <c r="Y109" s="1504" t="s">
        <v>5853</v>
      </c>
      <c r="Z109" s="1504" t="s">
        <v>5854</v>
      </c>
      <c r="AA109" s="1504" t="s">
        <v>5855</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5856</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5696</v>
      </c>
      <c r="X110" s="1509" t="s">
        <v>5697</v>
      </c>
      <c r="Y110" s="1509" t="s">
        <v>5698</v>
      </c>
      <c r="Z110" s="1509" t="s">
        <v>5699</v>
      </c>
      <c r="AA110" s="1509" t="s">
        <v>5700</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5857</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5858</v>
      </c>
      <c r="X111" s="1509" t="s">
        <v>5859</v>
      </c>
      <c r="Y111" s="1509" t="s">
        <v>5860</v>
      </c>
      <c r="Z111" s="1509" t="s">
        <v>5861</v>
      </c>
      <c r="AA111" s="1509" t="s">
        <v>5862</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5863</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5864</v>
      </c>
      <c r="X112" s="1509" t="s">
        <v>5865</v>
      </c>
      <c r="Y112" s="1509" t="s">
        <v>5866</v>
      </c>
      <c r="Z112" s="1509" t="s">
        <v>5867</v>
      </c>
      <c r="AA112" s="1509" t="s">
        <v>5868</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5869</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5870</v>
      </c>
      <c r="X113" s="1509" t="s">
        <v>5871</v>
      </c>
      <c r="Y113" s="1509" t="s">
        <v>5872</v>
      </c>
      <c r="Z113" s="1509" t="s">
        <v>5873</v>
      </c>
      <c r="AA113" s="1509" t="s">
        <v>5874</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5875</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5876</v>
      </c>
      <c r="X114" s="1509" t="s">
        <v>5877</v>
      </c>
      <c r="Y114" s="1509" t="s">
        <v>5878</v>
      </c>
      <c r="Z114" s="1509" t="s">
        <v>5879</v>
      </c>
      <c r="AA114" s="1509" t="s">
        <v>5880</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5881</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5882</v>
      </c>
      <c r="X115" s="1509" t="s">
        <v>5883</v>
      </c>
      <c r="Y115" s="1509" t="s">
        <v>5884</v>
      </c>
      <c r="Z115" s="1509" t="s">
        <v>5885</v>
      </c>
      <c r="AA115" s="1509" t="s">
        <v>5886</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5887</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5888</v>
      </c>
      <c r="X116" s="1514" t="s">
        <v>5889</v>
      </c>
      <c r="Y116" s="1514" t="s">
        <v>5890</v>
      </c>
      <c r="Z116" s="1514" t="s">
        <v>5891</v>
      </c>
      <c r="AA116" s="1514" t="s">
        <v>5892</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5893</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5894</v>
      </c>
      <c r="X117" s="1509" t="s">
        <v>5895</v>
      </c>
      <c r="Y117" s="1509" t="s">
        <v>5896</v>
      </c>
      <c r="Z117" s="1509" t="s">
        <v>5897</v>
      </c>
      <c r="AA117" s="1509" t="s">
        <v>5898</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5899</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5900</v>
      </c>
      <c r="X118" s="1509" t="s">
        <v>5901</v>
      </c>
      <c r="Y118" s="1509" t="s">
        <v>5902</v>
      </c>
      <c r="Z118" s="1509" t="s">
        <v>5903</v>
      </c>
      <c r="AA118" s="1509" t="s">
        <v>5904</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5905</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5906</v>
      </c>
      <c r="X119" s="1509" t="s">
        <v>5907</v>
      </c>
      <c r="Y119" s="1509" t="s">
        <v>5908</v>
      </c>
      <c r="Z119" s="1509" t="s">
        <v>5909</v>
      </c>
      <c r="AA119" s="1509" t="s">
        <v>5910</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5911</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5912</v>
      </c>
      <c r="X120" s="1509" t="s">
        <v>5913</v>
      </c>
      <c r="Y120" s="1509" t="s">
        <v>5914</v>
      </c>
      <c r="Z120" s="1509" t="s">
        <v>5915</v>
      </c>
      <c r="AA120" s="1509" t="s">
        <v>5916</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5917</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5918</v>
      </c>
      <c r="X121" s="1509" t="s">
        <v>5919</v>
      </c>
      <c r="Y121" s="1509" t="s">
        <v>5920</v>
      </c>
      <c r="Z121" s="1509" t="s">
        <v>5921</v>
      </c>
      <c r="AA121" s="1509" t="s">
        <v>5922</v>
      </c>
      <c r="AB121" s="1509" t="s">
        <v>5923</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5924</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5925</v>
      </c>
      <c r="X122" s="1509" t="s">
        <v>5926</v>
      </c>
      <c r="Y122" s="1509" t="s">
        <v>5927</v>
      </c>
      <c r="Z122" s="1509" t="s">
        <v>5928</v>
      </c>
      <c r="AA122" s="1509" t="s">
        <v>5929</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5930</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5931</v>
      </c>
      <c r="X123" s="1509" t="s">
        <v>5932</v>
      </c>
      <c r="Y123" s="1509" t="s">
        <v>5933</v>
      </c>
      <c r="Z123" s="1509" t="s">
        <v>5934</v>
      </c>
      <c r="AA123" s="1509" t="s">
        <v>5935</v>
      </c>
      <c r="AB123" s="1509" t="s">
        <v>5936</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5937</v>
      </c>
      <c r="B124" s="1509" t="s">
        <v>317</v>
      </c>
      <c r="C124" s="1507"/>
      <c r="D124" s="1509" t="s">
        <v>180</v>
      </c>
      <c r="E124" s="1509" t="s">
        <v>5938</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5939</v>
      </c>
      <c r="X124" s="1509" t="s">
        <v>5940</v>
      </c>
      <c r="Y124" s="1509" t="s">
        <v>5941</v>
      </c>
      <c r="Z124" s="1509" t="s">
        <v>5942</v>
      </c>
      <c r="AA124" s="1509" t="s">
        <v>5943</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5944</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5945</v>
      </c>
      <c r="X125" s="1545" t="s">
        <v>5946</v>
      </c>
      <c r="Y125" s="1545" t="s">
        <v>5947</v>
      </c>
      <c r="Z125" s="1545" t="s">
        <v>5948</v>
      </c>
      <c r="AA125" s="1545" t="s">
        <v>5949</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5950</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5951</v>
      </c>
      <c r="X126" s="1509" t="s">
        <v>5952</v>
      </c>
      <c r="Y126" s="1509" t="s">
        <v>5953</v>
      </c>
      <c r="Z126" s="1509" t="s">
        <v>5954</v>
      </c>
      <c r="AA126" s="1509" t="s">
        <v>5955</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5956</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5957</v>
      </c>
      <c r="X127" s="1509" t="s">
        <v>5958</v>
      </c>
      <c r="Y127" s="1509" t="s">
        <v>5959</v>
      </c>
      <c r="Z127" s="1509" t="s">
        <v>5960</v>
      </c>
      <c r="AA127" s="1509" t="s">
        <v>5961</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5962</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5963</v>
      </c>
      <c r="X128" s="1509" t="s">
        <v>5964</v>
      </c>
      <c r="Y128" s="1509" t="s">
        <v>5965</v>
      </c>
      <c r="Z128" s="1509" t="s">
        <v>5966</v>
      </c>
      <c r="AA128" s="1509" t="s">
        <v>5967</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5968</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5969</v>
      </c>
      <c r="X129" s="1509" t="s">
        <v>5970</v>
      </c>
      <c r="Y129" s="1509" t="s">
        <v>5971</v>
      </c>
      <c r="Z129" s="1509" t="s">
        <v>5972</v>
      </c>
      <c r="AA129" s="1509" t="s">
        <v>5973</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5974</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5975</v>
      </c>
      <c r="X130" s="1509" t="s">
        <v>5976</v>
      </c>
      <c r="Y130" s="1509" t="s">
        <v>5977</v>
      </c>
      <c r="Z130" s="1509" t="s">
        <v>5978</v>
      </c>
      <c r="AA130" s="1509" t="s">
        <v>5979</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5980</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5981</v>
      </c>
      <c r="X131" s="1509" t="s">
        <v>5982</v>
      </c>
      <c r="Y131" s="1509" t="s">
        <v>5983</v>
      </c>
      <c r="Z131" s="1509" t="s">
        <v>5984</v>
      </c>
      <c r="AA131" s="1509" t="s">
        <v>5985</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5986</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5987</v>
      </c>
      <c r="X132" s="1509" t="s">
        <v>5988</v>
      </c>
      <c r="Y132" s="1509" t="s">
        <v>5989</v>
      </c>
      <c r="Z132" s="1509" t="s">
        <v>5990</v>
      </c>
      <c r="AA132" s="1509" t="s">
        <v>5991</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5992</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5993</v>
      </c>
      <c r="X133" s="1509" t="s">
        <v>5994</v>
      </c>
      <c r="Y133" s="1509" t="s">
        <v>5995</v>
      </c>
      <c r="Z133" s="1509" t="s">
        <v>5996</v>
      </c>
      <c r="AA133" s="1509" t="s">
        <v>5997</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5998</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5999</v>
      </c>
      <c r="X134" s="1509" t="s">
        <v>6000</v>
      </c>
      <c r="Y134" s="1509" t="s">
        <v>6001</v>
      </c>
      <c r="Z134" s="1509" t="s">
        <v>6002</v>
      </c>
      <c r="AA134" s="1509" t="s">
        <v>6003</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6004</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6005</v>
      </c>
      <c r="X135" s="1509" t="s">
        <v>6006</v>
      </c>
      <c r="Y135" s="1509" t="s">
        <v>6007</v>
      </c>
      <c r="Z135" s="1509" t="s">
        <v>6008</v>
      </c>
      <c r="AA135" s="1509" t="s">
        <v>6009</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6010</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6011</v>
      </c>
      <c r="X136" s="1509" t="s">
        <v>6012</v>
      </c>
      <c r="Y136" s="1509" t="s">
        <v>6013</v>
      </c>
      <c r="Z136" s="1509" t="s">
        <v>6014</v>
      </c>
      <c r="AA136" s="1509" t="s">
        <v>6015</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6016</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6017</v>
      </c>
      <c r="X137" s="1509" t="s">
        <v>6018</v>
      </c>
      <c r="Y137" s="1509" t="s">
        <v>6019</v>
      </c>
      <c r="Z137" s="1509" t="s">
        <v>6020</v>
      </c>
      <c r="AA137" s="1509" t="s">
        <v>6021</v>
      </c>
      <c r="AB137" s="1509" t="s">
        <v>6022</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6023</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6024</v>
      </c>
      <c r="X138" s="1545" t="s">
        <v>6025</v>
      </c>
      <c r="Y138" s="1545" t="s">
        <v>6026</v>
      </c>
      <c r="Z138" s="1545" t="s">
        <v>6027</v>
      </c>
      <c r="AA138" s="1545" t="s">
        <v>6028</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6029</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6030</v>
      </c>
      <c r="X139" s="1509" t="s">
        <v>6031</v>
      </c>
      <c r="Y139" s="1509" t="s">
        <v>6032</v>
      </c>
      <c r="Z139" s="1509" t="s">
        <v>6033</v>
      </c>
      <c r="AA139" s="1509" t="s">
        <v>6034</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6035</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6036</v>
      </c>
      <c r="X140" s="1509" t="s">
        <v>6037</v>
      </c>
      <c r="Y140" s="1509" t="s">
        <v>6038</v>
      </c>
      <c r="Z140" s="1509" t="s">
        <v>6039</v>
      </c>
      <c r="AA140" s="1509" t="s">
        <v>6040</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6041</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5900</v>
      </c>
      <c r="X141" s="1509" t="s">
        <v>5901</v>
      </c>
      <c r="Y141" s="1509" t="s">
        <v>5902</v>
      </c>
      <c r="Z141" s="1509" t="s">
        <v>5903</v>
      </c>
      <c r="AA141" s="1509" t="s">
        <v>5904</v>
      </c>
      <c r="AB141" s="1509" t="s">
        <v>6042</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6043</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6044</v>
      </c>
      <c r="X142" s="1509" t="s">
        <v>6045</v>
      </c>
      <c r="Y142" s="1509" t="s">
        <v>6046</v>
      </c>
      <c r="Z142" s="1509" t="s">
        <v>6047</v>
      </c>
      <c r="AA142" s="1509" t="s">
        <v>6048</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6049</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6050</v>
      </c>
      <c r="X143" s="1509" t="s">
        <v>6051</v>
      </c>
      <c r="Y143" s="1509" t="s">
        <v>6052</v>
      </c>
      <c r="Z143" s="1509" t="s">
        <v>6053</v>
      </c>
      <c r="AA143" s="1509" t="s">
        <v>6054</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6055</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6056</v>
      </c>
      <c r="X144" s="1509" t="s">
        <v>6057</v>
      </c>
      <c r="Y144" s="1509" t="s">
        <v>6058</v>
      </c>
      <c r="Z144" s="1509" t="s">
        <v>6059</v>
      </c>
      <c r="AA144" s="1509" t="s">
        <v>6060</v>
      </c>
      <c r="AB144" s="1509" t="s">
        <v>6022</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6061</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6062</v>
      </c>
      <c r="X145" s="1509" t="s">
        <v>6063</v>
      </c>
      <c r="Y145" s="1509" t="s">
        <v>6064</v>
      </c>
      <c r="Z145" s="1509" t="s">
        <v>6065</v>
      </c>
      <c r="AA145" s="1509" t="s">
        <v>6066</v>
      </c>
      <c r="AB145" s="1509" t="s">
        <v>6022</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6067</v>
      </c>
      <c r="B146" s="1509" t="s">
        <v>317</v>
      </c>
      <c r="C146" s="1507"/>
      <c r="D146" s="1509" t="s">
        <v>180</v>
      </c>
      <c r="E146" s="1509" t="s">
        <v>6068</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6069</v>
      </c>
      <c r="X146" s="1509" t="s">
        <v>6070</v>
      </c>
      <c r="Y146" s="1509" t="s">
        <v>6071</v>
      </c>
      <c r="Z146" s="1509" t="s">
        <v>6072</v>
      </c>
      <c r="AA146" s="1509" t="s">
        <v>6073</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6074</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6075</v>
      </c>
      <c r="X147" s="1509" t="s">
        <v>6076</v>
      </c>
      <c r="Y147" s="1509" t="s">
        <v>6077</v>
      </c>
      <c r="Z147" s="1509" t="s">
        <v>6078</v>
      </c>
      <c r="AA147" s="1509" t="s">
        <v>6079</v>
      </c>
      <c r="AB147" s="1509" t="s">
        <v>6080</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6081</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5918</v>
      </c>
      <c r="X148" s="1509" t="s">
        <v>5919</v>
      </c>
      <c r="Y148" s="1509" t="s">
        <v>5920</v>
      </c>
      <c r="Z148" s="1509" t="s">
        <v>5921</v>
      </c>
      <c r="AA148" s="1509" t="s">
        <v>5922</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6082</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6024</v>
      </c>
      <c r="X149" s="1545" t="s">
        <v>6025</v>
      </c>
      <c r="Y149" s="1545" t="s">
        <v>6026</v>
      </c>
      <c r="Z149" s="1545" t="s">
        <v>6027</v>
      </c>
      <c r="AA149" s="1545" t="s">
        <v>6028</v>
      </c>
      <c r="AB149" s="1509" t="s">
        <v>6083</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6084</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6085</v>
      </c>
      <c r="X150" s="1509" t="s">
        <v>6086</v>
      </c>
      <c r="Y150" s="1509" t="s">
        <v>6087</v>
      </c>
      <c r="Z150" s="1509" t="s">
        <v>6088</v>
      </c>
      <c r="AA150" s="1509" t="s">
        <v>6089</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6090</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6091</v>
      </c>
      <c r="X151" s="1509" t="s">
        <v>6092</v>
      </c>
      <c r="Y151" s="1509" t="s">
        <v>6093</v>
      </c>
      <c r="Z151" s="1509" t="s">
        <v>6094</v>
      </c>
      <c r="AA151" s="1509" t="s">
        <v>6095</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6096</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6097</v>
      </c>
      <c r="X152" s="1509" t="s">
        <v>6098</v>
      </c>
      <c r="Y152" s="1509" t="s">
        <v>6099</v>
      </c>
      <c r="Z152" s="1509" t="s">
        <v>6100</v>
      </c>
      <c r="AA152" s="1509" t="s">
        <v>6101</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6102</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6103</v>
      </c>
      <c r="X153" s="1509" t="s">
        <v>6104</v>
      </c>
      <c r="Y153" s="1509" t="s">
        <v>6105</v>
      </c>
      <c r="Z153" s="1509" t="s">
        <v>6106</v>
      </c>
      <c r="AA153" s="1509" t="s">
        <v>6107</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6108</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6109</v>
      </c>
      <c r="X154" s="1509" t="s">
        <v>6110</v>
      </c>
      <c r="Y154" s="1509" t="s">
        <v>6111</v>
      </c>
      <c r="Z154" s="1509" t="s">
        <v>6112</v>
      </c>
      <c r="AA154" s="1509" t="s">
        <v>6113</v>
      </c>
      <c r="AB154" s="1509" t="s">
        <v>5338</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6114</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6115</v>
      </c>
      <c r="X155" s="1509" t="s">
        <v>6116</v>
      </c>
      <c r="Y155" s="1509" t="s">
        <v>6117</v>
      </c>
      <c r="Z155" s="1509" t="s">
        <v>6118</v>
      </c>
      <c r="AA155" s="1509" t="s">
        <v>6119</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5256</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5256</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5256</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5256</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5256</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5256</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5256</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635</v>
      </c>
      <c r="B163" s="1581" t="s">
        <v>461</v>
      </c>
      <c r="C163" s="1581" t="s">
        <v>462</v>
      </c>
      <c r="D163" s="14" t="s">
        <v>5256</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636</v>
      </c>
      <c r="X163" s="1581" t="s">
        <v>637</v>
      </c>
      <c r="Y163" s="1581" t="s">
        <v>638</v>
      </c>
      <c r="Z163" s="1581" t="s">
        <v>639</v>
      </c>
      <c r="AA163" s="1581" t="s">
        <v>640</v>
      </c>
      <c r="AB163" s="1581"/>
      <c r="AC163" s="14" t="s">
        <v>612</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0" t="s">
        <v>724</v>
      </c>
      <c r="B164" s="1581" t="s">
        <v>417</v>
      </c>
      <c r="C164" s="1581" t="s">
        <v>418</v>
      </c>
      <c r="D164" s="14" t="s">
        <v>5256</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725</v>
      </c>
      <c r="X164" s="1581" t="s">
        <v>726</v>
      </c>
      <c r="Y164" s="1581" t="s">
        <v>727</v>
      </c>
      <c r="Z164" s="1581" t="s">
        <v>728</v>
      </c>
      <c r="AA164" s="1581" t="s">
        <v>729</v>
      </c>
      <c r="AB164" s="1581"/>
      <c r="AC164" s="14" t="s">
        <v>709</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775</v>
      </c>
      <c r="B165" s="1581" t="s">
        <v>417</v>
      </c>
      <c r="C165" s="1581" t="s">
        <v>418</v>
      </c>
      <c r="D165" s="14" t="s">
        <v>5256</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776</v>
      </c>
      <c r="X165" s="1581" t="s">
        <v>777</v>
      </c>
      <c r="Y165" s="1581" t="s">
        <v>778</v>
      </c>
      <c r="Z165" s="1581" t="s">
        <v>779</v>
      </c>
      <c r="AA165" s="1581" t="s">
        <v>780</v>
      </c>
      <c r="AB165" s="1581"/>
      <c r="AC165" s="14" t="s">
        <v>756</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801</v>
      </c>
      <c r="B166" s="1581" t="s">
        <v>461</v>
      </c>
      <c r="C166" s="1581" t="s">
        <v>418</v>
      </c>
      <c r="D166" s="14" t="s">
        <v>5256</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802</v>
      </c>
      <c r="X166" s="1581" t="s">
        <v>803</v>
      </c>
      <c r="Y166" s="1581" t="s">
        <v>804</v>
      </c>
      <c r="Z166" s="1581" t="s">
        <v>805</v>
      </c>
      <c r="AA166" s="1581" t="s">
        <v>806</v>
      </c>
      <c r="AB166" s="1581"/>
      <c r="AC166" s="14" t="s">
        <v>784</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834</v>
      </c>
      <c r="B167" s="1581" t="s">
        <v>417</v>
      </c>
      <c r="C167" s="1581" t="s">
        <v>555</v>
      </c>
      <c r="D167" s="14" t="s">
        <v>5256</v>
      </c>
      <c r="E167" s="1581" t="s">
        <v>186</v>
      </c>
      <c r="F167" s="1581" t="s">
        <v>835</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836</v>
      </c>
      <c r="X167" s="1581" t="s">
        <v>837</v>
      </c>
      <c r="Y167" s="1581" t="s">
        <v>838</v>
      </c>
      <c r="Z167" s="1581" t="s">
        <v>839</v>
      </c>
      <c r="AA167" s="1581" t="s">
        <v>840</v>
      </c>
      <c r="AB167" s="1581"/>
      <c r="AC167" s="14" t="s">
        <v>631</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862</v>
      </c>
      <c r="B168" s="1581" t="s">
        <v>417</v>
      </c>
      <c r="C168" s="1581" t="s">
        <v>418</v>
      </c>
      <c r="D168" s="14" t="s">
        <v>5256</v>
      </c>
      <c r="E168" s="1581" t="s">
        <v>419</v>
      </c>
      <c r="F168" s="1581" t="s">
        <v>247</v>
      </c>
      <c r="G168" s="1581" t="s">
        <v>863</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864</v>
      </c>
      <c r="X168" s="1581" t="s">
        <v>865</v>
      </c>
      <c r="Y168" s="1581" t="s">
        <v>866</v>
      </c>
      <c r="Z168" s="1581" t="s">
        <v>867</v>
      </c>
      <c r="AA168" s="1581" t="s">
        <v>868</v>
      </c>
      <c r="AB168" s="1581"/>
      <c r="AC168" s="14" t="s">
        <v>682</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911</v>
      </c>
      <c r="B169" s="1581" t="s">
        <v>417</v>
      </c>
      <c r="C169" s="1581" t="s">
        <v>462</v>
      </c>
      <c r="D169" s="14" t="s">
        <v>5256</v>
      </c>
      <c r="E169" s="1581" t="s">
        <v>463</v>
      </c>
      <c r="F169" s="1581" t="s">
        <v>863</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912</v>
      </c>
      <c r="X169" s="1581" t="s">
        <v>913</v>
      </c>
      <c r="Y169" s="1581" t="s">
        <v>914</v>
      </c>
      <c r="Z169" s="1581" t="s">
        <v>915</v>
      </c>
      <c r="AA169" s="1581" t="s">
        <v>916</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939</v>
      </c>
      <c r="B170" s="1581" t="s">
        <v>461</v>
      </c>
      <c r="C170" s="1581" t="s">
        <v>462</v>
      </c>
      <c r="D170" s="14" t="s">
        <v>5256</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940</v>
      </c>
      <c r="X170" s="1581" t="s">
        <v>941</v>
      </c>
      <c r="Y170" s="1581" t="s">
        <v>942</v>
      </c>
      <c r="Z170" s="1581" t="s">
        <v>943</v>
      </c>
      <c r="AA170" s="1581" t="s">
        <v>944</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980</v>
      </c>
      <c r="B171" s="1581" t="s">
        <v>461</v>
      </c>
      <c r="C171" s="1581" t="s">
        <v>462</v>
      </c>
      <c r="D171" s="14" t="s">
        <v>5256</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981</v>
      </c>
      <c r="X171" s="1581" t="s">
        <v>982</v>
      </c>
      <c r="Y171" s="1581" t="s">
        <v>983</v>
      </c>
      <c r="Z171" s="1581" t="s">
        <v>984</v>
      </c>
      <c r="AA171" s="1581" t="s">
        <v>985</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1075</v>
      </c>
      <c r="B172" s="1581" t="s">
        <v>461</v>
      </c>
      <c r="C172" s="1581" t="s">
        <v>418</v>
      </c>
      <c r="D172" s="14" t="s">
        <v>5256</v>
      </c>
      <c r="E172" s="1581" t="s">
        <v>420</v>
      </c>
      <c r="F172" s="1581" t="s">
        <v>247</v>
      </c>
      <c r="G172" s="1581" t="s">
        <v>863</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1076</v>
      </c>
      <c r="X172" s="1581" t="s">
        <v>1077</v>
      </c>
      <c r="Y172" s="1581" t="s">
        <v>1078</v>
      </c>
      <c r="Z172" s="1581" t="s">
        <v>1079</v>
      </c>
      <c r="AA172" s="1581" t="s">
        <v>1080</v>
      </c>
      <c r="AB172" s="1581"/>
      <c r="AC172" s="14" t="s">
        <v>1057</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1120</v>
      </c>
      <c r="B173" s="1581" t="s">
        <v>417</v>
      </c>
      <c r="C173" s="1581" t="s">
        <v>555</v>
      </c>
      <c r="D173" s="14" t="s">
        <v>5256</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1121</v>
      </c>
      <c r="X173" s="1581" t="s">
        <v>1122</v>
      </c>
      <c r="Y173" s="1581" t="s">
        <v>1123</v>
      </c>
      <c r="Z173" s="1581" t="s">
        <v>1124</v>
      </c>
      <c r="AA173" s="1581" t="s">
        <v>1125</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1160</v>
      </c>
      <c r="B174" s="1581" t="s">
        <v>245</v>
      </c>
      <c r="C174" s="1581" t="s">
        <v>1161</v>
      </c>
      <c r="D174" s="14" t="s">
        <v>5256</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1162</v>
      </c>
      <c r="X174" s="1581" t="s">
        <v>1163</v>
      </c>
      <c r="Y174" s="1581" t="s">
        <v>1164</v>
      </c>
      <c r="Z174" s="1581" t="s">
        <v>1165</v>
      </c>
      <c r="AA174" s="1581" t="s">
        <v>1166</v>
      </c>
      <c r="AB174" s="1581"/>
      <c r="AC174" s="14" t="s">
        <v>1143</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1184</v>
      </c>
      <c r="B175" s="1581" t="s">
        <v>461</v>
      </c>
      <c r="C175" s="1581" t="s">
        <v>418</v>
      </c>
      <c r="D175" s="14" t="s">
        <v>5256</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1185</v>
      </c>
      <c r="X175" s="1581" t="s">
        <v>1186</v>
      </c>
      <c r="Y175" s="1581" t="s">
        <v>1187</v>
      </c>
      <c r="Z175" s="1581" t="s">
        <v>1188</v>
      </c>
      <c r="AA175" s="1581" t="s">
        <v>1189</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1214</v>
      </c>
      <c r="B176" s="1581" t="s">
        <v>245</v>
      </c>
      <c r="C176" s="1581" t="s">
        <v>386</v>
      </c>
      <c r="D176" s="14" t="s">
        <v>5256</v>
      </c>
      <c r="E176" s="1581" t="s">
        <v>419</v>
      </c>
      <c r="F176" s="1581" t="s">
        <v>387</v>
      </c>
      <c r="G176" s="1581" t="s">
        <v>863</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1215</v>
      </c>
      <c r="X176" s="1581" t="s">
        <v>1216</v>
      </c>
      <c r="Y176" s="1581" t="s">
        <v>1217</v>
      </c>
      <c r="Z176" s="1581" t="s">
        <v>1218</v>
      </c>
      <c r="AA176" s="1581" t="s">
        <v>1219</v>
      </c>
      <c r="AB176" s="1581"/>
      <c r="AC176" s="14" t="s">
        <v>1192</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0" t="s">
        <v>1259</v>
      </c>
      <c r="B177" s="1581" t="s">
        <v>245</v>
      </c>
      <c r="C177" s="1581" t="s">
        <v>1161</v>
      </c>
      <c r="D177" s="14" t="s">
        <v>5256</v>
      </c>
      <c r="E177" s="1581" t="s">
        <v>420</v>
      </c>
      <c r="F177" s="1581" t="s">
        <v>835</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1260</v>
      </c>
      <c r="X177" s="1581" t="s">
        <v>1261</v>
      </c>
      <c r="Y177" s="1581" t="s">
        <v>1262</v>
      </c>
      <c r="Z177" s="1581" t="s">
        <v>1263</v>
      </c>
      <c r="AA177" s="1581" t="s">
        <v>1264</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1307</v>
      </c>
      <c r="B178" s="1581" t="s">
        <v>461</v>
      </c>
      <c r="C178" s="1581" t="s">
        <v>555</v>
      </c>
      <c r="D178" s="14" t="s">
        <v>5256</v>
      </c>
      <c r="E178" s="1581" t="s">
        <v>186</v>
      </c>
      <c r="F178" s="1581" t="s">
        <v>835</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1308</v>
      </c>
      <c r="X178" s="1581" t="s">
        <v>1309</v>
      </c>
      <c r="Y178" s="1581" t="s">
        <v>1310</v>
      </c>
      <c r="Z178" s="1581" t="s">
        <v>1311</v>
      </c>
      <c r="AA178" s="1581" t="s">
        <v>1312</v>
      </c>
      <c r="AB178" s="1581"/>
      <c r="AC178" s="14" t="s">
        <v>1290</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1338</v>
      </c>
      <c r="B179" s="1581" t="s">
        <v>461</v>
      </c>
      <c r="C179" s="1581" t="s">
        <v>462</v>
      </c>
      <c r="D179" s="14" t="s">
        <v>5256</v>
      </c>
      <c r="E179" s="1581" t="s">
        <v>186</v>
      </c>
      <c r="F179" s="1581" t="s">
        <v>835</v>
      </c>
      <c r="G179" s="1581" t="s">
        <v>863</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1339</v>
      </c>
      <c r="X179" s="1581" t="s">
        <v>1340</v>
      </c>
      <c r="Y179" s="1581" t="s">
        <v>1341</v>
      </c>
      <c r="Z179" s="1581" t="s">
        <v>1342</v>
      </c>
      <c r="AA179" s="1581" t="s">
        <v>1343</v>
      </c>
      <c r="AB179" s="1581"/>
      <c r="AC179" s="14" t="s">
        <v>830</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1363</v>
      </c>
      <c r="B180" s="1581" t="s">
        <v>461</v>
      </c>
      <c r="C180" s="1581" t="s">
        <v>555</v>
      </c>
      <c r="D180" s="14" t="s">
        <v>5256</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1364</v>
      </c>
      <c r="X180" s="1581" t="s">
        <v>1365</v>
      </c>
      <c r="Y180" s="1581" t="s">
        <v>1366</v>
      </c>
      <c r="Z180" s="1581" t="s">
        <v>1367</v>
      </c>
      <c r="AA180" s="1581" t="s">
        <v>1368</v>
      </c>
      <c r="AB180" s="1581"/>
      <c r="AC180" s="14" t="s">
        <v>684</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1392</v>
      </c>
      <c r="B181" s="1581" t="s">
        <v>461</v>
      </c>
      <c r="C181" s="1581" t="s">
        <v>555</v>
      </c>
      <c r="D181" s="14" t="s">
        <v>5256</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1393</v>
      </c>
      <c r="X181" s="1581" t="s">
        <v>1394</v>
      </c>
      <c r="Y181" s="1581" t="s">
        <v>1395</v>
      </c>
      <c r="Z181" s="1581" t="s">
        <v>1396</v>
      </c>
      <c r="AA181" s="1581" t="s">
        <v>1397</v>
      </c>
      <c r="AB181" s="1581"/>
      <c r="AC181" s="14" t="s">
        <v>1372</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1415</v>
      </c>
      <c r="B182" s="1581" t="s">
        <v>245</v>
      </c>
      <c r="C182" s="1509" t="s">
        <v>246</v>
      </c>
      <c r="D182" s="14" t="s">
        <v>5256</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1416</v>
      </c>
      <c r="X182" s="1581" t="s">
        <v>1417</v>
      </c>
      <c r="Y182" s="1581" t="s">
        <v>1418</v>
      </c>
      <c r="Z182" s="1581" t="s">
        <v>1419</v>
      </c>
      <c r="AA182" s="1581" t="s">
        <v>1420</v>
      </c>
      <c r="AB182" s="1581"/>
      <c r="AC182" s="14" t="s">
        <v>1400</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1445</v>
      </c>
      <c r="B183" s="1581" t="s">
        <v>245</v>
      </c>
      <c r="C183" s="1581" t="s">
        <v>1446</v>
      </c>
      <c r="D183" s="14" t="s">
        <v>5256</v>
      </c>
      <c r="E183" s="1581" t="s">
        <v>186</v>
      </c>
      <c r="F183" s="1581" t="s">
        <v>835</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1447</v>
      </c>
      <c r="X183" s="1581" t="s">
        <v>1448</v>
      </c>
      <c r="Y183" s="1581" t="s">
        <v>1449</v>
      </c>
      <c r="Z183" s="1581" t="s">
        <v>1450</v>
      </c>
      <c r="AA183" s="1581" t="s">
        <v>1451</v>
      </c>
      <c r="AB183" s="1581"/>
      <c r="AC183" s="14" t="s">
        <v>1254</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1475</v>
      </c>
      <c r="B184" s="1581" t="s">
        <v>461</v>
      </c>
      <c r="C184" s="1581" t="s">
        <v>418</v>
      </c>
      <c r="D184" s="14" t="s">
        <v>5256</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1476</v>
      </c>
      <c r="X184" s="1581" t="s">
        <v>1477</v>
      </c>
      <c r="Y184" s="1581" t="s">
        <v>1478</v>
      </c>
      <c r="Z184" s="1581" t="s">
        <v>1479</v>
      </c>
      <c r="AA184" s="1581" t="s">
        <v>1480</v>
      </c>
      <c r="AB184" s="1581"/>
      <c r="AC184" s="14" t="s">
        <v>1456</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1514</v>
      </c>
      <c r="B185" s="1581" t="s">
        <v>461</v>
      </c>
      <c r="C185" s="1581" t="s">
        <v>555</v>
      </c>
      <c r="D185" s="14" t="s">
        <v>5256</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1515</v>
      </c>
      <c r="X185" s="1581" t="s">
        <v>1516</v>
      </c>
      <c r="Y185" s="1581" t="s">
        <v>1517</v>
      </c>
      <c r="Z185" s="1581" t="s">
        <v>1518</v>
      </c>
      <c r="AA185" s="1581" t="s">
        <v>1519</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1534</v>
      </c>
      <c r="B186" s="1581" t="s">
        <v>417</v>
      </c>
      <c r="C186" s="1581" t="s">
        <v>418</v>
      </c>
      <c r="D186" s="14" t="s">
        <v>5256</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1535</v>
      </c>
      <c r="X186" s="1581" t="s">
        <v>1536</v>
      </c>
      <c r="Y186" s="1581" t="s">
        <v>1537</v>
      </c>
      <c r="Z186" s="1581" t="s">
        <v>1538</v>
      </c>
      <c r="AA186" s="1581" t="s">
        <v>1539</v>
      </c>
      <c r="AB186" s="1581"/>
      <c r="AC186" s="14" t="s">
        <v>1522</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1622</v>
      </c>
      <c r="B187" s="1581" t="s">
        <v>245</v>
      </c>
      <c r="C187" s="1581" t="s">
        <v>386</v>
      </c>
      <c r="D187" s="14" t="s">
        <v>5256</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1623</v>
      </c>
      <c r="X187" s="1581" t="s">
        <v>1624</v>
      </c>
      <c r="Y187" s="1581" t="s">
        <v>1625</v>
      </c>
      <c r="Z187" s="1581" t="s">
        <v>1626</v>
      </c>
      <c r="AA187" s="1581" t="s">
        <v>1627</v>
      </c>
      <c r="AB187" s="1581"/>
      <c r="AC187" s="14" t="s">
        <v>1604</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1645</v>
      </c>
      <c r="B188" s="1581" t="s">
        <v>461</v>
      </c>
      <c r="C188" s="1581" t="s">
        <v>555</v>
      </c>
      <c r="D188" s="14" t="s">
        <v>5256</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1646</v>
      </c>
      <c r="X188" s="1581" t="s">
        <v>1647</v>
      </c>
      <c r="Y188" s="1581" t="s">
        <v>1648</v>
      </c>
      <c r="Z188" s="1581" t="s">
        <v>1649</v>
      </c>
      <c r="AA188" s="1581" t="s">
        <v>1650</v>
      </c>
      <c r="AB188" s="1581"/>
      <c r="AC188" s="14" t="s">
        <v>1631</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1767</v>
      </c>
      <c r="B189" s="1581" t="s">
        <v>461</v>
      </c>
      <c r="C189" s="1581" t="s">
        <v>418</v>
      </c>
      <c r="D189" s="14" t="s">
        <v>5256</v>
      </c>
      <c r="E189" s="1581" t="s">
        <v>247</v>
      </c>
      <c r="F189" s="1581" t="s">
        <v>387</v>
      </c>
      <c r="G189" s="1581" t="s">
        <v>585</v>
      </c>
      <c r="H189" s="1581" t="s">
        <v>1768</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1769</v>
      </c>
      <c r="X189" s="1581" t="s">
        <v>1770</v>
      </c>
      <c r="Y189" s="1581" t="s">
        <v>1771</v>
      </c>
      <c r="Z189" s="1581" t="s">
        <v>1772</v>
      </c>
      <c r="AA189" s="1581" t="s">
        <v>1773</v>
      </c>
      <c r="AB189" s="1581"/>
      <c r="AC189" s="14" t="s">
        <v>1741</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0" t="s">
        <v>1883</v>
      </c>
      <c r="B190" s="1581" t="s">
        <v>417</v>
      </c>
      <c r="C190" s="1581" t="s">
        <v>555</v>
      </c>
      <c r="D190" s="14" t="s">
        <v>5256</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1884</v>
      </c>
      <c r="X190" s="1581" t="s">
        <v>1885</v>
      </c>
      <c r="Y190" s="1581" t="s">
        <v>1886</v>
      </c>
      <c r="Z190" s="1581" t="s">
        <v>1887</v>
      </c>
      <c r="AA190" s="1581" t="s">
        <v>1888</v>
      </c>
      <c r="AB190" s="1581"/>
      <c r="AC190" s="14" t="s">
        <v>1867</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1906</v>
      </c>
      <c r="B191" s="1581" t="s">
        <v>461</v>
      </c>
      <c r="C191" s="1581" t="s">
        <v>462</v>
      </c>
      <c r="D191" s="14" t="s">
        <v>5256</v>
      </c>
      <c r="E191" s="1581" t="s">
        <v>420</v>
      </c>
      <c r="F191" s="1581" t="s">
        <v>501</v>
      </c>
      <c r="G191" s="1581" t="s">
        <v>863</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1907</v>
      </c>
      <c r="X191" s="1581" t="s">
        <v>1908</v>
      </c>
      <c r="Y191" s="1581" t="s">
        <v>1909</v>
      </c>
      <c r="Z191" s="1581" t="s">
        <v>1910</v>
      </c>
      <c r="AA191" s="1581" t="s">
        <v>1911</v>
      </c>
      <c r="AB191" s="1581"/>
      <c r="AC191" s="14" t="s">
        <v>1069</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1955</v>
      </c>
      <c r="B192" s="1581" t="s">
        <v>245</v>
      </c>
      <c r="C192" s="1581" t="s">
        <v>1446</v>
      </c>
      <c r="D192" s="14" t="s">
        <v>5256</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1956</v>
      </c>
      <c r="X192" s="1581" t="s">
        <v>1957</v>
      </c>
      <c r="Y192" s="1581" t="s">
        <v>1958</v>
      </c>
      <c r="Z192" s="1581" t="s">
        <v>1959</v>
      </c>
      <c r="AA192" s="1581" t="s">
        <v>1960</v>
      </c>
      <c r="AB192" s="1581"/>
      <c r="AC192" s="14" t="s">
        <v>1619</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2009</v>
      </c>
      <c r="B193" s="1581" t="s">
        <v>317</v>
      </c>
      <c r="C193" s="1509" t="s">
        <v>246</v>
      </c>
      <c r="D193" s="14" t="s">
        <v>5256</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2010</v>
      </c>
      <c r="X193" s="1581" t="s">
        <v>2011</v>
      </c>
      <c r="Y193" s="1581" t="s">
        <v>2012</v>
      </c>
      <c r="Z193" s="1581" t="s">
        <v>2013</v>
      </c>
      <c r="AA193" s="1581" t="s">
        <v>2014</v>
      </c>
      <c r="AB193" s="1581"/>
      <c r="AC193" s="14" t="s">
        <v>1442</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2030</v>
      </c>
      <c r="B194" s="1581" t="s">
        <v>417</v>
      </c>
      <c r="C194" s="1581" t="s">
        <v>555</v>
      </c>
      <c r="D194" s="14" t="s">
        <v>5256</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2031</v>
      </c>
      <c r="X194" s="1581" t="s">
        <v>2032</v>
      </c>
      <c r="Y194" s="1581" t="s">
        <v>2033</v>
      </c>
      <c r="Z194" s="1581" t="s">
        <v>2034</v>
      </c>
      <c r="AA194" s="1581" t="s">
        <v>2035</v>
      </c>
      <c r="AB194" s="1581"/>
      <c r="AC194" s="14" t="s">
        <v>2017</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2047</v>
      </c>
      <c r="B195" s="1581" t="s">
        <v>461</v>
      </c>
      <c r="C195" s="1581" t="s">
        <v>418</v>
      </c>
      <c r="D195" s="14" t="s">
        <v>5256</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2048</v>
      </c>
      <c r="X195" s="1581" t="s">
        <v>2049</v>
      </c>
      <c r="Y195" s="1581" t="s">
        <v>2050</v>
      </c>
      <c r="Z195" s="1581" t="s">
        <v>2051</v>
      </c>
      <c r="AA195" s="1581" t="s">
        <v>2052</v>
      </c>
      <c r="AB195" s="1581"/>
      <c r="AC195" s="14" t="s">
        <v>800</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2066</v>
      </c>
      <c r="B196" s="1581" t="s">
        <v>245</v>
      </c>
      <c r="C196" s="1581" t="s">
        <v>800</v>
      </c>
      <c r="D196" s="14" t="s">
        <v>5256</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2067</v>
      </c>
      <c r="X196" s="1581" t="s">
        <v>2068</v>
      </c>
      <c r="Y196" s="1581" t="s">
        <v>2069</v>
      </c>
      <c r="Z196" s="1581" t="s">
        <v>2070</v>
      </c>
      <c r="AA196" s="1581" t="s">
        <v>2071</v>
      </c>
      <c r="AB196" s="1581"/>
      <c r="AC196" s="14" t="s">
        <v>1951</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2086</v>
      </c>
      <c r="B197" s="1581" t="s">
        <v>461</v>
      </c>
      <c r="C197" s="1581" t="s">
        <v>418</v>
      </c>
      <c r="D197" s="14" t="s">
        <v>5256</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2087</v>
      </c>
      <c r="X197" s="1581" t="s">
        <v>2088</v>
      </c>
      <c r="Y197" s="1581" t="s">
        <v>2089</v>
      </c>
      <c r="Z197" s="1581" t="s">
        <v>2090</v>
      </c>
      <c r="AA197" s="1581" t="s">
        <v>2091</v>
      </c>
      <c r="AB197" s="1581"/>
      <c r="AC197" s="14" t="s">
        <v>1949</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2109</v>
      </c>
      <c r="B198" s="1581" t="s">
        <v>245</v>
      </c>
      <c r="C198" s="1581" t="s">
        <v>386</v>
      </c>
      <c r="D198" s="14" t="s">
        <v>5256</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2110</v>
      </c>
      <c r="X198" s="1581" t="s">
        <v>2111</v>
      </c>
      <c r="Y198" s="1581" t="s">
        <v>2112</v>
      </c>
      <c r="Z198" s="1581" t="s">
        <v>2113</v>
      </c>
      <c r="AA198" s="1581" t="s">
        <v>2114</v>
      </c>
      <c r="AB198" s="1581"/>
      <c r="AC198" s="14" t="s">
        <v>935</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2128</v>
      </c>
      <c r="B199" s="1581" t="s">
        <v>417</v>
      </c>
      <c r="C199" s="1581" t="s">
        <v>418</v>
      </c>
      <c r="D199" s="14" t="s">
        <v>5256</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2129</v>
      </c>
      <c r="X199" s="1581" t="s">
        <v>2130</v>
      </c>
      <c r="Y199" s="1581" t="s">
        <v>2131</v>
      </c>
      <c r="Z199" s="1581" t="s">
        <v>2132</v>
      </c>
      <c r="AA199" s="1581" t="s">
        <v>2133</v>
      </c>
      <c r="AB199" s="1581"/>
      <c r="AC199" s="14" t="s">
        <v>769</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2192</v>
      </c>
      <c r="B200" s="1581" t="s">
        <v>461</v>
      </c>
      <c r="C200" s="1581" t="s">
        <v>418</v>
      </c>
      <c r="D200" s="14" t="s">
        <v>5256</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2193</v>
      </c>
      <c r="X200" s="1581" t="s">
        <v>2194</v>
      </c>
      <c r="Y200" s="1581" t="s">
        <v>2195</v>
      </c>
      <c r="Z200" s="1581" t="s">
        <v>2196</v>
      </c>
      <c r="AA200" s="1581" t="s">
        <v>2197</v>
      </c>
      <c r="AB200" s="1581"/>
      <c r="AC200" s="14" t="s">
        <v>1903</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2236</v>
      </c>
      <c r="B201" s="1581" t="s">
        <v>461</v>
      </c>
      <c r="C201" s="1581" t="s">
        <v>555</v>
      </c>
      <c r="D201" s="14" t="s">
        <v>5256</v>
      </c>
      <c r="E201" s="1581" t="s">
        <v>186</v>
      </c>
      <c r="F201" s="1581" t="s">
        <v>387</v>
      </c>
      <c r="G201" s="1581" t="s">
        <v>835</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2237</v>
      </c>
      <c r="X201" s="1581" t="s">
        <v>2238</v>
      </c>
      <c r="Y201" s="1581" t="s">
        <v>2239</v>
      </c>
      <c r="Z201" s="1581" t="s">
        <v>2240</v>
      </c>
      <c r="AA201" s="1581" t="s">
        <v>2241</v>
      </c>
      <c r="AB201" s="1581"/>
      <c r="AC201" s="14" t="s">
        <v>1362</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2256</v>
      </c>
      <c r="B202" s="1581" t="s">
        <v>317</v>
      </c>
      <c r="C202" s="1509" t="s">
        <v>246</v>
      </c>
      <c r="D202" s="14" t="s">
        <v>5256</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2257</v>
      </c>
      <c r="X202" s="1581" t="s">
        <v>2258</v>
      </c>
      <c r="Y202" s="1581" t="s">
        <v>2259</v>
      </c>
      <c r="Z202" s="1581" t="s">
        <v>2260</v>
      </c>
      <c r="AA202" s="1581" t="s">
        <v>2261</v>
      </c>
      <c r="AB202" s="1581"/>
      <c r="AC202" s="14" t="s">
        <v>1763</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0" t="s">
        <v>2303</v>
      </c>
      <c r="B203" s="1581" t="s">
        <v>461</v>
      </c>
      <c r="C203" s="1581" t="s">
        <v>555</v>
      </c>
      <c r="D203" s="14" t="s">
        <v>5256</v>
      </c>
      <c r="E203" s="1581" t="s">
        <v>835</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2304</v>
      </c>
      <c r="X203" s="1581" t="s">
        <v>2305</v>
      </c>
      <c r="Y203" s="1581" t="s">
        <v>2306</v>
      </c>
      <c r="Z203" s="1581" t="s">
        <v>2307</v>
      </c>
      <c r="AA203" s="1581" t="s">
        <v>2308</v>
      </c>
      <c r="AB203" s="1581"/>
      <c r="AC203" s="14" t="s">
        <v>2283</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2358</v>
      </c>
      <c r="B204" s="1581" t="s">
        <v>461</v>
      </c>
      <c r="C204" s="1581" t="s">
        <v>462</v>
      </c>
      <c r="D204" s="14" t="s">
        <v>5256</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2359</v>
      </c>
      <c r="X204" s="1581" t="s">
        <v>2360</v>
      </c>
      <c r="Y204" s="1581" t="s">
        <v>2361</v>
      </c>
      <c r="Z204" s="1581" t="s">
        <v>2362</v>
      </c>
      <c r="AA204" s="1581" t="s">
        <v>2363</v>
      </c>
      <c r="AB204" s="1581"/>
      <c r="AC204" s="14" t="s">
        <v>975</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2375</v>
      </c>
      <c r="B205" s="1581" t="s">
        <v>245</v>
      </c>
      <c r="C205" s="1581" t="s">
        <v>1446</v>
      </c>
      <c r="D205" s="14" t="s">
        <v>5256</v>
      </c>
      <c r="E205" s="1581" t="s">
        <v>186</v>
      </c>
      <c r="F205" s="1581" t="s">
        <v>387</v>
      </c>
      <c r="G205" s="1581" t="s">
        <v>863</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2376</v>
      </c>
      <c r="X205" s="1581" t="s">
        <v>2377</v>
      </c>
      <c r="Y205" s="1581" t="s">
        <v>2378</v>
      </c>
      <c r="Z205" s="1581" t="s">
        <v>2379</v>
      </c>
      <c r="AA205" s="1581" t="s">
        <v>2380</v>
      </c>
      <c r="AB205" s="1581"/>
      <c r="AC205" s="14" t="s">
        <v>629</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2423</v>
      </c>
      <c r="B206" s="1581" t="s">
        <v>245</v>
      </c>
      <c r="C206" s="1581" t="s">
        <v>386</v>
      </c>
      <c r="D206" s="14" t="s">
        <v>5256</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2424</v>
      </c>
      <c r="X206" s="1581" t="s">
        <v>2425</v>
      </c>
      <c r="Y206" s="1581" t="s">
        <v>2426</v>
      </c>
      <c r="Z206" s="1581" t="s">
        <v>2427</v>
      </c>
      <c r="AA206" s="1581" t="s">
        <v>2428</v>
      </c>
      <c r="AB206" s="1581"/>
      <c r="AC206" s="14" t="s">
        <v>2407</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2444</v>
      </c>
      <c r="B207" s="1581" t="s">
        <v>317</v>
      </c>
      <c r="C207" s="1509" t="s">
        <v>246</v>
      </c>
      <c r="D207" s="14" t="s">
        <v>5256</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2445</v>
      </c>
      <c r="X207" s="1581" t="s">
        <v>2446</v>
      </c>
      <c r="Y207" s="1581" t="s">
        <v>2447</v>
      </c>
      <c r="Z207" s="1581" t="s">
        <v>2448</v>
      </c>
      <c r="AA207" s="1581" t="s">
        <v>2449</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2466</v>
      </c>
      <c r="B208" s="1581" t="s">
        <v>245</v>
      </c>
      <c r="C208" s="1581" t="s">
        <v>1446</v>
      </c>
      <c r="D208" s="14" t="s">
        <v>5256</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2467</v>
      </c>
      <c r="X208" s="1581" t="s">
        <v>2468</v>
      </c>
      <c r="Y208" s="1581" t="s">
        <v>2469</v>
      </c>
      <c r="Z208" s="1581" t="s">
        <v>2470</v>
      </c>
      <c r="AA208" s="1581" t="s">
        <v>2471</v>
      </c>
      <c r="AB208" s="1581"/>
      <c r="AC208" s="14" t="s">
        <v>2455</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2505</v>
      </c>
      <c r="B209" s="1581" t="s">
        <v>461</v>
      </c>
      <c r="C209" s="1581" t="s">
        <v>555</v>
      </c>
      <c r="D209" s="14" t="s">
        <v>5256</v>
      </c>
      <c r="E209" s="1581" t="s">
        <v>186</v>
      </c>
      <c r="F209" s="1581" t="s">
        <v>387</v>
      </c>
      <c r="G209" s="1581" t="s">
        <v>835</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2506</v>
      </c>
      <c r="X209" s="1581" t="s">
        <v>2507</v>
      </c>
      <c r="Y209" s="1581" t="s">
        <v>2508</v>
      </c>
      <c r="Z209" s="1581" t="s">
        <v>2509</v>
      </c>
      <c r="AA209" s="1581" t="s">
        <v>2510</v>
      </c>
      <c r="AB209" s="1581"/>
      <c r="AC209" s="14" t="s">
        <v>2493</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2526</v>
      </c>
      <c r="B210" s="1581" t="s">
        <v>461</v>
      </c>
      <c r="C210" s="1581" t="s">
        <v>462</v>
      </c>
      <c r="D210" s="14" t="s">
        <v>5256</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2527</v>
      </c>
      <c r="X210" s="1581" t="s">
        <v>2528</v>
      </c>
      <c r="Y210" s="1581" t="s">
        <v>2529</v>
      </c>
      <c r="Z210" s="1581" t="s">
        <v>2530</v>
      </c>
      <c r="AA210" s="1581" t="s">
        <v>2531</v>
      </c>
      <c r="AB210" s="1581"/>
      <c r="AC210" s="14" t="s">
        <v>2043</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2549</v>
      </c>
      <c r="B211" s="1581" t="s">
        <v>461</v>
      </c>
      <c r="C211" s="1581" t="s">
        <v>555</v>
      </c>
      <c r="D211" s="14" t="s">
        <v>5256</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2550</v>
      </c>
      <c r="X211" s="1581" t="s">
        <v>2551</v>
      </c>
      <c r="Y211" s="1581" t="s">
        <v>2552</v>
      </c>
      <c r="Z211" s="1581" t="s">
        <v>2553</v>
      </c>
      <c r="AA211" s="1581" t="s">
        <v>2554</v>
      </c>
      <c r="AB211" s="1581"/>
      <c r="AC211" s="14" t="s">
        <v>2487</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2585</v>
      </c>
      <c r="B212" s="1581" t="s">
        <v>461</v>
      </c>
      <c r="C212" s="1581" t="s">
        <v>462</v>
      </c>
      <c r="D212" s="14" t="s">
        <v>5256</v>
      </c>
      <c r="E212" s="1581" t="s">
        <v>863</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2586</v>
      </c>
      <c r="X212" s="1581" t="s">
        <v>2587</v>
      </c>
      <c r="Y212" s="1581" t="s">
        <v>2588</v>
      </c>
      <c r="Z212" s="1581" t="s">
        <v>2589</v>
      </c>
      <c r="AA212" s="1581" t="s">
        <v>2590</v>
      </c>
      <c r="AB212" s="1581"/>
      <c r="AC212" s="14" t="s">
        <v>1621</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2626</v>
      </c>
      <c r="B213" s="1581" t="s">
        <v>461</v>
      </c>
      <c r="C213" s="1581" t="s">
        <v>462</v>
      </c>
      <c r="D213" s="14" t="s">
        <v>5256</v>
      </c>
      <c r="E213" s="1581" t="s">
        <v>863</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2627</v>
      </c>
      <c r="X213" s="1581" t="s">
        <v>2628</v>
      </c>
      <c r="Y213" s="1581" t="s">
        <v>2629</v>
      </c>
      <c r="Z213" s="1581" t="s">
        <v>2630</v>
      </c>
      <c r="AA213" s="1581" t="s">
        <v>2631</v>
      </c>
      <c r="AB213" s="1581"/>
      <c r="AC213" s="14" t="s">
        <v>1256</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2663</v>
      </c>
      <c r="B214" s="1581" t="s">
        <v>461</v>
      </c>
      <c r="C214" s="1581" t="s">
        <v>555</v>
      </c>
      <c r="D214" s="14" t="s">
        <v>5256</v>
      </c>
      <c r="E214" s="1581" t="s">
        <v>186</v>
      </c>
      <c r="F214" s="1581" t="s">
        <v>835</v>
      </c>
      <c r="G214" s="1581" t="s">
        <v>863</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2664</v>
      </c>
      <c r="X214" s="1581" t="s">
        <v>2665</v>
      </c>
      <c r="Y214" s="1581" t="s">
        <v>2666</v>
      </c>
      <c r="Z214" s="1581" t="s">
        <v>2667</v>
      </c>
      <c r="AA214" s="1581" t="s">
        <v>2668</v>
      </c>
      <c r="AB214" s="1581"/>
      <c r="AC214" s="14" t="s">
        <v>1856</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2705</v>
      </c>
      <c r="B215" s="1581" t="s">
        <v>417</v>
      </c>
      <c r="C215" s="1581" t="s">
        <v>555</v>
      </c>
      <c r="D215" s="14" t="s">
        <v>5256</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2706</v>
      </c>
      <c r="X215" s="1581" t="s">
        <v>2707</v>
      </c>
      <c r="Y215" s="1581" t="s">
        <v>2708</v>
      </c>
      <c r="Z215" s="1581" t="s">
        <v>2709</v>
      </c>
      <c r="AA215" s="1581" t="s">
        <v>2710</v>
      </c>
      <c r="AB215" s="1581"/>
      <c r="AC215" s="14" t="s">
        <v>2005</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2725</v>
      </c>
      <c r="B216" s="1581" t="s">
        <v>317</v>
      </c>
      <c r="C216" s="1509" t="s">
        <v>246</v>
      </c>
      <c r="D216" s="14" t="s">
        <v>5256</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2726</v>
      </c>
      <c r="X216" s="1581" t="s">
        <v>2727</v>
      </c>
      <c r="Y216" s="1581" t="s">
        <v>2728</v>
      </c>
      <c r="Z216" s="1581" t="s">
        <v>2729</v>
      </c>
      <c r="AA216" s="1581" t="s">
        <v>2730</v>
      </c>
      <c r="AB216" s="1581"/>
      <c r="AC216" s="14" t="s">
        <v>858</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2763</v>
      </c>
      <c r="B217" s="1581" t="s">
        <v>461</v>
      </c>
      <c r="C217" s="1581" t="s">
        <v>462</v>
      </c>
      <c r="D217" s="14" t="s">
        <v>5256</v>
      </c>
      <c r="E217" s="1581" t="s">
        <v>419</v>
      </c>
      <c r="F217" s="1581" t="s">
        <v>420</v>
      </c>
      <c r="G217" s="1581" t="s">
        <v>1768</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2764</v>
      </c>
      <c r="X217" s="1581" t="s">
        <v>2765</v>
      </c>
      <c r="Y217" s="1581" t="s">
        <v>2766</v>
      </c>
      <c r="Z217" s="1581" t="s">
        <v>2767</v>
      </c>
      <c r="AA217" s="1581" t="s">
        <v>2768</v>
      </c>
      <c r="AB217" s="1581"/>
      <c r="AC217" s="14" t="s">
        <v>2748</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2832</v>
      </c>
      <c r="B218" s="1581" t="s">
        <v>245</v>
      </c>
      <c r="C218" s="1581" t="s">
        <v>1161</v>
      </c>
      <c r="D218" s="14" t="s">
        <v>5256</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2833</v>
      </c>
      <c r="X218" s="1581" t="s">
        <v>2834</v>
      </c>
      <c r="Y218" s="1581" t="s">
        <v>2835</v>
      </c>
      <c r="Z218" s="1581" t="s">
        <v>2836</v>
      </c>
      <c r="AA218" s="1581" t="s">
        <v>2837</v>
      </c>
      <c r="AB218" s="1581"/>
      <c r="AC218" s="14" t="s">
        <v>887</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2886</v>
      </c>
      <c r="B219" s="1581" t="s">
        <v>461</v>
      </c>
      <c r="C219" s="1581" t="s">
        <v>555</v>
      </c>
      <c r="D219" s="14" t="s">
        <v>5256</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2887</v>
      </c>
      <c r="X219" s="1581" t="s">
        <v>2888</v>
      </c>
      <c r="Y219" s="1581" t="s">
        <v>2889</v>
      </c>
      <c r="Z219" s="1581" t="s">
        <v>2890</v>
      </c>
      <c r="AA219" s="1581" t="s">
        <v>2891</v>
      </c>
      <c r="AB219" s="1581"/>
      <c r="AC219" s="14" t="s">
        <v>2396</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2971</v>
      </c>
      <c r="B220" s="1581" t="s">
        <v>417</v>
      </c>
      <c r="C220" s="1581" t="s">
        <v>418</v>
      </c>
      <c r="D220" s="14" t="s">
        <v>5256</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2972</v>
      </c>
      <c r="X220" s="1581" t="s">
        <v>2973</v>
      </c>
      <c r="Y220" s="1581" t="s">
        <v>2974</v>
      </c>
      <c r="Z220" s="1581" t="s">
        <v>2975</v>
      </c>
      <c r="AA220" s="1581" t="s">
        <v>2976</v>
      </c>
      <c r="AB220" s="1581"/>
      <c r="AC220" s="14" t="s">
        <v>2955</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3011</v>
      </c>
      <c r="B221" s="1581" t="s">
        <v>461</v>
      </c>
      <c r="C221" s="1581" t="s">
        <v>555</v>
      </c>
      <c r="D221" s="14" t="s">
        <v>5256</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3012</v>
      </c>
      <c r="X221" s="1581" t="s">
        <v>3013</v>
      </c>
      <c r="Y221" s="1581" t="s">
        <v>3014</v>
      </c>
      <c r="Z221" s="1581" t="s">
        <v>3015</v>
      </c>
      <c r="AA221" s="1581" t="s">
        <v>3016</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3043</v>
      </c>
      <c r="B222" s="1581" t="s">
        <v>461</v>
      </c>
      <c r="C222" s="1581" t="s">
        <v>418</v>
      </c>
      <c r="D222" s="14" t="s">
        <v>5256</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3044</v>
      </c>
      <c r="X222" s="1581" t="s">
        <v>3045</v>
      </c>
      <c r="Y222" s="1581" t="s">
        <v>3046</v>
      </c>
      <c r="Z222" s="1581" t="s">
        <v>3047</v>
      </c>
      <c r="AA222" s="1581" t="s">
        <v>3048</v>
      </c>
      <c r="AB222" s="1581"/>
      <c r="AC222" s="14" t="s">
        <v>1303</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3061</v>
      </c>
      <c r="B223" s="1581" t="s">
        <v>461</v>
      </c>
      <c r="C223" s="1581" t="s">
        <v>462</v>
      </c>
      <c r="D223" s="14" t="s">
        <v>5256</v>
      </c>
      <c r="E223" s="1581" t="s">
        <v>420</v>
      </c>
      <c r="F223" s="1581" t="s">
        <v>501</v>
      </c>
      <c r="G223" s="1581" t="s">
        <v>863</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3062</v>
      </c>
      <c r="X223" s="1581" t="s">
        <v>3063</v>
      </c>
      <c r="Y223" s="1581" t="s">
        <v>3064</v>
      </c>
      <c r="Z223" s="1581" t="s">
        <v>3065</v>
      </c>
      <c r="AA223" s="1581" t="s">
        <v>3066</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3079</v>
      </c>
      <c r="B224" s="1581" t="s">
        <v>461</v>
      </c>
      <c r="C224" s="1581" t="s">
        <v>462</v>
      </c>
      <c r="D224" s="14" t="s">
        <v>5256</v>
      </c>
      <c r="E224" s="1581" t="s">
        <v>420</v>
      </c>
      <c r="F224" s="1581" t="s">
        <v>501</v>
      </c>
      <c r="G224" s="1581" t="s">
        <v>863</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3080</v>
      </c>
      <c r="X224" s="1581" t="s">
        <v>3081</v>
      </c>
      <c r="Y224" s="1581" t="s">
        <v>3082</v>
      </c>
      <c r="Z224" s="1581" t="s">
        <v>3083</v>
      </c>
      <c r="AA224" s="1581" t="s">
        <v>3084</v>
      </c>
      <c r="AB224" s="1581"/>
      <c r="AC224" s="14" t="s">
        <v>1097</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3097</v>
      </c>
      <c r="B225" s="1581" t="s">
        <v>461</v>
      </c>
      <c r="C225" s="1581" t="s">
        <v>555</v>
      </c>
      <c r="D225" s="14" t="s">
        <v>5256</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3098</v>
      </c>
      <c r="X225" s="1581" t="s">
        <v>3099</v>
      </c>
      <c r="Y225" s="1581" t="s">
        <v>3100</v>
      </c>
      <c r="Z225" s="1581" t="s">
        <v>3101</v>
      </c>
      <c r="AA225" s="1581" t="s">
        <v>3102</v>
      </c>
      <c r="AB225" s="1581"/>
      <c r="AC225" s="14" t="s">
        <v>1791</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3119</v>
      </c>
      <c r="B226" s="1581" t="s">
        <v>245</v>
      </c>
      <c r="C226" s="1509" t="s">
        <v>246</v>
      </c>
      <c r="D226" s="14" t="s">
        <v>5256</v>
      </c>
      <c r="E226" s="1581" t="s">
        <v>247</v>
      </c>
      <c r="F226" s="1581" t="s">
        <v>186</v>
      </c>
      <c r="G226" s="1581" t="s">
        <v>863</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3120</v>
      </c>
      <c r="X226" s="1581" t="s">
        <v>3121</v>
      </c>
      <c r="Y226" s="1581" t="s">
        <v>3122</v>
      </c>
      <c r="Z226" s="1581" t="s">
        <v>3123</v>
      </c>
      <c r="AA226" s="1581" t="s">
        <v>3124</v>
      </c>
      <c r="AB226" s="1581"/>
      <c r="AC226" s="14" t="s">
        <v>2799</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3138</v>
      </c>
      <c r="B227" s="1581" t="s">
        <v>417</v>
      </c>
      <c r="C227" s="1581" t="s">
        <v>555</v>
      </c>
      <c r="D227" s="14" t="s">
        <v>5256</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3139</v>
      </c>
      <c r="X227" s="1581" t="s">
        <v>3140</v>
      </c>
      <c r="Y227" s="1581" t="s">
        <v>3141</v>
      </c>
      <c r="Z227" s="1581" t="s">
        <v>3142</v>
      </c>
      <c r="AA227" s="1581" t="s">
        <v>3143</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3172</v>
      </c>
      <c r="B228" s="1581" t="s">
        <v>245</v>
      </c>
      <c r="C228" s="1581" t="s">
        <v>3173</v>
      </c>
      <c r="D228" s="14" t="s">
        <v>5256</v>
      </c>
      <c r="E228" s="1581" t="s">
        <v>501</v>
      </c>
      <c r="F228" s="1581" t="s">
        <v>863</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3174</v>
      </c>
      <c r="X228" s="1581" t="s">
        <v>3175</v>
      </c>
      <c r="Y228" s="1581" t="s">
        <v>3176</v>
      </c>
      <c r="Z228" s="1581" t="s">
        <v>3177</v>
      </c>
      <c r="AA228" s="1581" t="s">
        <v>3178</v>
      </c>
      <c r="AB228" s="1581"/>
      <c r="AC228" s="14" t="s">
        <v>3159</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3269</v>
      </c>
      <c r="B229" s="1581" t="s">
        <v>461</v>
      </c>
      <c r="C229" s="1581" t="s">
        <v>555</v>
      </c>
      <c r="D229" s="14" t="s">
        <v>5256</v>
      </c>
      <c r="E229" s="1581" t="s">
        <v>387</v>
      </c>
      <c r="F229" s="1581" t="s">
        <v>835</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3270</v>
      </c>
      <c r="X229" s="1581" t="s">
        <v>3271</v>
      </c>
      <c r="Y229" s="1581" t="s">
        <v>3272</v>
      </c>
      <c r="Z229" s="1581" t="s">
        <v>3273</v>
      </c>
      <c r="AA229" s="1581" t="s">
        <v>3274</v>
      </c>
      <c r="AB229" s="1581"/>
      <c r="AC229" s="14" t="s">
        <v>3253</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3287</v>
      </c>
      <c r="B230" s="1581" t="s">
        <v>461</v>
      </c>
      <c r="C230" s="1581" t="s">
        <v>462</v>
      </c>
      <c r="D230" s="14" t="s">
        <v>5256</v>
      </c>
      <c r="E230" s="1581" t="s">
        <v>420</v>
      </c>
      <c r="F230" s="1581" t="s">
        <v>501</v>
      </c>
      <c r="G230" s="1581" t="s">
        <v>863</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3288</v>
      </c>
      <c r="X230" s="1581" t="s">
        <v>3289</v>
      </c>
      <c r="Y230" s="1581" t="s">
        <v>3290</v>
      </c>
      <c r="Z230" s="1581" t="s">
        <v>3291</v>
      </c>
      <c r="AA230" s="1581" t="s">
        <v>3292</v>
      </c>
      <c r="AB230" s="1581"/>
      <c r="AC230" s="14" t="s">
        <v>960</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3307</v>
      </c>
      <c r="B231" s="1581" t="s">
        <v>417</v>
      </c>
      <c r="C231" s="1581" t="s">
        <v>418</v>
      </c>
      <c r="D231" s="14" t="s">
        <v>5256</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3308</v>
      </c>
      <c r="X231" s="1581" t="s">
        <v>3309</v>
      </c>
      <c r="Y231" s="1581" t="s">
        <v>3310</v>
      </c>
      <c r="Z231" s="1581" t="s">
        <v>3311</v>
      </c>
      <c r="AA231" s="1581" t="s">
        <v>3312</v>
      </c>
      <c r="AB231" s="1581"/>
      <c r="AC231" s="14" t="s">
        <v>1208</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3324</v>
      </c>
      <c r="B232" s="1581" t="s">
        <v>461</v>
      </c>
      <c r="C232" s="1581" t="s">
        <v>462</v>
      </c>
      <c r="D232" s="14" t="s">
        <v>5256</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3325</v>
      </c>
      <c r="X232" s="1581" t="s">
        <v>3326</v>
      </c>
      <c r="Y232" s="1581" t="s">
        <v>3327</v>
      </c>
      <c r="Z232" s="1581" t="s">
        <v>3328</v>
      </c>
      <c r="AA232" s="1581" t="s">
        <v>3329</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3347</v>
      </c>
      <c r="B233" s="1581" t="s">
        <v>417</v>
      </c>
      <c r="C233" s="1581" t="s">
        <v>462</v>
      </c>
      <c r="D233" s="14" t="s">
        <v>5256</v>
      </c>
      <c r="E233" s="1581" t="s">
        <v>463</v>
      </c>
      <c r="F233" s="1581" t="s">
        <v>835</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3348</v>
      </c>
      <c r="X233" s="1581" t="s">
        <v>3349</v>
      </c>
      <c r="Y233" s="1581" t="s">
        <v>3350</v>
      </c>
      <c r="Z233" s="1581" t="s">
        <v>3351</v>
      </c>
      <c r="AA233" s="1581" t="s">
        <v>3352</v>
      </c>
      <c r="AB233" s="1581"/>
      <c r="AC233" s="14" t="s">
        <v>3332</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3364</v>
      </c>
      <c r="B234" s="1581" t="s">
        <v>417</v>
      </c>
      <c r="C234" s="1581" t="s">
        <v>418</v>
      </c>
      <c r="D234" s="14" t="s">
        <v>5256</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3365</v>
      </c>
      <c r="X234" s="1581" t="s">
        <v>3366</v>
      </c>
      <c r="Y234" s="1581" t="s">
        <v>3367</v>
      </c>
      <c r="Z234" s="1581" t="s">
        <v>3368</v>
      </c>
      <c r="AA234" s="1581" t="s">
        <v>3369</v>
      </c>
      <c r="AB234" s="1581"/>
      <c r="AC234" s="14" t="s">
        <v>856</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0" t="s">
        <v>3431</v>
      </c>
      <c r="B235" s="1581" t="s">
        <v>245</v>
      </c>
      <c r="C235" s="1581" t="s">
        <v>1161</v>
      </c>
      <c r="D235" s="14" t="s">
        <v>5256</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3432</v>
      </c>
      <c r="X235" s="1581" t="s">
        <v>3433</v>
      </c>
      <c r="Y235" s="1581" t="s">
        <v>3434</v>
      </c>
      <c r="Z235" s="1581" t="s">
        <v>3435</v>
      </c>
      <c r="AA235" s="1581" t="s">
        <v>3436</v>
      </c>
      <c r="AB235" s="1581"/>
      <c r="AC235" s="14" t="s">
        <v>1574</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3453</v>
      </c>
      <c r="B236" s="1581" t="s">
        <v>461</v>
      </c>
      <c r="C236" s="1581" t="s">
        <v>555</v>
      </c>
      <c r="D236" s="14" t="s">
        <v>5256</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3454</v>
      </c>
      <c r="X236" s="1581" t="s">
        <v>3455</v>
      </c>
      <c r="Y236" s="1581" t="s">
        <v>3456</v>
      </c>
      <c r="Z236" s="1581" t="s">
        <v>3457</v>
      </c>
      <c r="AA236" s="1581" t="s">
        <v>3458</v>
      </c>
      <c r="AB236" s="1581"/>
      <c r="AC236" s="14" t="s">
        <v>2966</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3473</v>
      </c>
      <c r="B237" s="1581" t="s">
        <v>461</v>
      </c>
      <c r="C237" s="1581" t="s">
        <v>555</v>
      </c>
      <c r="D237" s="14" t="s">
        <v>5256</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3474</v>
      </c>
      <c r="X237" s="1581" t="s">
        <v>3475</v>
      </c>
      <c r="Y237" s="1581" t="s">
        <v>3476</v>
      </c>
      <c r="Z237" s="1581" t="s">
        <v>3477</v>
      </c>
      <c r="AA237" s="1581" t="s">
        <v>3478</v>
      </c>
      <c r="AB237" s="1581"/>
      <c r="AC237" s="14" t="s">
        <v>1210</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3499</v>
      </c>
      <c r="B238" s="1581" t="s">
        <v>417</v>
      </c>
      <c r="C238" s="1581" t="s">
        <v>555</v>
      </c>
      <c r="D238" s="14" t="s">
        <v>5256</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3500</v>
      </c>
      <c r="X238" s="1581" t="s">
        <v>3501</v>
      </c>
      <c r="Y238" s="1581" t="s">
        <v>3502</v>
      </c>
      <c r="Z238" s="1581" t="s">
        <v>3503</v>
      </c>
      <c r="AA238" s="1581" t="s">
        <v>3504</v>
      </c>
      <c r="AB238" s="1581" t="s">
        <v>3505</v>
      </c>
      <c r="AC238" s="14" t="s">
        <v>3481</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3545</v>
      </c>
      <c r="B239" s="1581" t="s">
        <v>461</v>
      </c>
      <c r="C239" s="1581" t="s">
        <v>462</v>
      </c>
      <c r="D239" s="14" t="s">
        <v>5256</v>
      </c>
      <c r="E239" s="1581" t="s">
        <v>835</v>
      </c>
      <c r="F239" s="1581" t="s">
        <v>863</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3546</v>
      </c>
      <c r="X239" s="1581" t="s">
        <v>3547</v>
      </c>
      <c r="Y239" s="1581" t="s">
        <v>3548</v>
      </c>
      <c r="Z239" s="1581" t="s">
        <v>3549</v>
      </c>
      <c r="AA239" s="1581" t="s">
        <v>3550</v>
      </c>
      <c r="AB239" s="1581"/>
      <c r="AC239" s="14" t="s">
        <v>1334</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2"/>
      <c r="B1" s="1582" t="s">
        <v>6120</v>
      </c>
      <c r="C1" s="1582" t="s">
        <v>6121</v>
      </c>
      <c r="D1" s="1582" t="s">
        <v>6122</v>
      </c>
      <c r="E1" s="1582" t="s">
        <v>6123</v>
      </c>
      <c r="F1" s="1582" t="s">
        <v>6124</v>
      </c>
      <c r="G1" s="1582" t="s">
        <v>6125</v>
      </c>
      <c r="H1" s="1582" t="s">
        <v>6126</v>
      </c>
      <c r="I1" s="1582" t="s">
        <v>6127</v>
      </c>
      <c r="J1" s="1583"/>
      <c r="K1" s="1583"/>
      <c r="L1" s="1583"/>
      <c r="M1" s="1583"/>
      <c r="N1" s="1583"/>
      <c r="O1" s="1583"/>
      <c r="P1" s="1583"/>
      <c r="Q1" s="1583"/>
      <c r="R1" s="1583"/>
      <c r="S1" s="1583"/>
      <c r="T1" s="1583"/>
      <c r="U1" s="1583"/>
      <c r="V1" s="1583"/>
      <c r="W1" s="1583"/>
      <c r="X1" s="1583"/>
      <c r="Y1" s="1583"/>
      <c r="Z1" s="1583"/>
      <c r="AA1" s="1583"/>
      <c r="AB1" s="1583"/>
    </row>
    <row r="2">
      <c r="A2" s="1584" t="s">
        <v>1400</v>
      </c>
      <c r="B2" s="1584">
        <v>2.0180802E7</v>
      </c>
      <c r="C2" s="1584">
        <v>2.0190122E7</v>
      </c>
      <c r="D2" s="1584">
        <v>2.019101E7</v>
      </c>
      <c r="E2" s="1584">
        <v>2.0200213E7</v>
      </c>
      <c r="F2" s="1584">
        <v>2.020121E7</v>
      </c>
      <c r="G2" s="1584">
        <v>2.0210506E7</v>
      </c>
      <c r="H2" s="1585"/>
      <c r="I2" s="1585"/>
    </row>
    <row r="3">
      <c r="A3" s="1584" t="s">
        <v>975</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769</v>
      </c>
      <c r="B7" s="1584">
        <v>2.0180802E7</v>
      </c>
      <c r="C7" s="1584">
        <v>2.0190122E7</v>
      </c>
      <c r="D7" s="1585"/>
      <c r="E7" s="1584">
        <v>2.0200312E7</v>
      </c>
      <c r="F7" s="1585"/>
      <c r="G7" s="1584">
        <v>2.0200507E7</v>
      </c>
      <c r="H7" s="1585"/>
      <c r="I7" s="1585"/>
    </row>
    <row r="8">
      <c r="A8" s="1584" t="s">
        <v>2799</v>
      </c>
      <c r="B8" s="1584">
        <v>2.0180802E7</v>
      </c>
      <c r="C8" s="1584">
        <v>2.0190122E7</v>
      </c>
      <c r="D8" s="1585"/>
      <c r="E8" s="1584">
        <v>2.0200409E7</v>
      </c>
      <c r="F8" s="1585"/>
      <c r="G8" s="1585"/>
      <c r="H8" s="1585"/>
      <c r="I8" s="1585"/>
    </row>
    <row r="9">
      <c r="A9" s="1584" t="s">
        <v>1763</v>
      </c>
      <c r="B9" s="1584">
        <v>2.0180802E7</v>
      </c>
      <c r="C9" s="1584">
        <v>2.0190122E7</v>
      </c>
      <c r="D9" s="1585"/>
      <c r="E9" s="1584">
        <v>2.0200507E7</v>
      </c>
      <c r="F9" s="1585"/>
      <c r="G9" s="1585"/>
      <c r="H9" s="1585"/>
      <c r="I9" s="1585"/>
    </row>
    <row r="10">
      <c r="A10" s="1584" t="s">
        <v>551</v>
      </c>
      <c r="B10" s="1584">
        <v>2.0180802E7</v>
      </c>
      <c r="C10" s="1584">
        <v>2.0190122E7</v>
      </c>
      <c r="D10" s="1584">
        <v>2.0200109E7</v>
      </c>
      <c r="E10" s="1584">
        <v>2.0200604E7</v>
      </c>
      <c r="F10" s="1585"/>
      <c r="G10" s="1585"/>
      <c r="H10" s="1584">
        <v>2.0201217E7</v>
      </c>
      <c r="I10" s="1584">
        <v>2.0210513E7</v>
      </c>
    </row>
    <row r="11">
      <c r="A11" s="1584" t="s">
        <v>935</v>
      </c>
      <c r="B11" s="1584">
        <v>2.0180802E7</v>
      </c>
      <c r="C11" s="1584">
        <v>2.0190122E7</v>
      </c>
      <c r="D11" s="1584">
        <v>2.0200109E7</v>
      </c>
      <c r="E11" s="1584">
        <v>2.0200604E7</v>
      </c>
      <c r="F11" s="1585"/>
      <c r="G11" s="1585"/>
      <c r="H11" s="1585"/>
      <c r="I11" s="1585"/>
    </row>
    <row r="12">
      <c r="A12" s="1584" t="s">
        <v>1057</v>
      </c>
      <c r="B12" s="1584">
        <v>2.0180802E7</v>
      </c>
      <c r="C12" s="1584">
        <v>2.0190122E7</v>
      </c>
      <c r="D12" s="1584">
        <v>2.0200206E7</v>
      </c>
      <c r="E12" s="1584">
        <v>2.0200702E7</v>
      </c>
      <c r="F12" s="1585"/>
      <c r="G12" s="1585"/>
      <c r="H12" s="1585"/>
      <c r="I12" s="1585"/>
    </row>
    <row r="13">
      <c r="A13" s="1584" t="s">
        <v>2017</v>
      </c>
      <c r="B13" s="1584">
        <v>2.0180802E7</v>
      </c>
      <c r="C13" s="1584">
        <v>2.0190122E7</v>
      </c>
      <c r="D13" s="1584">
        <v>2.0200206E7</v>
      </c>
      <c r="E13" s="1584">
        <v>2.0200702E7</v>
      </c>
      <c r="F13" s="1585"/>
      <c r="G13" s="1585"/>
      <c r="H13" s="1585"/>
      <c r="I13" s="1585"/>
    </row>
    <row r="14">
      <c r="A14" s="1584" t="s">
        <v>1631</v>
      </c>
      <c r="B14" s="1584">
        <v>2.0180802E7</v>
      </c>
      <c r="C14" s="1584">
        <v>2.0190122E7</v>
      </c>
      <c r="D14" s="1584">
        <v>2.0200305E7</v>
      </c>
      <c r="E14" s="1584">
        <v>2.020073E7</v>
      </c>
      <c r="F14" s="1585"/>
      <c r="G14" s="1585"/>
      <c r="H14" s="1585"/>
      <c r="I14" s="1585"/>
    </row>
    <row r="15">
      <c r="A15" s="1584" t="s">
        <v>429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830</v>
      </c>
      <c r="B17" s="1584">
        <v>2.0180802E7</v>
      </c>
      <c r="C17" s="1584">
        <v>2.0190122E7</v>
      </c>
      <c r="D17" s="1584">
        <v>2.0200528E7</v>
      </c>
      <c r="E17" s="1584">
        <v>2.0201022E7</v>
      </c>
      <c r="F17" s="1585"/>
      <c r="G17" s="1584">
        <v>2.0200213E7</v>
      </c>
      <c r="H17" s="1585"/>
      <c r="I17" s="1585"/>
    </row>
    <row r="18">
      <c r="A18" s="1584" t="s">
        <v>553</v>
      </c>
      <c r="B18" s="1584">
        <v>2.0180802E7</v>
      </c>
      <c r="C18" s="1584">
        <v>2.0190122E7</v>
      </c>
      <c r="D18" s="1584">
        <v>2.020082E7</v>
      </c>
      <c r="E18" s="1584">
        <v>2.0210114E7</v>
      </c>
      <c r="F18" s="1585"/>
      <c r="G18" s="1585"/>
      <c r="H18" s="1585"/>
      <c r="I18" s="1585"/>
    </row>
    <row r="19">
      <c r="A19" s="1584" t="s">
        <v>756</v>
      </c>
      <c r="B19" s="1584">
        <v>2.0180802E7</v>
      </c>
      <c r="C19" s="1584">
        <v>2.0190122E7</v>
      </c>
      <c r="D19" s="1584">
        <v>2.0210107E7</v>
      </c>
      <c r="E19" s="1584">
        <v>2.0210603E7</v>
      </c>
      <c r="F19" s="1584">
        <v>2.0200402E7</v>
      </c>
      <c r="G19" s="1584">
        <v>2.0200827E7</v>
      </c>
      <c r="H19" s="1585"/>
      <c r="I19" s="1585"/>
    </row>
    <row r="20">
      <c r="A20" s="1584" t="s">
        <v>454</v>
      </c>
      <c r="B20" s="1584">
        <v>2.0180802E7</v>
      </c>
      <c r="C20" s="1584">
        <v>2.0190122E7</v>
      </c>
      <c r="D20" s="1584">
        <v>2.0210107E7</v>
      </c>
      <c r="E20" s="1584">
        <v>2.0210603E7</v>
      </c>
      <c r="F20" s="1585"/>
      <c r="G20" s="1585"/>
      <c r="H20" s="1585"/>
      <c r="I20" s="1585"/>
    </row>
    <row r="21">
      <c r="A21" s="1584" t="s">
        <v>1208</v>
      </c>
      <c r="B21" s="1584">
        <v>2.0180802E7</v>
      </c>
      <c r="C21" s="1584">
        <v>2.0190122E7</v>
      </c>
      <c r="D21" s="1584">
        <v>2.0210204E7</v>
      </c>
      <c r="E21" s="1584">
        <v>2.0210701E7</v>
      </c>
      <c r="F21" s="1584">
        <v>2.0200723E7</v>
      </c>
      <c r="G21" s="1584">
        <v>2.0201217E7</v>
      </c>
      <c r="H21" s="1585"/>
      <c r="I21" s="1585"/>
    </row>
    <row r="22">
      <c r="A22" s="1584" t="s">
        <v>800</v>
      </c>
      <c r="B22" s="1584">
        <v>2.0180802E7</v>
      </c>
      <c r="C22" s="1584">
        <v>2.0190122E7</v>
      </c>
      <c r="D22" s="1584">
        <v>2.021031E7</v>
      </c>
      <c r="E22" s="1584">
        <v>2.0210805E7</v>
      </c>
      <c r="F22" s="1585"/>
      <c r="G22" s="1584">
        <v>2.0200507E7</v>
      </c>
      <c r="H22" s="1585"/>
      <c r="I22" s="1585"/>
    </row>
    <row r="23">
      <c r="A23" s="1584" t="s">
        <v>1456</v>
      </c>
      <c r="B23" s="1584">
        <v>2.0180802E7</v>
      </c>
      <c r="C23" s="1584">
        <v>2.0190122E7</v>
      </c>
      <c r="D23" s="1584">
        <v>2.0210408E7</v>
      </c>
      <c r="E23" s="1584">
        <v>2.0210826E7</v>
      </c>
      <c r="F23" s="1585"/>
      <c r="G23" s="1584">
        <v>2.0200409E7</v>
      </c>
      <c r="H23" s="1585"/>
      <c r="I23" s="1585"/>
    </row>
    <row r="24">
      <c r="A24" s="1584" t="s">
        <v>631</v>
      </c>
      <c r="B24" s="1584">
        <v>2.0180802E7</v>
      </c>
      <c r="C24" s="1584">
        <v>2.0190122E7</v>
      </c>
      <c r="D24" s="1584">
        <v>2.0210506E7</v>
      </c>
      <c r="E24" s="1584">
        <v>2.0210923E7</v>
      </c>
      <c r="F24" s="1584">
        <v>2.020082E7</v>
      </c>
      <c r="G24" s="1584">
        <v>2.0210114E7</v>
      </c>
      <c r="H24" s="1585"/>
      <c r="I24" s="1585"/>
    </row>
    <row r="25">
      <c r="A25" s="1584" t="s">
        <v>1069</v>
      </c>
      <c r="B25" s="1584">
        <v>2.0180802E7</v>
      </c>
      <c r="C25" s="1584">
        <v>2.0190122E7</v>
      </c>
      <c r="D25" s="1584">
        <v>2.0210506E7</v>
      </c>
      <c r="E25" s="1584">
        <v>2.0210923E7</v>
      </c>
      <c r="F25" s="1585"/>
      <c r="G25" s="1585"/>
      <c r="H25" s="1585"/>
      <c r="I25" s="1585"/>
    </row>
    <row r="26">
      <c r="A26" s="1584" t="s">
        <v>1097</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1372</v>
      </c>
      <c r="B28" s="1584">
        <v>2.0180802E7</v>
      </c>
      <c r="C28" s="1584">
        <v>2.0190122E7</v>
      </c>
      <c r="D28" s="1584">
        <v>2.0210701E7</v>
      </c>
      <c r="E28" s="1584">
        <v>2.0211118E7</v>
      </c>
      <c r="F28" s="1585"/>
      <c r="G28" s="1585"/>
      <c r="H28" s="1586">
        <v>2.020082E7</v>
      </c>
      <c r="I28" s="1586">
        <v>2.0210114E7</v>
      </c>
    </row>
    <row r="29">
      <c r="A29" s="1584" t="s">
        <v>2043</v>
      </c>
      <c r="B29" s="1584">
        <v>2.0180802E7</v>
      </c>
      <c r="C29" s="1584">
        <v>2.0190122E7</v>
      </c>
      <c r="D29" s="1584">
        <v>2.0210701E7</v>
      </c>
      <c r="E29" s="1584">
        <v>2.0211118E7</v>
      </c>
      <c r="F29" s="1584">
        <v>2.0200528E7</v>
      </c>
      <c r="G29" s="1584">
        <v>2.0201022E7</v>
      </c>
      <c r="H29" s="1584">
        <v>2.0210603E7</v>
      </c>
      <c r="I29" s="1584">
        <v>2.0211028E7</v>
      </c>
    </row>
    <row r="30">
      <c r="A30" s="1584" t="s">
        <v>1143</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452</v>
      </c>
      <c r="B32" s="1584">
        <v>2.0180802E7</v>
      </c>
      <c r="C32" s="1584">
        <v>2.0190122E7</v>
      </c>
      <c r="D32" s="1585"/>
      <c r="E32" s="1585"/>
      <c r="F32" s="1585"/>
      <c r="G32" s="1585"/>
      <c r="H32" s="1585"/>
      <c r="I32" s="1585"/>
    </row>
    <row r="33">
      <c r="A33" s="1584" t="s">
        <v>1083</v>
      </c>
      <c r="B33" s="1584">
        <v>2.0180802E7</v>
      </c>
      <c r="C33" s="1584">
        <v>2.0190122E7</v>
      </c>
      <c r="D33" s="1585"/>
      <c r="E33" s="1585"/>
      <c r="F33" s="1585"/>
      <c r="G33" s="1585"/>
      <c r="H33" s="1585"/>
      <c r="I33" s="1585"/>
    </row>
    <row r="34">
      <c r="A34" s="1584" t="s">
        <v>1115</v>
      </c>
      <c r="B34" s="1584">
        <v>2.0180802E7</v>
      </c>
      <c r="C34" s="1584">
        <v>2.0190122E7</v>
      </c>
      <c r="D34" s="1585"/>
      <c r="E34" s="1585"/>
      <c r="F34" s="1585"/>
      <c r="G34" s="1585"/>
      <c r="H34" s="1585"/>
      <c r="I34" s="1585"/>
    </row>
    <row r="35">
      <c r="A35" s="1584" t="s">
        <v>906</v>
      </c>
      <c r="B35" s="1584">
        <v>2.0180802E7</v>
      </c>
      <c r="C35" s="1584">
        <v>2.0190122E7</v>
      </c>
      <c r="D35" s="1585"/>
      <c r="E35" s="1585"/>
      <c r="F35" s="1585"/>
      <c r="G35" s="1585"/>
      <c r="H35" s="1585"/>
      <c r="I35" s="1585"/>
    </row>
    <row r="36">
      <c r="A36" s="1584" t="s">
        <v>1982</v>
      </c>
      <c r="B36" s="1584">
        <v>2.0180802E7</v>
      </c>
      <c r="C36" s="1584">
        <v>2.0190122E7</v>
      </c>
      <c r="D36" s="1585"/>
      <c r="E36" s="1585"/>
      <c r="F36" s="1585"/>
      <c r="G36" s="1585"/>
      <c r="H36" s="1585"/>
      <c r="I36" s="1585"/>
    </row>
    <row r="37">
      <c r="A37" s="1584" t="s">
        <v>1714</v>
      </c>
      <c r="B37" s="1584">
        <v>2.0180802E7</v>
      </c>
      <c r="C37" s="1584">
        <v>2.0190122E7</v>
      </c>
      <c r="D37" s="1585"/>
      <c r="E37" s="1585"/>
      <c r="F37" s="1585"/>
      <c r="G37" s="1585"/>
      <c r="H37" s="1585"/>
      <c r="I37" s="1585"/>
    </row>
    <row r="38">
      <c r="A38" s="1584" t="s">
        <v>2171</v>
      </c>
      <c r="B38" s="1584">
        <v>2.0180802E7</v>
      </c>
      <c r="C38" s="1584">
        <v>2.0190122E7</v>
      </c>
      <c r="D38" s="1585"/>
      <c r="E38" s="1585"/>
      <c r="F38" s="1585"/>
      <c r="G38" s="1585"/>
      <c r="H38" s="1585"/>
      <c r="I38" s="1585"/>
    </row>
    <row r="39">
      <c r="A39" s="1584" t="s">
        <v>1903</v>
      </c>
      <c r="B39" s="1584">
        <v>2.0180802E7</v>
      </c>
      <c r="C39" s="1584">
        <v>2.0190122E7</v>
      </c>
      <c r="D39" s="1585"/>
      <c r="E39" s="1585"/>
      <c r="F39" s="1585"/>
      <c r="G39" s="1585"/>
      <c r="H39" s="1585"/>
      <c r="I39" s="1585"/>
    </row>
    <row r="40">
      <c r="A40" s="1584" t="s">
        <v>1156</v>
      </c>
      <c r="B40" s="1584">
        <v>2.0180802E7</v>
      </c>
      <c r="C40" s="1584">
        <v>2.0190122E7</v>
      </c>
      <c r="D40" s="1585"/>
      <c r="E40" s="1585"/>
      <c r="F40" s="1585"/>
      <c r="G40" s="1585"/>
      <c r="H40" s="1585"/>
      <c r="I40" s="1585"/>
    </row>
    <row r="41">
      <c r="A41" s="1584" t="s">
        <v>2253</v>
      </c>
      <c r="B41" s="1584">
        <v>2.0180802E7</v>
      </c>
      <c r="C41" s="1584">
        <v>2.0190122E7</v>
      </c>
      <c r="D41" s="1585"/>
      <c r="E41" s="1585"/>
      <c r="F41" s="1585"/>
      <c r="G41" s="1585"/>
      <c r="H41" s="1585"/>
      <c r="I41" s="1585"/>
    </row>
    <row r="42">
      <c r="A42" s="1584" t="s">
        <v>2789</v>
      </c>
      <c r="B42" s="1584">
        <v>2.0180802E7</v>
      </c>
      <c r="C42" s="1584">
        <v>2.0190122E7</v>
      </c>
      <c r="D42" s="1585"/>
      <c r="E42" s="1585"/>
      <c r="F42" s="1585"/>
      <c r="G42" s="1585"/>
      <c r="H42" s="1585"/>
      <c r="I42" s="1585"/>
    </row>
    <row r="43">
      <c r="A43" s="1584" t="s">
        <v>2928</v>
      </c>
      <c r="B43" s="1584">
        <v>2.0180802E7</v>
      </c>
      <c r="C43" s="1584">
        <v>2.0190122E7</v>
      </c>
      <c r="D43" s="1585"/>
      <c r="E43" s="1585"/>
      <c r="F43" s="1585"/>
      <c r="G43" s="1585"/>
      <c r="H43" s="1585"/>
      <c r="I43" s="1585"/>
    </row>
    <row r="44">
      <c r="A44" s="1584" t="s">
        <v>1071</v>
      </c>
      <c r="B44" s="1584">
        <v>2.0180802E7</v>
      </c>
      <c r="C44" s="1584">
        <v>2.0190122E7</v>
      </c>
      <c r="D44" s="1585"/>
      <c r="E44" s="1585"/>
      <c r="F44" s="1585"/>
      <c r="G44" s="1585"/>
      <c r="H44" s="1585"/>
      <c r="I44" s="1585"/>
    </row>
    <row r="45">
      <c r="A45" s="1584" t="s">
        <v>610</v>
      </c>
      <c r="B45" s="1584">
        <v>2.0180802E7</v>
      </c>
      <c r="C45" s="1584">
        <v>2.0190122E7</v>
      </c>
      <c r="D45" s="1585"/>
      <c r="E45" s="1585"/>
      <c r="F45" s="1584">
        <v>2.0200402E7</v>
      </c>
      <c r="G45" s="1584">
        <v>2.0200827E7</v>
      </c>
      <c r="H45" s="1585"/>
      <c r="I45" s="1585"/>
    </row>
    <row r="46">
      <c r="A46" s="1584" t="s">
        <v>563</v>
      </c>
      <c r="B46" s="1584">
        <v>2.0180913E7</v>
      </c>
      <c r="C46" s="1584">
        <v>2.0190221E7</v>
      </c>
      <c r="D46" s="1585"/>
      <c r="E46" s="1584">
        <v>2.0200507E7</v>
      </c>
      <c r="F46" s="1585"/>
      <c r="G46" s="1585"/>
      <c r="H46" s="1585"/>
      <c r="I46" s="1585"/>
    </row>
    <row r="47">
      <c r="A47" s="1584" t="s">
        <v>580</v>
      </c>
      <c r="B47" s="1584">
        <v>2.0180913E7</v>
      </c>
      <c r="C47" s="1584">
        <v>2.0190221E7</v>
      </c>
      <c r="D47" s="1584">
        <v>2.0200917E7</v>
      </c>
      <c r="E47" s="1584">
        <v>2.021021E7</v>
      </c>
      <c r="F47" s="1585"/>
      <c r="G47" s="1585"/>
      <c r="H47" s="1585"/>
      <c r="I47" s="1585"/>
    </row>
    <row r="48">
      <c r="A48" s="1584" t="s">
        <v>1741</v>
      </c>
      <c r="B48" s="1584">
        <v>2.0181011E7</v>
      </c>
      <c r="C48" s="1584">
        <v>2.0190321E7</v>
      </c>
      <c r="D48" s="1585"/>
      <c r="E48" s="1584">
        <v>2.0200507E7</v>
      </c>
      <c r="F48" s="1585"/>
      <c r="G48" s="1585"/>
      <c r="H48" s="1585"/>
      <c r="I48" s="1585"/>
    </row>
    <row r="49">
      <c r="A49" s="1584" t="s">
        <v>1334</v>
      </c>
      <c r="B49" s="1584">
        <v>2.0181011E7</v>
      </c>
      <c r="C49" s="1584">
        <v>2.0190321E7</v>
      </c>
      <c r="D49" s="1584">
        <v>2.020082E7</v>
      </c>
      <c r="E49" s="1584">
        <v>2.0210114E7</v>
      </c>
      <c r="F49" s="1585"/>
      <c r="G49" s="1584">
        <v>2.0200213E7</v>
      </c>
      <c r="H49" s="1585"/>
      <c r="I49" s="1585"/>
    </row>
    <row r="50">
      <c r="A50" s="1584" t="s">
        <v>1949</v>
      </c>
      <c r="B50" s="1584">
        <v>2.0181108E7</v>
      </c>
      <c r="C50" s="1584">
        <v>2.0190418E7</v>
      </c>
      <c r="D50" s="1584">
        <v>2.0200625E7</v>
      </c>
      <c r="E50" s="1584">
        <v>2.0201119E7</v>
      </c>
      <c r="F50" s="1585"/>
      <c r="G50" s="1585"/>
      <c r="H50" s="1585"/>
      <c r="I50" s="1585"/>
    </row>
    <row r="51">
      <c r="A51" s="1584" t="s">
        <v>2283</v>
      </c>
      <c r="B51" s="1584">
        <v>2.0181108E7</v>
      </c>
      <c r="C51" s="1584">
        <v>2.0190418E7</v>
      </c>
      <c r="D51" s="1584">
        <v>2.021031E7</v>
      </c>
      <c r="E51" s="1584">
        <v>2.0210805E7</v>
      </c>
      <c r="F51" s="1585"/>
      <c r="G51" s="1585"/>
      <c r="H51" s="1585"/>
      <c r="I51" s="1585"/>
    </row>
    <row r="52">
      <c r="A52" s="1584" t="s">
        <v>2005</v>
      </c>
      <c r="B52" s="1584">
        <v>2.0181206E7</v>
      </c>
      <c r="C52" s="1584">
        <v>2.0190516E7</v>
      </c>
      <c r="D52" s="1584">
        <v>2.019101E7</v>
      </c>
      <c r="E52" s="1584">
        <v>2.0200213E7</v>
      </c>
      <c r="F52" s="1585"/>
      <c r="G52" s="1585"/>
      <c r="H52" s="1585"/>
      <c r="I52" s="1585"/>
    </row>
    <row r="53">
      <c r="A53" s="1584" t="s">
        <v>1951</v>
      </c>
      <c r="B53" s="1584">
        <v>2.0181206E7</v>
      </c>
      <c r="C53" s="1584">
        <v>2.0190516E7</v>
      </c>
      <c r="D53" s="1585"/>
      <c r="E53" s="1584">
        <v>2.0200507E7</v>
      </c>
      <c r="F53" s="1584">
        <v>2.0210408E7</v>
      </c>
      <c r="G53" s="1584">
        <v>2.0210826E7</v>
      </c>
      <c r="H53" s="1585"/>
      <c r="I53" s="1585"/>
    </row>
    <row r="54">
      <c r="A54" s="1584" t="s">
        <v>1267</v>
      </c>
      <c r="B54" s="1584">
        <v>2.0190103E7</v>
      </c>
      <c r="C54" s="1584">
        <v>2.0190613E7</v>
      </c>
      <c r="D54" s="1585"/>
      <c r="E54" s="1584">
        <v>2.0200312E7</v>
      </c>
      <c r="F54" s="1585"/>
      <c r="G54" s="1585"/>
      <c r="H54" s="1585"/>
      <c r="I54" s="1585"/>
    </row>
    <row r="55">
      <c r="A55" s="1584" t="s">
        <v>1718</v>
      </c>
      <c r="B55" s="1584">
        <v>2.0190103E7</v>
      </c>
      <c r="C55" s="1584">
        <v>2.0190613E7</v>
      </c>
      <c r="D55" s="1584">
        <v>2.0200528E7</v>
      </c>
      <c r="E55" s="1584">
        <v>2.0201022E7</v>
      </c>
      <c r="F55" s="1585"/>
      <c r="G55" s="1585"/>
      <c r="H55" s="1585"/>
      <c r="I55" s="1585"/>
    </row>
    <row r="56">
      <c r="A56" s="1584" t="s">
        <v>1914</v>
      </c>
      <c r="B56" s="1584">
        <v>2.019011E7</v>
      </c>
      <c r="C56" s="1584">
        <v>2.019062E7</v>
      </c>
      <c r="D56" s="1584">
        <v>2.020121E7</v>
      </c>
      <c r="E56" s="1584">
        <v>2.0210506E7</v>
      </c>
      <c r="F56" s="1585"/>
      <c r="G56" s="1585"/>
      <c r="H56" s="1585"/>
      <c r="I56" s="1585"/>
    </row>
    <row r="57">
      <c r="A57" s="1584" t="s">
        <v>2771</v>
      </c>
      <c r="B57" s="1584">
        <v>2.0190131E7</v>
      </c>
      <c r="C57" s="1584">
        <v>2.0190711E7</v>
      </c>
      <c r="D57" s="1584">
        <v>2.0200109E7</v>
      </c>
      <c r="E57" s="1584">
        <v>2.0200604E7</v>
      </c>
      <c r="F57" s="1585"/>
      <c r="G57" s="1585"/>
      <c r="H57" s="1585"/>
      <c r="I57" s="1585"/>
    </row>
    <row r="58">
      <c r="A58" s="1584" t="s">
        <v>2136</v>
      </c>
      <c r="B58" s="1584">
        <v>2.0190131E7</v>
      </c>
      <c r="C58" s="1584">
        <v>2.0190711E7</v>
      </c>
      <c r="D58" s="1584">
        <v>2.0210603E7</v>
      </c>
      <c r="E58" s="1584">
        <v>2.0211021E7</v>
      </c>
      <c r="F58" s="1585"/>
      <c r="G58" s="1585"/>
      <c r="H58" s="1585"/>
      <c r="I58" s="1585"/>
    </row>
    <row r="59">
      <c r="A59" s="1584" t="s">
        <v>2593</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1442</v>
      </c>
      <c r="B61" s="1584">
        <v>2.0190228E7</v>
      </c>
      <c r="C61" s="1584">
        <v>2.0190808E7</v>
      </c>
      <c r="D61" s="1584">
        <v>2.0201015E7</v>
      </c>
      <c r="E61" s="1584">
        <v>2.0210311E7</v>
      </c>
      <c r="F61" s="1585"/>
      <c r="G61" s="1584">
        <v>2.0200312E7</v>
      </c>
      <c r="H61" s="1585"/>
      <c r="I61" s="1585"/>
    </row>
    <row r="62">
      <c r="A62" s="1584" t="s">
        <v>2966</v>
      </c>
      <c r="B62" s="1585"/>
      <c r="C62" s="1584">
        <v>2.0190905E7</v>
      </c>
      <c r="D62" s="1585"/>
      <c r="E62" s="1584">
        <v>2.0200409E7</v>
      </c>
      <c r="F62" s="1584">
        <v>2.0210506E7</v>
      </c>
      <c r="G62" s="1584">
        <v>2.0210923E7</v>
      </c>
      <c r="H62" s="1585"/>
      <c r="I62" s="1585"/>
    </row>
    <row r="63">
      <c r="A63" s="1584" t="s">
        <v>1254</v>
      </c>
      <c r="B63" s="1585"/>
      <c r="C63" s="1584">
        <v>2.0190905E7</v>
      </c>
      <c r="D63" s="1584">
        <v>2.0200402E7</v>
      </c>
      <c r="E63" s="1584">
        <v>2.0200827E7</v>
      </c>
      <c r="F63" s="1584">
        <v>2.0200109E7</v>
      </c>
      <c r="G63" s="1584">
        <v>2.0200604E7</v>
      </c>
      <c r="H63" s="1585"/>
      <c r="I63" s="1585"/>
    </row>
    <row r="64">
      <c r="A64" s="1584" t="s">
        <v>2955</v>
      </c>
      <c r="B64" s="1585"/>
      <c r="C64" s="1584">
        <v>2.0190905E7</v>
      </c>
      <c r="D64" s="1584">
        <v>2.0210603E7</v>
      </c>
      <c r="E64" s="1584">
        <v>2.0211021E7</v>
      </c>
      <c r="F64" s="1584">
        <v>2.0200109E7</v>
      </c>
      <c r="G64" s="1584">
        <v>2.0200604E7</v>
      </c>
      <c r="H64" s="1585"/>
      <c r="I64" s="1585"/>
    </row>
    <row r="65">
      <c r="A65" s="1584" t="s">
        <v>3146</v>
      </c>
      <c r="B65" s="1585"/>
      <c r="C65" s="1584">
        <v>2.0190926E7</v>
      </c>
      <c r="D65" s="1585"/>
      <c r="E65" s="1584">
        <v>2.0200409E7</v>
      </c>
      <c r="F65" s="1585"/>
      <c r="G65" s="1585"/>
      <c r="H65" s="1585"/>
      <c r="I65" s="1585"/>
    </row>
    <row r="66">
      <c r="A66" s="1584" t="s">
        <v>2909</v>
      </c>
      <c r="B66" s="1585"/>
      <c r="C66" s="1584">
        <v>2.0190926E7</v>
      </c>
      <c r="D66" s="1584">
        <v>2.0200305E7</v>
      </c>
      <c r="E66" s="1584">
        <v>2.020073E7</v>
      </c>
      <c r="F66" s="1585"/>
      <c r="G66" s="1585"/>
      <c r="H66" s="1585"/>
      <c r="I66" s="1585"/>
    </row>
    <row r="67">
      <c r="A67" s="1584" t="s">
        <v>1653</v>
      </c>
      <c r="B67" s="1585"/>
      <c r="C67" s="1584">
        <v>2.0190926E7</v>
      </c>
      <c r="D67" s="1584">
        <v>2.0200917E7</v>
      </c>
      <c r="E67" s="1584">
        <v>2.021021E7</v>
      </c>
      <c r="F67" s="1585"/>
      <c r="G67" s="1585"/>
      <c r="H67" s="1585"/>
      <c r="I67" s="1585"/>
    </row>
    <row r="68">
      <c r="A68" s="1584" t="s">
        <v>529</v>
      </c>
      <c r="C68" s="1584">
        <v>2.0190926E7</v>
      </c>
      <c r="D68" s="1584"/>
      <c r="E68" s="1584"/>
      <c r="F68" s="1587">
        <v>2.0200206E7</v>
      </c>
      <c r="G68" s="1587">
        <v>2.0200702E7</v>
      </c>
      <c r="H68" s="1585"/>
      <c r="I68" s="1585"/>
    </row>
    <row r="69">
      <c r="A69" s="1584" t="s">
        <v>495</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1256</v>
      </c>
      <c r="B71" s="1585"/>
      <c r="C71" s="1584">
        <v>2.0191121E7</v>
      </c>
      <c r="D71" s="1584">
        <v>2.0201109E7</v>
      </c>
      <c r="E71" s="1584">
        <v>2.0210408E7</v>
      </c>
      <c r="F71" s="1584">
        <v>2.021031E7</v>
      </c>
      <c r="G71" s="1584">
        <v>2.0210805E7</v>
      </c>
      <c r="H71" s="1585"/>
      <c r="I71" s="1585"/>
    </row>
    <row r="72">
      <c r="A72" s="1584" t="s">
        <v>3481</v>
      </c>
      <c r="B72" s="1585"/>
      <c r="C72" s="1584">
        <v>2.0191121E7</v>
      </c>
      <c r="D72" s="1584">
        <v>2.0210204E7</v>
      </c>
      <c r="E72" s="1584">
        <v>2.0210701E7</v>
      </c>
      <c r="F72" s="1584">
        <v>2.0210603E7</v>
      </c>
      <c r="G72" s="1584">
        <v>2.0211021E7</v>
      </c>
      <c r="H72" s="1585"/>
      <c r="I72" s="1585"/>
    </row>
    <row r="73">
      <c r="A73" s="1584" t="s">
        <v>858</v>
      </c>
      <c r="B73" s="1585"/>
      <c r="C73" s="1584">
        <v>2.0191219E7</v>
      </c>
      <c r="D73" s="1584">
        <v>2.0200305E7</v>
      </c>
      <c r="E73" s="1584">
        <v>2.020073E7</v>
      </c>
      <c r="F73" s="1584">
        <v>2.0201109E7</v>
      </c>
      <c r="G73" s="1584">
        <v>2.0210408E7</v>
      </c>
      <c r="H73" s="1585"/>
      <c r="I73" s="1585"/>
    </row>
    <row r="74">
      <c r="A74" s="1584" t="s">
        <v>784</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1192</v>
      </c>
      <c r="B76" s="1585"/>
      <c r="C76" s="1584">
        <v>2.0200116E7</v>
      </c>
      <c r="D76" s="1584">
        <v>2.0200402E7</v>
      </c>
      <c r="E76" s="1584">
        <v>2.0200827E7</v>
      </c>
      <c r="F76" s="1584">
        <v>2.0201109E7</v>
      </c>
      <c r="G76" s="1584">
        <v>2.0210408E7</v>
      </c>
      <c r="H76" s="1585"/>
      <c r="I76" s="1585"/>
    </row>
    <row r="77">
      <c r="A77" s="1584" t="s">
        <v>1210</v>
      </c>
      <c r="B77" s="1585"/>
      <c r="C77" s="1584">
        <v>2.0200116E7</v>
      </c>
      <c r="D77" s="1584">
        <v>2.0201109E7</v>
      </c>
      <c r="E77" s="1584">
        <v>2.0210408E7</v>
      </c>
      <c r="F77" s="1584">
        <v>2.0200206E7</v>
      </c>
      <c r="G77" s="1584">
        <v>2.0200702E7</v>
      </c>
      <c r="H77" s="1585"/>
      <c r="I77" s="1585"/>
    </row>
    <row r="78">
      <c r="A78" s="1584" t="s">
        <v>6128</v>
      </c>
      <c r="B78" s="1585"/>
      <c r="C78" s="1584">
        <v>2.0200213E7</v>
      </c>
      <c r="D78" s="1585"/>
      <c r="E78" s="1584">
        <v>2.0200507E7</v>
      </c>
      <c r="F78" s="1585"/>
      <c r="G78" s="1585"/>
      <c r="H78" s="1585"/>
      <c r="I78" s="1585"/>
    </row>
    <row r="79">
      <c r="A79" s="1584" t="s">
        <v>1963</v>
      </c>
      <c r="B79" s="1585"/>
      <c r="C79" s="1584">
        <v>2.0200213E7</v>
      </c>
      <c r="D79" s="1584">
        <v>2.0200206E7</v>
      </c>
      <c r="E79" s="1584">
        <v>2.0200702E7</v>
      </c>
      <c r="F79" s="1585"/>
      <c r="G79" s="1585"/>
      <c r="H79" s="1585"/>
      <c r="I79" s="1585"/>
    </row>
    <row r="80">
      <c r="A80" s="1584" t="s">
        <v>1815</v>
      </c>
      <c r="B80" s="1585"/>
      <c r="C80" s="1584">
        <v>2.020022E7</v>
      </c>
      <c r="D80" s="1584">
        <v>2.0210107E7</v>
      </c>
      <c r="E80" s="1584">
        <v>2.0210603E7</v>
      </c>
      <c r="F80" s="1585"/>
      <c r="G80" s="1585"/>
      <c r="H80" s="1585"/>
      <c r="I80" s="1585"/>
    </row>
    <row r="81">
      <c r="A81" s="1584" t="s">
        <v>3196</v>
      </c>
      <c r="B81" s="1585"/>
      <c r="C81" s="1584">
        <v>2.0200227E7</v>
      </c>
      <c r="D81" s="1584">
        <v>2.020043E7</v>
      </c>
      <c r="E81" s="1584">
        <v>2.0200924E7</v>
      </c>
      <c r="F81" s="1585"/>
      <c r="G81" s="1585"/>
      <c r="H81" s="1585"/>
      <c r="I81" s="1585"/>
    </row>
    <row r="82">
      <c r="A82" s="1584" t="s">
        <v>1542</v>
      </c>
      <c r="B82" s="1585"/>
      <c r="C82" s="1584">
        <v>2.0200227E7</v>
      </c>
      <c r="D82" s="1584">
        <v>2.0200723E7</v>
      </c>
      <c r="E82" s="1584">
        <v>2.0201217E7</v>
      </c>
      <c r="F82" s="1585"/>
      <c r="G82" s="1585"/>
      <c r="H82" s="1585"/>
      <c r="I82" s="1585"/>
    </row>
    <row r="83">
      <c r="A83" s="1584" t="s">
        <v>1619</v>
      </c>
      <c r="B83" s="1584">
        <v>2.019101E7</v>
      </c>
      <c r="C83" s="1584">
        <v>2.0200312E7</v>
      </c>
      <c r="D83" s="1584">
        <v>2.020121E7</v>
      </c>
      <c r="E83" s="1584">
        <v>2.0210506E7</v>
      </c>
      <c r="F83" s="1585"/>
      <c r="G83" s="1585"/>
      <c r="H83" s="1585"/>
      <c r="I83" s="1585"/>
    </row>
    <row r="84">
      <c r="A84" s="1584" t="s">
        <v>856</v>
      </c>
      <c r="B84" s="1584">
        <v>2.019101E7</v>
      </c>
      <c r="C84" s="1584">
        <v>2.0200312E7</v>
      </c>
      <c r="D84" s="1584">
        <v>2.020121E7</v>
      </c>
      <c r="E84" s="1584">
        <v>2.0210506E7</v>
      </c>
      <c r="F84" s="1584">
        <v>2.0200528E7</v>
      </c>
      <c r="G84" s="1584">
        <v>2.0201022E7</v>
      </c>
      <c r="H84" s="1585"/>
      <c r="I84" s="1585"/>
    </row>
    <row r="85">
      <c r="A85" s="1584" t="s">
        <v>682</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1621</v>
      </c>
      <c r="B87" s="1584">
        <v>2.0191107E7</v>
      </c>
      <c r="C87" s="1584">
        <v>2.0200409E7</v>
      </c>
      <c r="D87" s="1585"/>
      <c r="E87" s="1585"/>
      <c r="F87" s="1584">
        <v>2.0200625E7</v>
      </c>
      <c r="G87" s="1584">
        <v>2.0201119E7</v>
      </c>
      <c r="H87" s="1585"/>
      <c r="I87" s="1585"/>
    </row>
    <row r="88">
      <c r="A88" s="1584" t="s">
        <v>1035</v>
      </c>
      <c r="B88" s="1584">
        <v>2.0191205E7</v>
      </c>
      <c r="C88" s="1584">
        <v>2.0200507E7</v>
      </c>
      <c r="D88" s="1584">
        <v>2.0200625E7</v>
      </c>
      <c r="E88" s="1584">
        <v>2.0201119E7</v>
      </c>
      <c r="F88" s="1585"/>
      <c r="G88" s="1585"/>
      <c r="H88" s="1585"/>
      <c r="I88" s="1585"/>
    </row>
    <row r="89">
      <c r="A89" s="1584" t="s">
        <v>690</v>
      </c>
      <c r="B89" s="1584">
        <v>2.0191205E7</v>
      </c>
      <c r="C89" s="1584">
        <v>2.0200507E7</v>
      </c>
      <c r="D89" s="1584">
        <v>2.0201015E7</v>
      </c>
      <c r="E89" s="1584">
        <v>2.0210311E7</v>
      </c>
      <c r="F89" s="1585"/>
      <c r="G89" s="1585"/>
      <c r="H89" s="1585"/>
      <c r="I89" s="1585"/>
    </row>
    <row r="90">
      <c r="A90" s="1584" t="s">
        <v>2679</v>
      </c>
      <c r="B90" s="1584">
        <v>2.0191212E7</v>
      </c>
      <c r="C90" s="1584">
        <v>2.0200514E7</v>
      </c>
      <c r="D90" s="1584">
        <v>2.0210408E7</v>
      </c>
      <c r="E90" s="1584">
        <v>2.0210826E7</v>
      </c>
      <c r="F90" s="1585"/>
      <c r="G90" s="1585"/>
      <c r="H90" s="1585"/>
      <c r="I90" s="1585"/>
    </row>
    <row r="91">
      <c r="A91" s="1584" t="s">
        <v>2634</v>
      </c>
      <c r="B91" s="1584">
        <v>2.0191212E7</v>
      </c>
      <c r="C91" s="1584">
        <v>2.0200514E7</v>
      </c>
      <c r="D91" s="1584">
        <v>2.0210701E7</v>
      </c>
      <c r="E91" s="1584">
        <v>2.0211118E7</v>
      </c>
      <c r="F91" s="1585"/>
      <c r="G91" s="1585"/>
      <c r="H91" s="1585"/>
      <c r="I91" s="1585"/>
    </row>
    <row r="92">
      <c r="A92" s="1584" t="s">
        <v>612</v>
      </c>
      <c r="B92" s="1584">
        <v>2.0200109E7</v>
      </c>
      <c r="C92" s="1584">
        <v>2.0200604E7</v>
      </c>
      <c r="D92" s="1584">
        <v>2.0200109E7</v>
      </c>
      <c r="E92" s="1584">
        <v>2.0200604E7</v>
      </c>
      <c r="F92" s="1584">
        <v>2.0210603E7</v>
      </c>
      <c r="G92" s="1584">
        <v>2.0211021E7</v>
      </c>
      <c r="H92" s="1585"/>
      <c r="I92" s="1585"/>
    </row>
    <row r="93">
      <c r="A93" s="1584" t="s">
        <v>629</v>
      </c>
      <c r="B93" s="1584">
        <v>2.0200109E7</v>
      </c>
      <c r="C93" s="1584">
        <v>2.0200604E7</v>
      </c>
      <c r="D93" s="1584">
        <v>2.0200109E7</v>
      </c>
      <c r="E93" s="1584">
        <v>2.0200604E7</v>
      </c>
      <c r="F93" s="1584">
        <v>2.0200917E7</v>
      </c>
      <c r="G93" s="1584">
        <v>2.021021E7</v>
      </c>
      <c r="H93" s="1585"/>
      <c r="I93" s="1585"/>
    </row>
    <row r="94">
      <c r="A94" s="1584" t="s">
        <v>1604</v>
      </c>
      <c r="B94" s="1584">
        <v>2.0200206E7</v>
      </c>
      <c r="C94" s="1584">
        <v>2.0200702E7</v>
      </c>
      <c r="D94" s="1584">
        <v>2.0200206E7</v>
      </c>
      <c r="E94" s="1584">
        <v>2.0200702E7</v>
      </c>
      <c r="F94" s="1584">
        <v>2.0200917E7</v>
      </c>
      <c r="G94" s="1584">
        <v>2.021021E7</v>
      </c>
      <c r="H94" s="1585"/>
      <c r="I94" s="1585"/>
    </row>
    <row r="95">
      <c r="A95" s="1584" t="s">
        <v>1303</v>
      </c>
      <c r="B95" s="1584">
        <v>2.0200206E7</v>
      </c>
      <c r="C95" s="1584">
        <v>2.0200702E7</v>
      </c>
      <c r="D95" s="1584">
        <v>2.0200206E7</v>
      </c>
      <c r="E95" s="1584">
        <v>2.0200702E7</v>
      </c>
      <c r="F95" s="1584">
        <v>2.0201015E7</v>
      </c>
      <c r="G95" s="1584">
        <v>2.0210311E7</v>
      </c>
      <c r="H95" s="1585"/>
      <c r="I95" s="1585"/>
    </row>
    <row r="96">
      <c r="A96" s="1584" t="s">
        <v>1362</v>
      </c>
      <c r="B96" s="1584">
        <v>2.0200305E7</v>
      </c>
      <c r="C96" s="1584">
        <v>2.020073E7</v>
      </c>
      <c r="D96" s="1584">
        <v>2.0200305E7</v>
      </c>
      <c r="E96" s="1584">
        <v>2.020073E7</v>
      </c>
      <c r="F96" s="1584">
        <v>2.0210408E7</v>
      </c>
      <c r="G96" s="1584">
        <v>2.0210826E7</v>
      </c>
      <c r="H96" s="1585"/>
      <c r="I96" s="1585"/>
    </row>
    <row r="97">
      <c r="A97" s="1584" t="s">
        <v>2748</v>
      </c>
      <c r="B97" s="1584">
        <v>2.0200305E7</v>
      </c>
      <c r="C97" s="1584">
        <v>2.020073E7</v>
      </c>
      <c r="D97" s="1584">
        <v>2.0200305E7</v>
      </c>
      <c r="E97" s="1584">
        <v>2.020073E7</v>
      </c>
      <c r="F97" s="1584">
        <v>2.0201015E7</v>
      </c>
      <c r="G97" s="1584">
        <v>2.0210311E7</v>
      </c>
      <c r="H97" s="1585"/>
      <c r="I97" s="1585"/>
    </row>
    <row r="98">
      <c r="A98" s="1584" t="s">
        <v>643</v>
      </c>
      <c r="B98" s="1584">
        <v>2.0200402E7</v>
      </c>
      <c r="C98" s="1584">
        <v>2.0200827E7</v>
      </c>
      <c r="D98" s="1584">
        <v>2.0200402E7</v>
      </c>
      <c r="E98" s="1584">
        <v>2.0200827E7</v>
      </c>
      <c r="F98" s="1585"/>
      <c r="G98" s="1585"/>
      <c r="H98" s="1585"/>
      <c r="I98" s="1585"/>
    </row>
    <row r="99">
      <c r="A99" s="1584" t="s">
        <v>2733</v>
      </c>
      <c r="B99" s="1584">
        <v>2.0200402E7</v>
      </c>
      <c r="C99" s="1584">
        <v>2.0200827E7</v>
      </c>
      <c r="D99" s="1584">
        <v>2.0200402E7</v>
      </c>
      <c r="E99" s="1584">
        <v>2.0200827E7</v>
      </c>
      <c r="F99" s="1585"/>
      <c r="G99" s="1585"/>
      <c r="H99" s="1585"/>
      <c r="I99" s="1585"/>
    </row>
    <row r="100">
      <c r="A100" s="1584" t="s">
        <v>472</v>
      </c>
      <c r="B100" s="1584">
        <v>2.0200409E7</v>
      </c>
      <c r="C100" s="1584">
        <v>2.0200903E7</v>
      </c>
      <c r="D100" s="1584">
        <v>2.0200402E7</v>
      </c>
      <c r="E100" s="1584">
        <v>2.0200827E7</v>
      </c>
      <c r="F100" s="1585"/>
      <c r="G100" s="1585"/>
      <c r="H100" s="1585"/>
      <c r="I100" s="1585"/>
    </row>
    <row r="101">
      <c r="A101" s="1584" t="s">
        <v>2487</v>
      </c>
      <c r="B101" s="1584">
        <v>2.020043E7</v>
      </c>
      <c r="C101" s="1584">
        <v>2.0200924E7</v>
      </c>
      <c r="D101" s="1584">
        <v>2.020043E7</v>
      </c>
      <c r="E101" s="1584">
        <v>2.0200924E7</v>
      </c>
      <c r="F101" s="1584">
        <v>2.0210107E7</v>
      </c>
      <c r="G101" s="1584">
        <v>2.0210603E7</v>
      </c>
      <c r="H101" s="1585"/>
      <c r="I101" s="1585"/>
    </row>
    <row r="102">
      <c r="A102" s="1584" t="s">
        <v>887</v>
      </c>
      <c r="B102" s="1584">
        <v>2.020043E7</v>
      </c>
      <c r="C102" s="1584">
        <v>2.0200924E7</v>
      </c>
      <c r="D102" s="1584">
        <v>2.020043E7</v>
      </c>
      <c r="E102" s="1584">
        <v>2.0200924E7</v>
      </c>
      <c r="F102" s="1585"/>
      <c r="G102" s="1585"/>
      <c r="H102" s="1585"/>
      <c r="I102" s="1585"/>
    </row>
    <row r="103">
      <c r="A103" s="1584" t="s">
        <v>1522</v>
      </c>
      <c r="B103" s="1584">
        <v>2.0200528E7</v>
      </c>
      <c r="C103" s="1584">
        <v>2.0201022E7</v>
      </c>
      <c r="D103" s="1584">
        <v>2.0200528E7</v>
      </c>
      <c r="E103" s="1584">
        <v>2.0201022E7</v>
      </c>
      <c r="F103" s="1584">
        <v>2.0210204E7</v>
      </c>
      <c r="G103" s="1584">
        <v>2.0210701E7</v>
      </c>
      <c r="H103" s="1585"/>
      <c r="I103" s="1585"/>
    </row>
    <row r="104">
      <c r="A104" s="1584" t="s">
        <v>2396</v>
      </c>
      <c r="B104" s="1584">
        <v>2.0200528E7</v>
      </c>
      <c r="C104" s="1584">
        <v>2.0201022E7</v>
      </c>
      <c r="D104" s="1584">
        <v>2.0200528E7</v>
      </c>
      <c r="E104" s="1584">
        <v>2.0201022E7</v>
      </c>
      <c r="F104" s="1584">
        <v>2.0210701E7</v>
      </c>
      <c r="G104" s="1584">
        <v>2.0211118E7</v>
      </c>
      <c r="H104" s="1585"/>
      <c r="I104" s="1585"/>
    </row>
    <row r="105">
      <c r="A105" s="1584" t="s">
        <v>684</v>
      </c>
      <c r="B105" s="1584">
        <v>2.0200625E7</v>
      </c>
      <c r="C105" s="1584">
        <v>2.0201119E7</v>
      </c>
      <c r="D105" s="1584">
        <v>2.0200625E7</v>
      </c>
      <c r="E105" s="1584">
        <v>2.0201119E7</v>
      </c>
      <c r="F105" s="1584">
        <v>2.0210506E7</v>
      </c>
      <c r="G105" s="1584">
        <v>2.0210923E7</v>
      </c>
      <c r="H105" s="1585"/>
      <c r="I105" s="1585"/>
    </row>
    <row r="106">
      <c r="A106" s="1584" t="s">
        <v>960</v>
      </c>
      <c r="B106" s="1584">
        <v>2.0200625E7</v>
      </c>
      <c r="C106" s="1584">
        <v>2.0201119E7</v>
      </c>
      <c r="D106" s="1584">
        <v>2.0200625E7</v>
      </c>
      <c r="E106" s="1584">
        <v>2.0201119E7</v>
      </c>
      <c r="F106" s="1584">
        <v>2.020121E7</v>
      </c>
      <c r="G106" s="1584">
        <v>2.0210506E7</v>
      </c>
      <c r="H106" s="1585"/>
      <c r="I106" s="1585"/>
    </row>
    <row r="107">
      <c r="A107" s="1584" t="s">
        <v>2455</v>
      </c>
      <c r="B107" s="1584">
        <v>2.0200723E7</v>
      </c>
      <c r="C107" s="1584">
        <v>2.0201119E7</v>
      </c>
      <c r="D107" s="1584"/>
      <c r="E107" s="1584"/>
      <c r="F107" s="1588">
        <v>2.0210107E7</v>
      </c>
      <c r="G107" s="1588">
        <v>2.0210603E7</v>
      </c>
      <c r="H107" s="1585"/>
      <c r="I107" s="1585"/>
    </row>
    <row r="108">
      <c r="A108" s="1584" t="s">
        <v>4064</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2979</v>
      </c>
      <c r="B110" s="1584">
        <v>2.0200723E7</v>
      </c>
      <c r="C110" s="1584">
        <v>2.0201217E7</v>
      </c>
      <c r="D110" s="1584">
        <v>2.0200723E7</v>
      </c>
      <c r="E110" s="1584">
        <v>2.0201217E7</v>
      </c>
      <c r="F110" s="1585"/>
      <c r="G110" s="1585"/>
      <c r="H110" s="1585"/>
      <c r="I110" s="1585"/>
    </row>
    <row r="111">
      <c r="A111" s="1584" t="s">
        <v>988</v>
      </c>
      <c r="B111" s="1584">
        <v>2.020082E7</v>
      </c>
      <c r="C111" s="1584">
        <v>2.0210114E7</v>
      </c>
      <c r="D111" s="1584">
        <v>2.020082E7</v>
      </c>
      <c r="E111" s="1584">
        <v>2.0210114E7</v>
      </c>
      <c r="F111" s="1585"/>
      <c r="G111" s="1585"/>
      <c r="H111" s="1585"/>
      <c r="I111" s="1585"/>
    </row>
    <row r="112">
      <c r="A112" s="1584" t="s">
        <v>1008</v>
      </c>
      <c r="B112" s="1584">
        <v>2.020082E7</v>
      </c>
      <c r="C112" s="1584">
        <v>2.0210114E7</v>
      </c>
      <c r="D112" s="1584">
        <v>2.020082E7</v>
      </c>
      <c r="E112" s="1584">
        <v>2.0210114E7</v>
      </c>
      <c r="F112" s="1585"/>
      <c r="G112" s="1585"/>
      <c r="H112" s="1585"/>
      <c r="I112" s="1585"/>
    </row>
    <row r="113">
      <c r="A113" s="1584" t="s">
        <v>1138</v>
      </c>
      <c r="B113" s="1584">
        <v>2.0200917E7</v>
      </c>
      <c r="C113" s="1584">
        <v>2.021021E7</v>
      </c>
      <c r="D113" s="1584">
        <v>2.0200917E7</v>
      </c>
      <c r="E113" s="1584">
        <v>2.021021E7</v>
      </c>
      <c r="F113" s="1585"/>
      <c r="G113" s="1585"/>
      <c r="H113" s="1585"/>
      <c r="I113" s="1585"/>
    </row>
    <row r="114">
      <c r="A114" s="1584" t="s">
        <v>2407</v>
      </c>
      <c r="B114" s="1584">
        <v>2.0200917E7</v>
      </c>
      <c r="C114" s="1584">
        <v>2.021021E7</v>
      </c>
      <c r="D114" s="1584">
        <v>2.0200917E7</v>
      </c>
      <c r="E114" s="1584">
        <v>2.021021E7</v>
      </c>
      <c r="F114" s="1585"/>
      <c r="G114" s="1585"/>
      <c r="H114" s="1585"/>
      <c r="I114" s="1585"/>
    </row>
    <row r="115">
      <c r="A115" s="1584" t="s">
        <v>1562</v>
      </c>
      <c r="B115" s="1584">
        <v>2.0201015E7</v>
      </c>
      <c r="C115" s="1584">
        <v>2.0210311E7</v>
      </c>
      <c r="D115" s="1584">
        <v>2.0201015E7</v>
      </c>
      <c r="E115" s="1584">
        <v>2.0210311E7</v>
      </c>
      <c r="F115" s="1585"/>
      <c r="G115" s="1585"/>
      <c r="H115" s="1585"/>
      <c r="I115" s="1585"/>
    </row>
    <row r="116">
      <c r="A116" s="1584" t="s">
        <v>1574</v>
      </c>
      <c r="B116" s="1584">
        <v>2.0201015E7</v>
      </c>
      <c r="C116" s="1584">
        <v>2.0210311E7</v>
      </c>
      <c r="D116" s="1584">
        <v>2.0201015E7</v>
      </c>
      <c r="E116" s="1584">
        <v>2.0210311E7</v>
      </c>
      <c r="F116" s="1585"/>
      <c r="G116" s="1585"/>
      <c r="H116" s="1585"/>
      <c r="I116" s="1585"/>
    </row>
    <row r="117">
      <c r="A117" s="1584" t="s">
        <v>1584</v>
      </c>
      <c r="B117" s="1584">
        <v>2.0201109E7</v>
      </c>
      <c r="C117" s="1584">
        <v>2.0210408E7</v>
      </c>
      <c r="D117" s="1584">
        <v>2.0201109E7</v>
      </c>
      <c r="E117" s="1584">
        <v>2.0210408E7</v>
      </c>
      <c r="F117" s="1585"/>
      <c r="G117" s="1585"/>
      <c r="H117" s="1585"/>
      <c r="I117" s="1585"/>
    </row>
    <row r="118">
      <c r="A118" s="1584" t="s">
        <v>3019</v>
      </c>
      <c r="B118" s="1584">
        <v>2.0201109E7</v>
      </c>
      <c r="C118" s="1584">
        <v>2.0210408E7</v>
      </c>
      <c r="D118" s="1584">
        <v>2.0201109E7</v>
      </c>
      <c r="E118" s="1584">
        <v>2.0210408E7</v>
      </c>
      <c r="F118" s="1585"/>
      <c r="G118" s="1585"/>
      <c r="H118" s="1585"/>
      <c r="I118" s="1585"/>
    </row>
    <row r="119">
      <c r="A119" s="1584" t="s">
        <v>3372</v>
      </c>
      <c r="B119" s="1584">
        <v>2.0201109E7</v>
      </c>
      <c r="C119" s="1584">
        <v>2.0210408E7</v>
      </c>
      <c r="D119" s="1584">
        <v>2.0201109E7</v>
      </c>
      <c r="E119" s="1584">
        <v>2.0210408E7</v>
      </c>
      <c r="F119" s="1585"/>
      <c r="G119" s="1585"/>
      <c r="H119" s="1585"/>
      <c r="I119" s="1585"/>
    </row>
    <row r="120">
      <c r="A120" s="1584" t="s">
        <v>1290</v>
      </c>
      <c r="B120" s="1584">
        <v>2.020121E7</v>
      </c>
      <c r="C120" s="1584">
        <v>2.0210506E7</v>
      </c>
      <c r="D120" s="1584">
        <v>2.020121E7</v>
      </c>
      <c r="E120" s="1584">
        <v>2.0210506E7</v>
      </c>
      <c r="F120" s="1585"/>
      <c r="G120" s="1585"/>
      <c r="H120" s="1585"/>
      <c r="I120" s="1585"/>
    </row>
    <row r="121">
      <c r="A121" s="1584" t="s">
        <v>3332</v>
      </c>
      <c r="B121" s="1584">
        <v>2.020121E7</v>
      </c>
      <c r="C121" s="1584">
        <v>2.0210506E7</v>
      </c>
      <c r="D121" s="1584">
        <v>2.020121E7</v>
      </c>
      <c r="E121" s="1584">
        <v>2.0210506E7</v>
      </c>
      <c r="F121" s="1584">
        <v>2.0210701E7</v>
      </c>
      <c r="G121" s="1584">
        <v>2.0211118E7</v>
      </c>
      <c r="H121" s="1585"/>
      <c r="I121" s="1585"/>
    </row>
    <row r="122">
      <c r="A122" s="1584" t="s">
        <v>1856</v>
      </c>
      <c r="B122" s="1584">
        <v>2.0210107E7</v>
      </c>
      <c r="C122" s="1584">
        <v>2.0210603E7</v>
      </c>
      <c r="D122" s="1584">
        <v>2.0210107E7</v>
      </c>
      <c r="E122" s="1584">
        <v>2.0210603E7</v>
      </c>
      <c r="F122" s="1585"/>
      <c r="G122" s="1585"/>
      <c r="H122" s="1585"/>
      <c r="I122" s="1585"/>
    </row>
    <row r="123">
      <c r="A123" s="1584" t="s">
        <v>3230</v>
      </c>
      <c r="B123" s="1584">
        <v>2.0210107E7</v>
      </c>
      <c r="C123" s="1584">
        <v>2.0210603E7</v>
      </c>
      <c r="D123" s="1584">
        <v>2.0210107E7</v>
      </c>
      <c r="E123" s="1584">
        <v>2.0210603E7</v>
      </c>
      <c r="F123" s="1585"/>
      <c r="G123" s="1585"/>
      <c r="H123" s="1585"/>
      <c r="I123" s="1585"/>
    </row>
    <row r="124">
      <c r="A124" s="1584" t="s">
        <v>1867</v>
      </c>
      <c r="B124" s="1584">
        <v>2.0210204E7</v>
      </c>
      <c r="C124" s="1584">
        <v>2.0210701E7</v>
      </c>
      <c r="D124" s="1584">
        <v>2.0210204E7</v>
      </c>
      <c r="E124" s="1584">
        <v>2.0210701E7</v>
      </c>
      <c r="F124" s="1585"/>
      <c r="G124" s="1585"/>
      <c r="H124" s="1585"/>
      <c r="I124" s="1585"/>
    </row>
    <row r="125">
      <c r="A125" s="1584" t="s">
        <v>1791</v>
      </c>
      <c r="B125" s="1584">
        <v>2.0210204E7</v>
      </c>
      <c r="C125" s="1584">
        <v>2.0210701E7</v>
      </c>
      <c r="D125" s="1584">
        <v>2.0210204E7</v>
      </c>
      <c r="E125" s="1584">
        <v>2.0210701E7</v>
      </c>
      <c r="F125" s="1585"/>
      <c r="G125" s="1585"/>
      <c r="H125" s="1585"/>
      <c r="I125" s="1585"/>
    </row>
    <row r="126">
      <c r="A126" s="1584" t="s">
        <v>1797</v>
      </c>
      <c r="B126" s="1584">
        <v>2.021031E7</v>
      </c>
      <c r="C126" s="1584">
        <v>2.0210805E7</v>
      </c>
      <c r="D126" s="1584">
        <v>2.021031E7</v>
      </c>
      <c r="E126" s="1584">
        <v>2.0210805E7</v>
      </c>
      <c r="F126" s="1585"/>
      <c r="G126" s="1585"/>
      <c r="H126" s="1585"/>
      <c r="I126" s="1585"/>
    </row>
    <row r="127">
      <c r="A127" s="1584" t="s">
        <v>2858</v>
      </c>
      <c r="B127" s="1584">
        <v>2.021031E7</v>
      </c>
      <c r="C127" s="1584">
        <v>2.0210805E7</v>
      </c>
      <c r="D127" s="1584">
        <v>2.021031E7</v>
      </c>
      <c r="E127" s="1584">
        <v>2.0210805E7</v>
      </c>
      <c r="F127" s="1585"/>
      <c r="G127" s="1585"/>
      <c r="H127" s="1585"/>
      <c r="I127" s="1585"/>
    </row>
    <row r="128">
      <c r="A128" s="1584" t="s">
        <v>6129</v>
      </c>
      <c r="B128" s="1584">
        <v>2.021031E7</v>
      </c>
      <c r="C128" s="1584">
        <v>2.0210805E7</v>
      </c>
      <c r="D128" s="1584">
        <v>2.021031E7</v>
      </c>
      <c r="E128" s="1584">
        <v>2.0210805E7</v>
      </c>
      <c r="F128" s="1585"/>
      <c r="G128" s="1585"/>
      <c r="H128" s="1585"/>
      <c r="I128" s="1585"/>
    </row>
    <row r="129">
      <c r="A129" s="1584" t="s">
        <v>709</v>
      </c>
      <c r="B129" s="1584">
        <v>2.0210408E7</v>
      </c>
      <c r="C129" s="1584">
        <v>2.0210826E7</v>
      </c>
      <c r="D129" s="1584">
        <v>2.0210408E7</v>
      </c>
      <c r="E129" s="1584">
        <v>2.0210826E7</v>
      </c>
      <c r="F129" s="1585"/>
      <c r="G129" s="1585"/>
      <c r="H129" s="1585"/>
      <c r="I129" s="1585"/>
    </row>
    <row r="130">
      <c r="A130" s="1584" t="s">
        <v>721</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2493</v>
      </c>
      <c r="B132" s="1584">
        <v>2.0210506E7</v>
      </c>
      <c r="C132" s="1584">
        <v>2.0210923E7</v>
      </c>
      <c r="D132" s="1584">
        <v>2.0210506E7</v>
      </c>
      <c r="E132" s="1584">
        <v>2.0210923E7</v>
      </c>
      <c r="F132" s="1585"/>
      <c r="G132" s="1585"/>
      <c r="H132" s="1585"/>
      <c r="I132" s="1585"/>
    </row>
    <row r="133">
      <c r="A133" s="1584" t="s">
        <v>947</v>
      </c>
      <c r="B133" s="1584">
        <v>2.0210603E7</v>
      </c>
      <c r="C133" s="1584">
        <v>2.0211021E7</v>
      </c>
      <c r="D133" s="1584">
        <v>2.0210603E7</v>
      </c>
      <c r="E133" s="1584">
        <v>2.0211021E7</v>
      </c>
      <c r="F133" s="1585"/>
      <c r="G133" s="1585"/>
      <c r="H133" s="1585"/>
      <c r="I133" s="1585"/>
    </row>
    <row r="134">
      <c r="A134" s="1584" t="s">
        <v>3159</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9" t="s">
        <v>6130</v>
      </c>
      <c r="B1" s="24"/>
      <c r="C1" s="9"/>
      <c r="D1" s="1590" t="s">
        <v>6131</v>
      </c>
      <c r="E1" s="24"/>
      <c r="F1" s="24"/>
      <c r="G1" s="9"/>
      <c r="H1" s="1591" t="s">
        <v>6132</v>
      </c>
      <c r="I1" s="24"/>
      <c r="J1" s="24"/>
      <c r="K1" s="9"/>
    </row>
    <row r="2">
      <c r="A2" s="1592" t="s">
        <v>6130</v>
      </c>
      <c r="K2" s="266"/>
    </row>
    <row r="3">
      <c r="A3" s="1593" t="s">
        <v>5164</v>
      </c>
      <c r="B3" s="1594" t="s">
        <v>1149</v>
      </c>
      <c r="C3" s="24"/>
      <c r="D3" s="1595" t="s">
        <v>6133</v>
      </c>
      <c r="E3" s="1596"/>
      <c r="F3" s="1596"/>
      <c r="G3" s="1597" t="s">
        <v>6134</v>
      </c>
      <c r="H3" s="24"/>
      <c r="I3" s="24"/>
      <c r="J3" s="24"/>
      <c r="K3" s="9"/>
    </row>
    <row r="4">
      <c r="A4" s="47"/>
      <c r="B4" s="1598" t="s">
        <v>6135</v>
      </c>
      <c r="C4" s="1599" t="s">
        <v>6136</v>
      </c>
      <c r="D4" s="51" t="s">
        <v>6137</v>
      </c>
      <c r="E4" s="1600"/>
      <c r="F4" s="1600"/>
      <c r="G4" s="1598" t="s">
        <v>5164</v>
      </c>
      <c r="H4" s="1598" t="s">
        <v>6138</v>
      </c>
      <c r="I4" s="1598" t="s">
        <v>6139</v>
      </c>
      <c r="J4" s="1601" t="s">
        <v>6140</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5164</v>
      </c>
      <c r="H35" s="1612" t="s">
        <v>6135</v>
      </c>
      <c r="I35" s="1612" t="s">
        <v>6136</v>
      </c>
      <c r="J35" s="1613" t="s">
        <v>6140</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6131</v>
      </c>
      <c r="B76" s="24"/>
      <c r="C76" s="24"/>
      <c r="D76" s="24"/>
      <c r="E76" s="24"/>
      <c r="F76" s="24"/>
      <c r="G76" s="24"/>
      <c r="H76" s="24"/>
      <c r="I76" s="24"/>
      <c r="J76" s="24"/>
      <c r="K76" s="9"/>
    </row>
    <row r="77">
      <c r="A77" s="1617" t="s">
        <v>6141</v>
      </c>
      <c r="B77" s="1618" t="s">
        <v>6142</v>
      </c>
      <c r="C77" s="1617" t="s">
        <v>6136</v>
      </c>
      <c r="D77" s="1617" t="s">
        <v>4849</v>
      </c>
      <c r="E77" s="1618" t="s">
        <v>6143</v>
      </c>
      <c r="F77" s="266"/>
      <c r="G77" s="1617" t="s">
        <v>6144</v>
      </c>
      <c r="H77" s="1617" t="s">
        <v>6136</v>
      </c>
      <c r="I77" s="1617" t="s">
        <v>4849</v>
      </c>
      <c r="J77" s="1619" t="s">
        <v>6143</v>
      </c>
      <c r="K77" s="453"/>
    </row>
    <row r="78">
      <c r="A78" s="1620">
        <v>1.0</v>
      </c>
      <c r="B78" s="1621" t="s">
        <v>152</v>
      </c>
      <c r="C78" s="1622">
        <f>0</f>
        <v>0</v>
      </c>
      <c r="D78" s="1623" t="s">
        <v>152</v>
      </c>
      <c r="E78" s="1624" t="s">
        <v>6145</v>
      </c>
      <c r="F78" s="1625"/>
      <c r="G78" s="1626" t="s">
        <v>152</v>
      </c>
      <c r="H78" s="1627">
        <f>0</f>
        <v>0</v>
      </c>
      <c r="I78" s="1628" t="s">
        <v>152</v>
      </c>
      <c r="J78" s="1629" t="s">
        <v>6146</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6147</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6148</v>
      </c>
      <c r="F98" s="1634"/>
      <c r="G98" s="1650">
        <v>640.0</v>
      </c>
      <c r="H98" s="1636">
        <f t="shared" si="12"/>
        <v>4940</v>
      </c>
      <c r="I98" s="1651">
        <f t="shared" si="13"/>
        <v>12800</v>
      </c>
      <c r="J98" s="1652" t="s">
        <v>6149</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2"/>
      <c r="K107" s="453"/>
    </row>
    <row r="108">
      <c r="A108" s="1646">
        <f t="shared" si="9"/>
        <v>31</v>
      </c>
      <c r="B108" s="1647">
        <v>1100.0</v>
      </c>
      <c r="C108" s="1632">
        <f t="shared" si="10"/>
        <v>10520</v>
      </c>
      <c r="D108" s="1648">
        <f t="shared" si="11"/>
        <v>22000</v>
      </c>
      <c r="E108" s="1649" t="s">
        <v>6150</v>
      </c>
      <c r="F108" s="1634"/>
      <c r="G108" s="1650">
        <v>1380.0</v>
      </c>
      <c r="H108" s="1636">
        <f t="shared" si="12"/>
        <v>13430</v>
      </c>
      <c r="I108" s="1651">
        <f t="shared" si="13"/>
        <v>27600</v>
      </c>
      <c r="J108" s="1629" t="s">
        <v>6151</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2"/>
      <c r="K117" s="453"/>
    </row>
    <row r="118">
      <c r="A118" s="1646">
        <f t="shared" si="9"/>
        <v>41</v>
      </c>
      <c r="B118" s="1647">
        <v>2170.0</v>
      </c>
      <c r="C118" s="1632">
        <f t="shared" si="10"/>
        <v>24210</v>
      </c>
      <c r="D118" s="1648">
        <f t="shared" si="11"/>
        <v>43400</v>
      </c>
      <c r="E118" s="1653" t="s">
        <v>6152</v>
      </c>
      <c r="F118" s="1634"/>
      <c r="G118" s="1650">
        <v>2730.0</v>
      </c>
      <c r="H118" s="1636">
        <f t="shared" si="12"/>
        <v>30640</v>
      </c>
      <c r="I118" s="1651">
        <f t="shared" si="13"/>
        <v>54600</v>
      </c>
      <c r="J118" s="1654" t="s">
        <v>6153</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2"/>
      <c r="K127" s="453"/>
    </row>
    <row r="128">
      <c r="A128" s="1615"/>
      <c r="B128" s="1615"/>
      <c r="C128" s="1615"/>
      <c r="D128" s="1615"/>
      <c r="E128" s="1615"/>
      <c r="F128" s="1615"/>
      <c r="G128" s="1615"/>
      <c r="H128" s="1615"/>
      <c r="I128" s="1615"/>
      <c r="J128" s="1615"/>
      <c r="K128" s="1615"/>
    </row>
    <row r="129">
      <c r="A129" s="1655" t="s">
        <v>6132</v>
      </c>
      <c r="K129" s="266"/>
    </row>
    <row r="130">
      <c r="A130" s="1656" t="s">
        <v>6154</v>
      </c>
      <c r="B130" s="1657"/>
      <c r="C130" s="1657"/>
      <c r="D130" s="1658" t="s">
        <v>4849</v>
      </c>
      <c r="E130" s="1659"/>
      <c r="F130" s="20"/>
      <c r="G130" s="1660"/>
      <c r="H130" s="1660"/>
      <c r="I130" s="1660"/>
      <c r="J130" s="1660"/>
      <c r="K130" s="1661"/>
    </row>
    <row r="131">
      <c r="A131" s="1662" t="s">
        <v>6155</v>
      </c>
      <c r="B131" s="1663"/>
      <c r="C131" s="1663"/>
      <c r="D131" s="1664">
        <v>30.0</v>
      </c>
      <c r="E131" s="1665"/>
      <c r="F131" s="1666"/>
      <c r="G131" s="4" t="s">
        <v>6156</v>
      </c>
      <c r="J131" s="1666"/>
      <c r="K131" s="1667"/>
    </row>
    <row r="132">
      <c r="A132" s="1668" t="s">
        <v>6157</v>
      </c>
      <c r="B132" s="1664"/>
      <c r="C132" s="1669"/>
      <c r="D132" s="1664">
        <v>60.0</v>
      </c>
      <c r="E132" s="1665"/>
      <c r="F132" s="1666"/>
      <c r="J132" s="1666"/>
      <c r="K132" s="1667"/>
    </row>
    <row r="133">
      <c r="A133" s="1668" t="s">
        <v>6158</v>
      </c>
      <c r="B133" s="1664"/>
      <c r="C133" s="1669"/>
      <c r="D133" s="1664">
        <v>300.0</v>
      </c>
      <c r="E133" s="1665"/>
      <c r="F133" s="1666"/>
      <c r="J133" s="4"/>
      <c r="K133" s="1667"/>
    </row>
    <row r="134">
      <c r="A134" s="1668" t="s">
        <v>6159</v>
      </c>
      <c r="B134" s="1479"/>
      <c r="C134" s="1670"/>
      <c r="D134" s="1664">
        <v>1500.0</v>
      </c>
      <c r="E134" s="1665"/>
      <c r="F134" s="1666"/>
      <c r="J134" s="4"/>
      <c r="K134" s="1667"/>
    </row>
    <row r="135">
      <c r="A135" s="1662" t="s">
        <v>6160</v>
      </c>
      <c r="B135" s="1671"/>
      <c r="C135" s="1672"/>
      <c r="D135" s="1673">
        <v>40.0</v>
      </c>
      <c r="E135" s="1665"/>
      <c r="F135" s="1666"/>
      <c r="J135" s="4"/>
      <c r="K135" s="1667"/>
    </row>
    <row r="136">
      <c r="A136" s="1668" t="s">
        <v>6161</v>
      </c>
      <c r="B136" s="1674"/>
      <c r="C136" s="1670"/>
      <c r="D136" s="1664">
        <v>160.0</v>
      </c>
      <c r="E136" s="1665"/>
      <c r="F136" s="1666"/>
      <c r="J136" s="4"/>
      <c r="K136" s="1667"/>
    </row>
    <row r="137">
      <c r="A137" s="1662" t="s">
        <v>6162</v>
      </c>
      <c r="B137" s="1675"/>
      <c r="C137" s="1676"/>
      <c r="D137" s="1673">
        <v>640.0</v>
      </c>
      <c r="E137" s="1665"/>
      <c r="F137" s="1666"/>
      <c r="J137" s="4"/>
      <c r="K137" s="1667"/>
    </row>
    <row r="138">
      <c r="A138" s="1662" t="s">
        <v>6163</v>
      </c>
      <c r="B138" s="1671"/>
      <c r="C138" s="1672"/>
      <c r="D138" s="1673">
        <v>2800.0</v>
      </c>
      <c r="E138" s="1665"/>
      <c r="F138" s="1666"/>
      <c r="J138" s="4"/>
      <c r="K138" s="1667"/>
    </row>
    <row r="139">
      <c r="A139" s="1668" t="s">
        <v>6164</v>
      </c>
      <c r="B139" s="1677"/>
      <c r="C139" s="1670"/>
      <c r="D139" s="1664">
        <v>50.0</v>
      </c>
      <c r="E139" s="1665"/>
      <c r="F139" s="1666"/>
      <c r="J139" s="4"/>
      <c r="K139" s="1667"/>
    </row>
    <row r="140">
      <c r="A140" s="1668" t="s">
        <v>6165</v>
      </c>
      <c r="B140" s="1664"/>
      <c r="C140" s="1678"/>
      <c r="D140" s="1664">
        <v>100.0</v>
      </c>
      <c r="E140" s="1665"/>
      <c r="F140" s="1666"/>
      <c r="J140" s="4"/>
      <c r="K140" s="1667"/>
    </row>
    <row r="141">
      <c r="A141" s="1668" t="s">
        <v>6166</v>
      </c>
      <c r="B141" s="1664"/>
      <c r="C141" s="1669"/>
      <c r="D141" s="1664">
        <v>200.0</v>
      </c>
      <c r="E141" s="1665"/>
      <c r="F141" s="1666"/>
      <c r="J141" s="4"/>
      <c r="K141" s="1667"/>
    </row>
    <row r="142">
      <c r="A142" s="1668" t="s">
        <v>6167</v>
      </c>
      <c r="B142" s="1664"/>
      <c r="C142" s="1670"/>
      <c r="D142" s="1664">
        <v>300.0</v>
      </c>
      <c r="E142" s="1665"/>
      <c r="F142" s="1666"/>
      <c r="J142" s="4"/>
      <c r="K142" s="1667"/>
    </row>
    <row r="143">
      <c r="A143" s="1668" t="s">
        <v>6168</v>
      </c>
      <c r="B143" s="1664"/>
      <c r="C143" s="1678"/>
      <c r="D143" s="1664">
        <v>500.0</v>
      </c>
      <c r="E143" s="1665"/>
      <c r="F143" s="1666"/>
      <c r="J143" s="4"/>
      <c r="K143" s="1667"/>
    </row>
    <row r="144">
      <c r="A144" s="1668" t="s">
        <v>6169</v>
      </c>
      <c r="B144" s="1664"/>
      <c r="C144" s="1670"/>
      <c r="D144" s="1664">
        <v>700.0</v>
      </c>
      <c r="E144" s="1665"/>
      <c r="F144" s="1666"/>
      <c r="J144" s="4"/>
      <c r="K144" s="1667"/>
    </row>
    <row r="145">
      <c r="A145" s="1668" t="s">
        <v>6170</v>
      </c>
      <c r="B145" s="1664"/>
      <c r="C145" s="1678"/>
      <c r="D145" s="1664">
        <v>1000.0</v>
      </c>
      <c r="E145" s="1665"/>
      <c r="F145" s="1666"/>
      <c r="J145" s="4"/>
      <c r="K145" s="1667"/>
    </row>
    <row r="146">
      <c r="A146" s="1679" t="s">
        <v>6171</v>
      </c>
      <c r="B146" s="1680"/>
      <c r="C146" s="1670"/>
      <c r="D146" s="1664">
        <v>2000.0</v>
      </c>
      <c r="E146" s="1665"/>
      <c r="F146" s="1666"/>
      <c r="J146" s="4"/>
      <c r="K146" s="1667"/>
    </row>
    <row r="147">
      <c r="A147" s="1663" t="s">
        <v>6172</v>
      </c>
      <c r="B147" s="1671"/>
      <c r="C147" s="1678"/>
      <c r="D147" s="1664">
        <v>120.0</v>
      </c>
      <c r="E147" s="1665"/>
      <c r="F147" s="1666"/>
      <c r="J147" s="1666"/>
      <c r="K147" s="1667"/>
    </row>
    <row r="148">
      <c r="A148" s="1679" t="s">
        <v>6173</v>
      </c>
      <c r="B148" s="1680"/>
      <c r="C148" s="1670"/>
      <c r="D148" s="1664">
        <v>600.0</v>
      </c>
      <c r="E148" s="1665"/>
      <c r="F148" s="1666"/>
      <c r="J148" s="1666"/>
      <c r="K148" s="1667"/>
    </row>
    <row r="149">
      <c r="A149" s="1663" t="s">
        <v>6174</v>
      </c>
      <c r="B149" s="1671"/>
      <c r="C149" s="1678"/>
      <c r="D149" s="1664">
        <v>1500.0</v>
      </c>
      <c r="E149" s="1665"/>
      <c r="F149" s="1666"/>
      <c r="J149" s="1666"/>
      <c r="K149" s="1667"/>
    </row>
    <row r="150">
      <c r="A150" s="1679" t="s">
        <v>6175</v>
      </c>
      <c r="B150" s="1680"/>
      <c r="C150" s="1670"/>
      <c r="D150" s="1664">
        <v>9000.0</v>
      </c>
      <c r="E150" s="1665"/>
      <c r="F150" s="1666"/>
      <c r="J150" s="1666"/>
      <c r="K150" s="1667"/>
    </row>
    <row r="151">
      <c r="A151" s="1663" t="s">
        <v>6176</v>
      </c>
      <c r="B151" s="1671"/>
      <c r="C151" s="1678"/>
      <c r="D151" s="1664">
        <v>1000.0</v>
      </c>
      <c r="E151" s="1665"/>
      <c r="F151" s="1666"/>
      <c r="J151" s="1666"/>
      <c r="K151" s="1667"/>
    </row>
    <row r="152">
      <c r="A152" s="1679" t="s">
        <v>6177</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6178</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5" t="s">
        <v>6179</v>
      </c>
      <c r="E1" s="1596"/>
      <c r="F1" s="1685" t="s">
        <v>6134</v>
      </c>
      <c r="J1" s="1686"/>
      <c r="K1" s="1685" t="s">
        <v>11</v>
      </c>
    </row>
    <row r="2">
      <c r="A2" s="1617" t="s">
        <v>5164</v>
      </c>
      <c r="B2" s="1617" t="s">
        <v>6135</v>
      </c>
      <c r="C2" s="1687" t="s">
        <v>6136</v>
      </c>
      <c r="D2" s="1687" t="s">
        <v>6140</v>
      </c>
      <c r="E2" s="1596"/>
      <c r="F2" s="1617" t="s">
        <v>5164</v>
      </c>
      <c r="G2" s="1617" t="s">
        <v>6138</v>
      </c>
      <c r="H2" s="1617" t="s">
        <v>6139</v>
      </c>
      <c r="I2" s="1617" t="s">
        <v>6140</v>
      </c>
      <c r="J2" s="1686"/>
      <c r="K2" s="1617" t="s">
        <v>5164</v>
      </c>
      <c r="L2" s="1617" t="s">
        <v>6135</v>
      </c>
      <c r="M2" s="1617" t="s">
        <v>6136</v>
      </c>
      <c r="N2" s="1617" t="s">
        <v>6140</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6178</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7" t="s">
        <v>6141</v>
      </c>
      <c r="B1" s="1618" t="s">
        <v>6142</v>
      </c>
      <c r="C1" s="1617" t="s">
        <v>6136</v>
      </c>
      <c r="D1" s="1617" t="s">
        <v>4849</v>
      </c>
      <c r="E1" s="1693" t="s">
        <v>6143</v>
      </c>
      <c r="F1" s="1617" t="s">
        <v>6144</v>
      </c>
      <c r="G1" s="1617" t="s">
        <v>6136</v>
      </c>
      <c r="H1" s="1617" t="s">
        <v>4849</v>
      </c>
      <c r="I1" s="1694" t="s">
        <v>6143</v>
      </c>
    </row>
    <row r="2">
      <c r="A2" s="1620">
        <v>1.0</v>
      </c>
      <c r="B2" s="1621" t="s">
        <v>152</v>
      </c>
      <c r="C2" s="1622">
        <f t="shared" ref="C2:C51" si="1">sum(B$2:B2)</f>
        <v>0</v>
      </c>
      <c r="D2" s="1623" t="s">
        <v>152</v>
      </c>
      <c r="E2" s="1695" t="s">
        <v>6145</v>
      </c>
      <c r="F2" s="1626" t="s">
        <v>152</v>
      </c>
      <c r="G2" s="1627">
        <f t="shared" ref="G2:G51" si="2">sum(F$2:F2)</f>
        <v>0</v>
      </c>
      <c r="H2" s="1628" t="s">
        <v>152</v>
      </c>
      <c r="I2" s="1696" t="s">
        <v>6146</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6147</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3"/>
    </row>
    <row r="22">
      <c r="A22" s="1646">
        <f t="shared" si="3"/>
        <v>21</v>
      </c>
      <c r="B22" s="1647">
        <v>500.0</v>
      </c>
      <c r="C22" s="1697">
        <f t="shared" si="1"/>
        <v>3810</v>
      </c>
      <c r="D22" s="1648">
        <f t="shared" si="4"/>
        <v>10000</v>
      </c>
      <c r="E22" s="1698" t="s">
        <v>6148</v>
      </c>
      <c r="F22" s="1650">
        <v>640.0</v>
      </c>
      <c r="G22" s="1699">
        <f t="shared" si="2"/>
        <v>4940</v>
      </c>
      <c r="H22" s="1651">
        <f t="shared" si="5"/>
        <v>12800</v>
      </c>
      <c r="I22" s="1696" t="s">
        <v>6149</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3"/>
    </row>
    <row r="32">
      <c r="A32" s="1646">
        <f t="shared" si="3"/>
        <v>31</v>
      </c>
      <c r="B32" s="1647">
        <v>1100.0</v>
      </c>
      <c r="C32" s="1697">
        <f t="shared" si="1"/>
        <v>10520</v>
      </c>
      <c r="D32" s="1648">
        <f t="shared" si="4"/>
        <v>22000</v>
      </c>
      <c r="E32" s="1698" t="s">
        <v>6150</v>
      </c>
      <c r="F32" s="1650">
        <v>1380.0</v>
      </c>
      <c r="G32" s="1699">
        <f t="shared" si="2"/>
        <v>13430</v>
      </c>
      <c r="H32" s="1651">
        <f t="shared" si="5"/>
        <v>27600</v>
      </c>
      <c r="I32" s="1696" t="s">
        <v>6151</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3"/>
    </row>
    <row r="42">
      <c r="A42" s="1646">
        <f t="shared" si="3"/>
        <v>41</v>
      </c>
      <c r="B42" s="1647">
        <v>2170.0</v>
      </c>
      <c r="C42" s="1697">
        <f t="shared" si="1"/>
        <v>24210</v>
      </c>
      <c r="D42" s="1648">
        <f t="shared" si="4"/>
        <v>43400</v>
      </c>
      <c r="E42" s="1698" t="s">
        <v>6180</v>
      </c>
      <c r="F42" s="1650">
        <v>2730.0</v>
      </c>
      <c r="G42" s="1699">
        <f t="shared" si="2"/>
        <v>30640</v>
      </c>
      <c r="H42" s="1651">
        <f t="shared" si="5"/>
        <v>54600</v>
      </c>
      <c r="I42" s="1696" t="s">
        <v>6181</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3"/>
    </row>
    <row r="52">
      <c r="A52" s="1688"/>
      <c r="B52" s="1670"/>
      <c r="C52" s="1690"/>
      <c r="D52" s="1690"/>
      <c r="E52" s="1700"/>
      <c r="F52" s="1670"/>
      <c r="G52" s="1690"/>
      <c r="H52" s="1690"/>
      <c r="I52" s="1700"/>
    </row>
    <row r="53">
      <c r="A53" s="1691" t="s">
        <v>6178</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1" t="s">
        <v>6154</v>
      </c>
      <c r="B1" s="1658" t="s">
        <v>4849</v>
      </c>
      <c r="C1" s="1702"/>
      <c r="D1" s="1691" t="s">
        <v>6178</v>
      </c>
    </row>
    <row r="2">
      <c r="A2" s="1668" t="s">
        <v>6155</v>
      </c>
      <c r="B2" s="1664">
        <v>30.0</v>
      </c>
      <c r="C2" s="1703"/>
      <c r="D2" s="4" t="s">
        <v>6182</v>
      </c>
      <c r="G2" s="4"/>
    </row>
    <row r="3">
      <c r="A3" s="1668" t="s">
        <v>6157</v>
      </c>
      <c r="B3" s="1664">
        <v>60.0</v>
      </c>
      <c r="C3" s="1703"/>
      <c r="G3" s="4"/>
    </row>
    <row r="4">
      <c r="A4" s="1668" t="s">
        <v>6158</v>
      </c>
      <c r="B4" s="1664">
        <v>300.0</v>
      </c>
      <c r="C4" s="1703"/>
      <c r="G4" s="4"/>
    </row>
    <row r="5">
      <c r="A5" s="1668" t="s">
        <v>6159</v>
      </c>
      <c r="B5" s="1664">
        <v>1500.0</v>
      </c>
      <c r="C5" s="1703"/>
      <c r="G5" s="4"/>
    </row>
    <row r="6">
      <c r="A6" s="1668" t="s">
        <v>6160</v>
      </c>
      <c r="B6" s="1664">
        <v>40.0</v>
      </c>
      <c r="C6" s="1703"/>
      <c r="G6" s="4"/>
    </row>
    <row r="7">
      <c r="A7" s="1668" t="s">
        <v>6161</v>
      </c>
      <c r="B7" s="1664">
        <v>160.0</v>
      </c>
      <c r="C7" s="1703"/>
      <c r="G7" s="4"/>
    </row>
    <row r="8">
      <c r="A8" s="1668" t="s">
        <v>6162</v>
      </c>
      <c r="B8" s="1664">
        <v>640.0</v>
      </c>
      <c r="C8" s="1703"/>
      <c r="G8" s="4"/>
    </row>
    <row r="9">
      <c r="A9" s="1668" t="s">
        <v>6163</v>
      </c>
      <c r="B9" s="1664">
        <v>2800.0</v>
      </c>
      <c r="C9" s="1703"/>
      <c r="G9" s="4"/>
    </row>
    <row r="10">
      <c r="A10" s="1668" t="s">
        <v>6164</v>
      </c>
      <c r="B10" s="1664">
        <v>50.0</v>
      </c>
      <c r="C10" s="1703"/>
      <c r="G10" s="4"/>
    </row>
    <row r="11">
      <c r="A11" s="1668" t="s">
        <v>6165</v>
      </c>
      <c r="B11" s="1664">
        <v>100.0</v>
      </c>
      <c r="C11" s="1703"/>
      <c r="G11" s="4"/>
    </row>
    <row r="12">
      <c r="A12" s="1668" t="s">
        <v>6166</v>
      </c>
      <c r="B12" s="1664">
        <v>200.0</v>
      </c>
      <c r="C12" s="1703"/>
      <c r="G12" s="4"/>
    </row>
    <row r="13">
      <c r="A13" s="1668" t="s">
        <v>6167</v>
      </c>
      <c r="B13" s="1664">
        <v>300.0</v>
      </c>
      <c r="C13" s="1703"/>
      <c r="G13" s="4"/>
    </row>
    <row r="14">
      <c r="A14" s="1668" t="s">
        <v>6168</v>
      </c>
      <c r="B14" s="1664">
        <v>500.0</v>
      </c>
      <c r="C14" s="1703"/>
      <c r="G14" s="4"/>
    </row>
    <row r="15">
      <c r="A15" s="1668" t="s">
        <v>6169</v>
      </c>
      <c r="B15" s="1664">
        <v>700.0</v>
      </c>
      <c r="C15" s="1703"/>
      <c r="G15" s="4"/>
    </row>
    <row r="16">
      <c r="A16" s="1668" t="s">
        <v>6170</v>
      </c>
      <c r="B16" s="1664">
        <v>1000.0</v>
      </c>
      <c r="C16" s="1703"/>
      <c r="G16" s="4"/>
    </row>
    <row r="17">
      <c r="A17" s="1668" t="s">
        <v>6171</v>
      </c>
      <c r="B17" s="1664">
        <v>2000.0</v>
      </c>
      <c r="C17" s="1703"/>
      <c r="G17" s="4"/>
    </row>
    <row r="18">
      <c r="A18" s="1668" t="s">
        <v>6172</v>
      </c>
      <c r="B18" s="1664">
        <v>120.0</v>
      </c>
      <c r="C18" s="1703"/>
      <c r="G18" s="4"/>
    </row>
    <row r="19">
      <c r="A19" s="1668" t="s">
        <v>6173</v>
      </c>
      <c r="B19" s="1664">
        <v>600.0</v>
      </c>
      <c r="C19" s="1703"/>
      <c r="G19" s="4"/>
    </row>
    <row r="20">
      <c r="A20" s="1668" t="s">
        <v>6174</v>
      </c>
      <c r="B20" s="1664">
        <v>1500.0</v>
      </c>
      <c r="C20" s="1703"/>
      <c r="G20" s="4"/>
    </row>
    <row r="21">
      <c r="A21" s="1668" t="s">
        <v>6175</v>
      </c>
      <c r="B21" s="1664">
        <v>9000.0</v>
      </c>
      <c r="C21" s="1703"/>
      <c r="G21" s="1703"/>
    </row>
    <row r="22">
      <c r="A22" s="1668" t="s">
        <v>6176</v>
      </c>
      <c r="B22" s="1664">
        <v>1000.0</v>
      </c>
      <c r="C22" s="1703"/>
      <c r="G22" s="1703"/>
    </row>
    <row r="23">
      <c r="A23" s="1668" t="s">
        <v>6177</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4" t="s">
        <v>28</v>
      </c>
      <c r="B1" s="9"/>
      <c r="C1" s="1705" t="s">
        <v>6183</v>
      </c>
      <c r="D1" s="1706" t="s">
        <v>6184</v>
      </c>
      <c r="E1" s="24"/>
      <c r="F1" s="24"/>
      <c r="G1" s="9"/>
      <c r="H1" s="1705" t="s">
        <v>1768</v>
      </c>
      <c r="I1" s="1705" t="s">
        <v>6185</v>
      </c>
    </row>
    <row r="2" ht="33.75" customHeight="1">
      <c r="A2" s="1707" t="s">
        <v>6186</v>
      </c>
      <c r="B2" s="1708" t="str">
        <f>image("https://i.imgur.com/mNxS39D.png",4,40,36)</f>
        <v/>
      </c>
      <c r="C2" s="1709" t="s">
        <v>6187</v>
      </c>
      <c r="D2" s="1710" t="s">
        <v>6188</v>
      </c>
      <c r="E2" s="24"/>
      <c r="F2" s="24"/>
      <c r="G2" s="9"/>
      <c r="H2" s="1711" t="s">
        <v>459</v>
      </c>
      <c r="I2" s="1711" t="s">
        <v>6189</v>
      </c>
    </row>
    <row r="3" ht="33.75" customHeight="1">
      <c r="A3" s="1707" t="s">
        <v>6190</v>
      </c>
      <c r="B3" s="1708" t="str">
        <f>image("https://i.imgur.com/waFHb9T.png",4,40,36)</f>
        <v/>
      </c>
      <c r="C3" s="53"/>
      <c r="D3" s="1710" t="s">
        <v>6191</v>
      </c>
      <c r="E3" s="24"/>
      <c r="F3" s="24"/>
      <c r="G3" s="9"/>
      <c r="H3" s="1711" t="s">
        <v>6192</v>
      </c>
      <c r="I3" s="1711" t="s">
        <v>6189</v>
      </c>
    </row>
    <row r="4" ht="33.75" customHeight="1">
      <c r="A4" s="1707" t="s">
        <v>6193</v>
      </c>
      <c r="B4" s="1708" t="str">
        <f>image("https://i.imgur.com/ZViCBXO.png",4,40,36)</f>
        <v/>
      </c>
      <c r="C4" s="47"/>
      <c r="D4" s="1710" t="s">
        <v>6194</v>
      </c>
      <c r="E4" s="24"/>
      <c r="F4" s="24"/>
      <c r="G4" s="9"/>
      <c r="H4" s="1711" t="s">
        <v>6195</v>
      </c>
      <c r="I4" s="1711" t="s">
        <v>6196</v>
      </c>
    </row>
    <row r="5" ht="33.75" customHeight="1">
      <c r="A5" s="1712" t="s">
        <v>6197</v>
      </c>
      <c r="B5" s="1713" t="str">
        <f>image("https://i.imgur.com/kI2aOuJ.png",4,40,36)</f>
        <v/>
      </c>
      <c r="C5" s="1709" t="s">
        <v>6198</v>
      </c>
      <c r="D5" s="1710" t="s">
        <v>6199</v>
      </c>
      <c r="E5" s="24"/>
      <c r="F5" s="24"/>
      <c r="G5" s="9"/>
      <c r="H5" s="1711" t="s">
        <v>6195</v>
      </c>
      <c r="I5" s="1711" t="s">
        <v>6196</v>
      </c>
    </row>
    <row r="6" ht="33.75" customHeight="1">
      <c r="A6" s="1712" t="s">
        <v>6200</v>
      </c>
      <c r="B6" s="1713" t="str">
        <f>image("https://i.imgur.com/8UD4LJH.png",4,40,36)</f>
        <v/>
      </c>
      <c r="C6" s="53"/>
      <c r="D6" s="1710" t="s">
        <v>6201</v>
      </c>
      <c r="E6" s="24"/>
      <c r="F6" s="24"/>
      <c r="G6" s="9"/>
      <c r="H6" s="1711" t="s">
        <v>459</v>
      </c>
      <c r="I6" s="1711" t="s">
        <v>6189</v>
      </c>
    </row>
    <row r="7" ht="33.75" customHeight="1">
      <c r="A7" s="1712" t="s">
        <v>6202</v>
      </c>
      <c r="B7" s="1713" t="str">
        <f>image("https://i.imgur.com/Bq4jl5Q.png",4,40,36)</f>
        <v/>
      </c>
      <c r="C7" s="53"/>
      <c r="D7" s="1710" t="s">
        <v>6203</v>
      </c>
      <c r="E7" s="24"/>
      <c r="F7" s="24"/>
      <c r="G7" s="9"/>
      <c r="H7" s="1711" t="s">
        <v>6192</v>
      </c>
      <c r="I7" s="1711" t="s">
        <v>6189</v>
      </c>
    </row>
    <row r="8" ht="33.75" customHeight="1">
      <c r="A8" s="1712" t="s">
        <v>4049</v>
      </c>
      <c r="B8" s="1713" t="str">
        <f>image("https://i.imgur.com/tODc4xA.png",4,40,36)</f>
        <v/>
      </c>
      <c r="C8" s="53"/>
      <c r="D8" s="1710" t="s">
        <v>6204</v>
      </c>
      <c r="E8" s="24"/>
      <c r="F8" s="24"/>
      <c r="G8" s="9"/>
      <c r="H8" s="1711" t="s">
        <v>6205</v>
      </c>
      <c r="I8" s="1711" t="s">
        <v>6196</v>
      </c>
    </row>
    <row r="9" ht="33.75" customHeight="1">
      <c r="A9" s="1712" t="s">
        <v>6206</v>
      </c>
      <c r="B9" s="1713" t="str">
        <f>image("https://i.imgur.com/9UTF5gL.png",4,40,36)</f>
        <v/>
      </c>
      <c r="C9" s="47"/>
      <c r="D9" s="1710" t="s">
        <v>6207</v>
      </c>
      <c r="E9" s="24"/>
      <c r="F9" s="24"/>
      <c r="G9" s="9"/>
      <c r="H9" s="1711" t="s">
        <v>6205</v>
      </c>
      <c r="I9" s="1711" t="s">
        <v>6196</v>
      </c>
    </row>
    <row r="10" ht="33.75" customHeight="1">
      <c r="A10" s="1714" t="s">
        <v>6208</v>
      </c>
      <c r="B10" s="1715" t="str">
        <f>image("https://i.imgur.com/Wrlx7Qh.png",4,40,36)</f>
        <v/>
      </c>
      <c r="C10" s="1709" t="s">
        <v>6209</v>
      </c>
      <c r="D10" s="1710" t="s">
        <v>6210</v>
      </c>
      <c r="E10" s="24"/>
      <c r="F10" s="24"/>
      <c r="G10" s="9"/>
      <c r="H10" s="1711" t="s">
        <v>6205</v>
      </c>
      <c r="I10" s="1711" t="s">
        <v>6196</v>
      </c>
    </row>
    <row r="11" ht="33.75" customHeight="1">
      <c r="A11" s="1714" t="s">
        <v>6211</v>
      </c>
      <c r="B11" s="1715" t="str">
        <f>image("https://i.imgur.com/8PKY903.png",4,40,36)</f>
        <v/>
      </c>
      <c r="C11" s="53"/>
      <c r="D11" s="1710" t="s">
        <v>6212</v>
      </c>
      <c r="E11" s="24"/>
      <c r="F11" s="24"/>
      <c r="G11" s="9"/>
      <c r="H11" s="1711" t="s">
        <v>6192</v>
      </c>
      <c r="I11" s="1711" t="s">
        <v>6189</v>
      </c>
    </row>
    <row r="12" ht="33.75" customHeight="1">
      <c r="A12" s="1714" t="s">
        <v>6192</v>
      </c>
      <c r="B12" s="1715" t="str">
        <f>image("https://i.imgur.com/T038RXz.png",4,40,36)</f>
        <v/>
      </c>
      <c r="C12" s="47"/>
      <c r="D12" s="1710" t="s">
        <v>6213</v>
      </c>
      <c r="E12" s="24"/>
      <c r="F12" s="24"/>
      <c r="G12" s="9"/>
      <c r="H12" s="1711" t="s">
        <v>6195</v>
      </c>
      <c r="I12" s="1711" t="s">
        <v>6196</v>
      </c>
    </row>
    <row r="13" ht="33.75" customHeight="1">
      <c r="A13" s="1716" t="s">
        <v>6214</v>
      </c>
      <c r="B13" s="1717" t="str">
        <f>image("https://i.imgur.com/DDrLS6z.png",4,40,36)</f>
        <v/>
      </c>
      <c r="C13" s="1709" t="s">
        <v>6215</v>
      </c>
      <c r="D13" s="1710" t="s">
        <v>6216</v>
      </c>
      <c r="E13" s="24"/>
      <c r="F13" s="24"/>
      <c r="G13" s="9"/>
      <c r="H13" s="1711" t="s">
        <v>6195</v>
      </c>
      <c r="I13" s="1711" t="s">
        <v>6196</v>
      </c>
    </row>
    <row r="14" ht="33.75" customHeight="1">
      <c r="A14" s="1716" t="s">
        <v>1004</v>
      </c>
      <c r="B14" s="1717" t="str">
        <f>image("https://i.imgur.com/KcjXKQf.png",4,40,36)</f>
        <v/>
      </c>
      <c r="C14" s="47"/>
      <c r="D14" s="1710" t="s">
        <v>6217</v>
      </c>
      <c r="E14" s="24"/>
      <c r="F14" s="24"/>
      <c r="G14" s="9"/>
      <c r="H14" s="1711" t="s">
        <v>459</v>
      </c>
      <c r="I14" s="1711" t="s">
        <v>6189</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6218</v>
      </c>
      <c r="D18" s="24"/>
      <c r="E18" s="24"/>
      <c r="F18" s="24"/>
      <c r="G18" s="9"/>
      <c r="H18" s="1720"/>
      <c r="I18" s="1720"/>
    </row>
    <row r="19" ht="15.75" customHeight="1">
      <c r="A19" s="1692"/>
      <c r="B19" s="1692"/>
      <c r="C19" s="1723" t="s">
        <v>6219</v>
      </c>
      <c r="D19" s="1724" t="s">
        <v>6220</v>
      </c>
      <c r="E19" s="1724" t="s">
        <v>6221</v>
      </c>
      <c r="F19" s="1724" t="s">
        <v>6222</v>
      </c>
      <c r="G19" s="1725" t="s">
        <v>6223</v>
      </c>
      <c r="H19" s="1720"/>
      <c r="I19" s="1720"/>
    </row>
    <row r="20" ht="15.75" customHeight="1">
      <c r="A20" s="1692"/>
      <c r="B20" s="1692"/>
      <c r="C20" s="1726" t="s">
        <v>6224</v>
      </c>
      <c r="D20" s="1664">
        <v>130.0</v>
      </c>
      <c r="E20" s="1664">
        <v>200.0</v>
      </c>
      <c r="F20" s="1664">
        <v>200.0</v>
      </c>
      <c r="G20" s="1664">
        <v>130.0</v>
      </c>
      <c r="H20" s="1720"/>
      <c r="I20" s="1720"/>
    </row>
    <row r="21" ht="15.75" customHeight="1">
      <c r="A21" s="1692"/>
      <c r="B21" s="1692"/>
      <c r="C21" s="1726" t="s">
        <v>6225</v>
      </c>
      <c r="D21" s="1727">
        <v>0.1</v>
      </c>
      <c r="E21" s="1727">
        <v>0.15</v>
      </c>
      <c r="F21" s="1727">
        <v>0.15</v>
      </c>
      <c r="G21" s="1727">
        <v>0.1</v>
      </c>
      <c r="H21" s="1720"/>
      <c r="I21" s="1720"/>
    </row>
    <row r="22" ht="15.75" customHeight="1">
      <c r="A22" s="1692"/>
      <c r="B22" s="1692"/>
      <c r="C22" s="1726" t="s">
        <v>6226</v>
      </c>
      <c r="D22" s="1664">
        <v>30.0</v>
      </c>
      <c r="E22" s="1664">
        <v>10.0</v>
      </c>
      <c r="F22" s="1664">
        <v>10.0</v>
      </c>
      <c r="G22" s="1664">
        <v>20.0</v>
      </c>
      <c r="H22" s="1720"/>
      <c r="I22" s="1720"/>
    </row>
    <row r="23" ht="15.75" customHeight="1">
      <c r="A23" s="1692"/>
      <c r="B23" s="1692"/>
      <c r="C23" s="1726" t="s">
        <v>6227</v>
      </c>
      <c r="D23" s="1727">
        <v>0.15</v>
      </c>
      <c r="E23" s="1727">
        <v>0.05</v>
      </c>
      <c r="F23" s="1727">
        <v>0.05</v>
      </c>
      <c r="G23" s="1727">
        <v>0.1</v>
      </c>
      <c r="H23" s="1720"/>
      <c r="I23" s="1720"/>
    </row>
    <row r="24" ht="15.75" customHeight="1">
      <c r="A24" s="1692"/>
      <c r="B24" s="1692"/>
      <c r="C24" s="1726" t="s">
        <v>6228</v>
      </c>
      <c r="D24" s="1664">
        <v>30.0</v>
      </c>
      <c r="E24" s="1664">
        <v>10.0</v>
      </c>
      <c r="F24" s="1664">
        <v>10.0</v>
      </c>
      <c r="G24" s="1664">
        <v>20.0</v>
      </c>
      <c r="H24" s="1720"/>
      <c r="I24" s="1720"/>
    </row>
    <row r="25" ht="15.75" customHeight="1">
      <c r="A25" s="1692"/>
      <c r="B25" s="1692"/>
      <c r="C25" s="1726" t="s">
        <v>6229</v>
      </c>
      <c r="D25" s="1727">
        <v>0.15</v>
      </c>
      <c r="E25" s="1727">
        <v>0.05</v>
      </c>
      <c r="F25" s="1727">
        <v>0.05</v>
      </c>
      <c r="G25" s="1727">
        <v>0.1</v>
      </c>
      <c r="H25" s="1720"/>
      <c r="I25" s="1720"/>
    </row>
    <row r="26" ht="15.75" customHeight="1">
      <c r="A26" s="1692"/>
      <c r="B26" s="1692"/>
      <c r="C26" s="1726" t="s">
        <v>6230</v>
      </c>
      <c r="D26" s="1664">
        <v>6.0</v>
      </c>
      <c r="E26" s="1664">
        <v>18.0</v>
      </c>
      <c r="F26" s="1664">
        <v>18.0</v>
      </c>
      <c r="G26" s="1664">
        <v>12.0</v>
      </c>
      <c r="H26" s="1720"/>
      <c r="I26" s="1720"/>
    </row>
    <row r="27" ht="15.75" customHeight="1">
      <c r="A27" s="1692"/>
      <c r="B27" s="1692"/>
      <c r="C27" s="1726" t="s">
        <v>6231</v>
      </c>
      <c r="D27" s="1727">
        <v>0.05</v>
      </c>
      <c r="E27" s="1727">
        <v>0.15</v>
      </c>
      <c r="F27" s="1727">
        <v>0.15</v>
      </c>
      <c r="G27" s="1727">
        <v>0.1</v>
      </c>
      <c r="H27" s="1720"/>
      <c r="I27" s="1720"/>
    </row>
    <row r="28" ht="15.75" customHeight="1">
      <c r="A28" s="1692"/>
      <c r="B28" s="1692"/>
      <c r="C28" s="1726" t="s">
        <v>6232</v>
      </c>
      <c r="D28" s="1664">
        <v>6.0</v>
      </c>
      <c r="E28" s="1664">
        <v>18.0</v>
      </c>
      <c r="F28" s="1664">
        <v>18.0</v>
      </c>
      <c r="G28" s="1664">
        <v>12.0</v>
      </c>
      <c r="H28" s="1720"/>
      <c r="I28" s="1720"/>
    </row>
    <row r="29" ht="15.75" customHeight="1">
      <c r="A29" s="1692"/>
      <c r="B29" s="1692"/>
      <c r="C29" s="1726" t="s">
        <v>6233</v>
      </c>
      <c r="D29" s="1727">
        <v>0.05</v>
      </c>
      <c r="E29" s="1727">
        <v>0.15</v>
      </c>
      <c r="F29" s="1727">
        <v>0.15</v>
      </c>
      <c r="G29" s="1727">
        <v>0.1</v>
      </c>
      <c r="H29" s="1720"/>
      <c r="I29" s="1720"/>
    </row>
    <row r="30" ht="15.75" customHeight="1">
      <c r="A30" s="1692"/>
      <c r="B30" s="1692"/>
      <c r="C30" s="1726" t="s">
        <v>6234</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6235</v>
      </c>
      <c r="D34" s="24"/>
      <c r="E34" s="24"/>
      <c r="F34" s="24"/>
      <c r="G34" s="24"/>
      <c r="H34" s="24"/>
      <c r="I34" s="1729"/>
    </row>
    <row r="35" ht="15.75" customHeight="1">
      <c r="A35" s="1692"/>
      <c r="B35" s="1692"/>
      <c r="C35" s="1730" t="s">
        <v>6219</v>
      </c>
      <c r="D35" s="1731" t="s">
        <v>6220</v>
      </c>
      <c r="E35" s="1731" t="s">
        <v>6221</v>
      </c>
      <c r="F35" s="1731" t="s">
        <v>6222</v>
      </c>
      <c r="G35" s="1732" t="s">
        <v>6223</v>
      </c>
      <c r="H35" s="1733" t="s">
        <v>6236</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79">
        <v>15.0</v>
      </c>
      <c r="E41" s="1479">
        <v>5.0</v>
      </c>
      <c r="F41" s="1479">
        <v>5.0</v>
      </c>
      <c r="G41" s="1479">
        <v>25.0</v>
      </c>
      <c r="H41" s="1736">
        <v>80.0</v>
      </c>
      <c r="I41" s="1737"/>
    </row>
    <row r="42" ht="15.75" customHeight="1">
      <c r="A42" s="1692"/>
      <c r="B42" s="1692"/>
      <c r="C42" s="1728" t="s">
        <v>6234</v>
      </c>
      <c r="D42" s="1738"/>
      <c r="E42" s="1739"/>
      <c r="F42" s="1739"/>
      <c r="G42" s="1740"/>
      <c r="H42" s="1741">
        <v>0.11</v>
      </c>
      <c r="I42" s="1742"/>
    </row>
    <row r="43" ht="15.75" customHeight="1">
      <c r="A43" s="1692"/>
      <c r="B43" s="1692"/>
      <c r="C43" s="1728" t="s">
        <v>6237</v>
      </c>
      <c r="D43" s="1743"/>
      <c r="E43" s="1744"/>
      <c r="F43" s="1744"/>
      <c r="G43" s="1745"/>
      <c r="H43" s="1741">
        <v>0.21</v>
      </c>
      <c r="I43" s="1742"/>
    </row>
    <row r="44" ht="15.75" customHeight="1">
      <c r="A44" s="1692"/>
      <c r="B44" s="1692"/>
      <c r="C44" s="1728" t="s">
        <v>6238</v>
      </c>
      <c r="D44" s="1743"/>
      <c r="E44" s="1744"/>
      <c r="F44" s="1744"/>
      <c r="G44" s="1745"/>
      <c r="H44" s="1741">
        <v>-0.21</v>
      </c>
      <c r="I44" s="1742"/>
    </row>
    <row r="45" ht="15.75" customHeight="1">
      <c r="A45" s="1692"/>
      <c r="B45" s="1692"/>
      <c r="C45" s="1728" t="s">
        <v>6239</v>
      </c>
      <c r="D45" s="1746"/>
      <c r="E45" s="1747"/>
      <c r="F45" s="1747"/>
      <c r="G45" s="1748"/>
      <c r="H45" s="1741">
        <v>-0.31</v>
      </c>
      <c r="I45" s="1742"/>
    </row>
    <row r="46" ht="15.75" customHeight="1">
      <c r="A46" s="1692"/>
      <c r="B46" s="1692"/>
      <c r="C46" s="1749" t="s">
        <v>6240</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0"/>
    </row>
    <row r="57" ht="15.75" customHeight="1">
      <c r="A57" s="1692"/>
      <c r="B57" s="1692"/>
      <c r="C57" s="263"/>
      <c r="I57" s="1450"/>
    </row>
    <row r="58" ht="15.75" customHeight="1">
      <c r="A58" s="1692"/>
      <c r="B58" s="1692"/>
      <c r="C58" s="270"/>
      <c r="D58" s="452"/>
      <c r="E58" s="452"/>
      <c r="F58" s="452"/>
      <c r="G58" s="452"/>
      <c r="H58" s="452"/>
      <c r="I58" s="1450"/>
    </row>
    <row r="59" ht="15.75" customHeight="1">
      <c r="A59" s="1692"/>
      <c r="B59" s="1692"/>
      <c r="C59" s="1751" t="s">
        <v>6241</v>
      </c>
      <c r="I59" s="1450"/>
    </row>
    <row r="60" ht="15.75" customHeight="1">
      <c r="A60" s="1692"/>
      <c r="B60" s="1692"/>
      <c r="I60" s="1450"/>
    </row>
    <row r="61" ht="15.75" customHeight="1">
      <c r="A61" s="1692"/>
      <c r="B61" s="1692"/>
      <c r="C61" s="1450"/>
      <c r="D61" s="1450"/>
      <c r="E61" s="1450"/>
      <c r="F61" s="1450"/>
      <c r="G61" s="1450"/>
      <c r="H61" s="1450"/>
      <c r="I61" s="1450"/>
    </row>
    <row r="62" ht="15.75" customHeight="1">
      <c r="A62" s="1692"/>
      <c r="B62" s="1692"/>
      <c r="C62" s="1450"/>
      <c r="D62" s="1450"/>
      <c r="E62" s="1450"/>
      <c r="F62" s="1450"/>
      <c r="G62" s="1450"/>
      <c r="H62" s="1450"/>
      <c r="I62" s="1450"/>
    </row>
    <row r="63" ht="15.75" customHeight="1">
      <c r="A63" s="1692"/>
      <c r="B63" s="1692"/>
      <c r="C63" s="1450"/>
      <c r="D63" s="1450"/>
      <c r="E63" s="1450"/>
      <c r="F63" s="1450"/>
      <c r="G63" s="1450"/>
      <c r="H63" s="1450"/>
      <c r="I63" s="1450"/>
    </row>
    <row r="64" ht="15.75" customHeight="1">
      <c r="A64" s="1692"/>
      <c r="B64" s="1692"/>
      <c r="C64" s="1720"/>
      <c r="D64" s="1721"/>
      <c r="E64" s="1720"/>
      <c r="F64" s="1720"/>
      <c r="G64" s="1720"/>
      <c r="H64" s="1720"/>
      <c r="I64" s="1720"/>
    </row>
    <row r="65" ht="15.75" customHeight="1">
      <c r="A65" s="1684" t="s">
        <v>6178</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2" t="s">
        <v>20</v>
      </c>
      <c r="B1" s="669" t="s">
        <v>6242</v>
      </c>
      <c r="C1" s="24"/>
      <c r="D1" s="24"/>
      <c r="E1" s="24"/>
      <c r="F1" s="9"/>
      <c r="G1" s="1753" t="s">
        <v>6243</v>
      </c>
    </row>
    <row r="2">
      <c r="A2" s="47"/>
      <c r="B2" s="668" t="s">
        <v>6244</v>
      </c>
      <c r="C2" s="668" t="s">
        <v>6245</v>
      </c>
      <c r="D2" s="668" t="s">
        <v>6246</v>
      </c>
      <c r="E2" s="1598" t="s">
        <v>6247</v>
      </c>
      <c r="F2" s="668" t="s">
        <v>6248</v>
      </c>
      <c r="G2" s="47"/>
    </row>
    <row r="3">
      <c r="A3" s="1754" t="s">
        <v>6249</v>
      </c>
      <c r="B3" s="1755">
        <v>1.0</v>
      </c>
      <c r="C3" s="1755">
        <v>1.0</v>
      </c>
      <c r="D3" s="1755">
        <v>1.0</v>
      </c>
      <c r="E3" s="1755">
        <v>1.0</v>
      </c>
      <c r="F3" s="1755">
        <v>1.0</v>
      </c>
      <c r="G3" s="1755">
        <v>0.0</v>
      </c>
    </row>
    <row r="4">
      <c r="A4" s="1754" t="s">
        <v>6250</v>
      </c>
      <c r="B4" s="1755">
        <v>1.0</v>
      </c>
      <c r="C4" s="1755">
        <v>2.0</v>
      </c>
      <c r="D4" s="1755">
        <v>2.0</v>
      </c>
      <c r="E4" s="1755">
        <v>1.0</v>
      </c>
      <c r="F4" s="1755">
        <v>1.0</v>
      </c>
      <c r="G4" s="1755">
        <v>5.0</v>
      </c>
    </row>
    <row r="5">
      <c r="A5" s="1754" t="s">
        <v>6251</v>
      </c>
      <c r="B5" s="1755">
        <v>1.0</v>
      </c>
      <c r="C5" s="1755">
        <v>3.0</v>
      </c>
      <c r="D5" s="1755">
        <v>2.0</v>
      </c>
      <c r="E5" s="1755">
        <v>1.0</v>
      </c>
      <c r="F5" s="1755">
        <v>1.0</v>
      </c>
      <c r="G5" s="1755">
        <v>20.0</v>
      </c>
    </row>
    <row r="6">
      <c r="A6" s="1754" t="s">
        <v>6252</v>
      </c>
      <c r="B6" s="1755">
        <v>1.0</v>
      </c>
      <c r="C6" s="1755">
        <v>2.0</v>
      </c>
      <c r="D6" s="1755">
        <v>2.0</v>
      </c>
      <c r="E6" s="1755">
        <v>1.0</v>
      </c>
      <c r="F6" s="1755">
        <v>1.0</v>
      </c>
      <c r="G6" s="1755">
        <v>0.0</v>
      </c>
    </row>
    <row r="7">
      <c r="A7" s="1754" t="s">
        <v>6253</v>
      </c>
      <c r="B7" s="1755">
        <v>2.0</v>
      </c>
      <c r="C7" s="1755">
        <v>3.0</v>
      </c>
      <c r="D7" s="1755">
        <v>3.0</v>
      </c>
      <c r="E7" s="1755">
        <v>1.0</v>
      </c>
      <c r="F7" s="1755">
        <v>1.0</v>
      </c>
      <c r="G7" s="1755">
        <v>10.0</v>
      </c>
    </row>
    <row r="8">
      <c r="A8" s="1754" t="s">
        <v>6254</v>
      </c>
      <c r="B8" s="1755">
        <v>2.0</v>
      </c>
      <c r="C8" s="1755">
        <v>3.0</v>
      </c>
      <c r="D8" s="1755">
        <v>3.0</v>
      </c>
      <c r="E8" s="1755">
        <v>1.0</v>
      </c>
      <c r="F8" s="1755">
        <v>1.0</v>
      </c>
      <c r="G8" s="1755">
        <v>10.0</v>
      </c>
    </row>
    <row r="9">
      <c r="A9" s="1754" t="s">
        <v>6255</v>
      </c>
      <c r="B9" s="1755">
        <v>2.0</v>
      </c>
      <c r="C9" s="1755">
        <v>3.0</v>
      </c>
      <c r="D9" s="1755">
        <v>3.0</v>
      </c>
      <c r="E9" s="1755">
        <v>1.0</v>
      </c>
      <c r="F9" s="1755">
        <v>1.0</v>
      </c>
      <c r="G9" s="1755">
        <v>30.0</v>
      </c>
    </row>
    <row r="10">
      <c r="A10" s="1754" t="s">
        <v>6192</v>
      </c>
      <c r="B10" s="1755">
        <v>1.0</v>
      </c>
      <c r="C10" s="1755">
        <v>2.0</v>
      </c>
      <c r="D10" s="1755">
        <v>1.0</v>
      </c>
      <c r="E10" s="1755">
        <v>1.0</v>
      </c>
      <c r="F10" s="1755">
        <v>1.0</v>
      </c>
      <c r="G10" s="1755">
        <v>0.0</v>
      </c>
    </row>
    <row r="11">
      <c r="A11" s="1754" t="s">
        <v>6256</v>
      </c>
      <c r="B11" s="1755">
        <v>1.0</v>
      </c>
      <c r="C11" s="1755">
        <v>3.0</v>
      </c>
      <c r="D11" s="1755">
        <v>1.0</v>
      </c>
      <c r="E11" s="1755">
        <v>1.0</v>
      </c>
      <c r="F11" s="1755">
        <v>1.0</v>
      </c>
      <c r="G11" s="1755">
        <v>0.0</v>
      </c>
    </row>
    <row r="12">
      <c r="A12" s="1754" t="s">
        <v>4056</v>
      </c>
      <c r="B12" s="1755">
        <v>2.0</v>
      </c>
      <c r="C12" s="1755">
        <v>3.0</v>
      </c>
      <c r="D12" s="1755">
        <v>1.0</v>
      </c>
      <c r="E12" s="1755">
        <v>1.0</v>
      </c>
      <c r="F12" s="1755">
        <v>1.0</v>
      </c>
      <c r="G12" s="1755">
        <v>0.0</v>
      </c>
    </row>
    <row r="13">
      <c r="A13" s="1754" t="s">
        <v>6257</v>
      </c>
      <c r="B13" s="1755">
        <v>3.0</v>
      </c>
      <c r="C13" s="1755">
        <v>3.0</v>
      </c>
      <c r="D13" s="1755">
        <v>1.0</v>
      </c>
      <c r="E13" s="1755">
        <v>1.0</v>
      </c>
      <c r="F13" s="1755">
        <v>1.0</v>
      </c>
      <c r="G13" s="1755">
        <v>0.0</v>
      </c>
    </row>
    <row r="14">
      <c r="A14" s="1754" t="s">
        <v>6258</v>
      </c>
      <c r="B14" s="1755" t="s">
        <v>152</v>
      </c>
      <c r="C14" s="1755" t="s">
        <v>152</v>
      </c>
      <c r="D14" s="1755" t="s">
        <v>152</v>
      </c>
      <c r="E14" s="1755" t="s">
        <v>152</v>
      </c>
      <c r="F14" s="1755">
        <v>1.0</v>
      </c>
      <c r="G14" s="1755">
        <v>0.0</v>
      </c>
    </row>
    <row r="15">
      <c r="A15" s="1754" t="s">
        <v>6259</v>
      </c>
      <c r="B15" s="1755" t="s">
        <v>152</v>
      </c>
      <c r="C15" s="1755" t="s">
        <v>152</v>
      </c>
      <c r="D15" s="1755" t="s">
        <v>152</v>
      </c>
      <c r="E15" s="1755" t="s">
        <v>152</v>
      </c>
      <c r="F15" s="1755">
        <v>1.0</v>
      </c>
      <c r="G15" s="1755">
        <v>5.0</v>
      </c>
    </row>
    <row r="16">
      <c r="A16" s="1756"/>
      <c r="B16" s="1756" t="s">
        <v>6260</v>
      </c>
      <c r="C16" s="1757"/>
      <c r="D16" s="1757"/>
      <c r="E16" s="1757"/>
      <c r="F16" s="1757"/>
      <c r="G16" s="1757"/>
    </row>
    <row r="17">
      <c r="A17" s="1756"/>
      <c r="B17" s="1757"/>
      <c r="C17" s="1757"/>
      <c r="D17" s="1757"/>
      <c r="E17" s="1757"/>
      <c r="F17" s="1757"/>
      <c r="G17" s="1757"/>
    </row>
    <row r="18">
      <c r="A18" s="1691" t="s">
        <v>6178</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8" t="s">
        <v>6261</v>
      </c>
      <c r="B1" s="1759" t="s">
        <v>6262</v>
      </c>
      <c r="C1" s="9"/>
      <c r="D1" s="1759" t="s">
        <v>6263</v>
      </c>
      <c r="E1" s="9"/>
      <c r="F1" s="1759" t="s">
        <v>6264</v>
      </c>
      <c r="G1" s="9"/>
      <c r="H1" s="1759" t="s">
        <v>6265</v>
      </c>
      <c r="I1" s="9"/>
      <c r="J1" s="1759" t="s">
        <v>6266</v>
      </c>
      <c r="K1" s="9"/>
      <c r="L1" s="1760"/>
      <c r="M1" s="1761" t="s">
        <v>6267</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6268</v>
      </c>
      <c r="N2" s="1766" t="s">
        <v>6269</v>
      </c>
      <c r="O2" s="1767" t="s">
        <v>6270</v>
      </c>
    </row>
    <row r="3" ht="26.25" customHeight="1">
      <c r="A3" s="1768" t="s">
        <v>6271</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3"/>
      <c r="N3" s="47"/>
      <c r="O3" s="47"/>
    </row>
    <row r="4">
      <c r="A4" s="1771" t="s">
        <v>6272</v>
      </c>
      <c r="B4" s="1772">
        <v>3400000.0</v>
      </c>
      <c r="C4" s="9"/>
      <c r="D4" s="1772">
        <v>4000000.0</v>
      </c>
      <c r="E4" s="9"/>
      <c r="F4" s="1772">
        <v>4100000.0</v>
      </c>
      <c r="G4" s="9"/>
      <c r="H4" s="1772">
        <v>3800000.0</v>
      </c>
      <c r="I4" s="9"/>
      <c r="J4" s="1772">
        <v>3500000.0</v>
      </c>
      <c r="K4" s="9"/>
      <c r="L4" s="1770"/>
      <c r="M4" s="1771">
        <v>18.0</v>
      </c>
      <c r="N4" s="1771">
        <v>42.0</v>
      </c>
      <c r="O4" s="1771"/>
    </row>
    <row r="5">
      <c r="A5" s="1773" t="s">
        <v>6273</v>
      </c>
      <c r="B5" s="1774">
        <v>2700000.0</v>
      </c>
      <c r="C5" s="9"/>
      <c r="D5" s="1774">
        <v>3100000.0</v>
      </c>
      <c r="E5" s="9"/>
      <c r="F5" s="1774">
        <v>3200000.0</v>
      </c>
      <c r="G5" s="9"/>
      <c r="H5" s="1774">
        <v>3000000.0</v>
      </c>
      <c r="I5" s="9"/>
      <c r="J5" s="1774">
        <v>2750000.0</v>
      </c>
      <c r="K5" s="9"/>
      <c r="L5" s="1770"/>
      <c r="M5" s="1773">
        <v>14.0</v>
      </c>
      <c r="N5" s="1773">
        <v>46.0</v>
      </c>
      <c r="O5" s="1773"/>
    </row>
    <row r="6">
      <c r="A6" s="1773" t="s">
        <v>6274</v>
      </c>
      <c r="B6" s="1774">
        <v>2100000.0</v>
      </c>
      <c r="C6" s="9"/>
      <c r="D6" s="1774">
        <v>2400000.0</v>
      </c>
      <c r="E6" s="9"/>
      <c r="F6" s="1774">
        <v>2450000.0</v>
      </c>
      <c r="G6" s="9"/>
      <c r="H6" s="1774">
        <v>2300000.0</v>
      </c>
      <c r="I6" s="9"/>
      <c r="J6" s="1774">
        <v>2100000.0</v>
      </c>
      <c r="K6" s="9"/>
      <c r="L6" s="1770"/>
      <c r="M6" s="1773">
        <v>10.0</v>
      </c>
      <c r="N6" s="1773">
        <v>50.0</v>
      </c>
      <c r="O6" s="1773"/>
    </row>
    <row r="7">
      <c r="A7" s="1775" t="s">
        <v>6275</v>
      </c>
      <c r="B7" s="1776">
        <v>1600000.0</v>
      </c>
      <c r="C7" s="9"/>
      <c r="D7" s="1776">
        <v>1700000.0</v>
      </c>
      <c r="E7" s="9"/>
      <c r="F7" s="1776">
        <v>1800000.0</v>
      </c>
      <c r="G7" s="9"/>
      <c r="H7" s="1776">
        <v>1700000.0</v>
      </c>
      <c r="I7" s="9"/>
      <c r="J7" s="1776">
        <v>1600000.0</v>
      </c>
      <c r="K7" s="9"/>
      <c r="L7" s="1770"/>
      <c r="M7" s="1775">
        <v>6.0</v>
      </c>
      <c r="N7" s="1775">
        <v>44.0</v>
      </c>
      <c r="O7" s="1775">
        <v>10.0</v>
      </c>
    </row>
    <row r="8">
      <c r="A8" s="1775" t="s">
        <v>6276</v>
      </c>
      <c r="B8" s="1776">
        <v>1100000.0</v>
      </c>
      <c r="C8" s="9"/>
      <c r="D8" s="1776">
        <v>1200000.0</v>
      </c>
      <c r="E8" s="9"/>
      <c r="F8" s="1776">
        <v>1300000.0</v>
      </c>
      <c r="G8" s="9"/>
      <c r="H8" s="1776">
        <v>1200000.0</v>
      </c>
      <c r="I8" s="9"/>
      <c r="J8" s="1776">
        <v>1200000.0</v>
      </c>
      <c r="K8" s="9"/>
      <c r="L8" s="1770"/>
      <c r="M8" s="1775">
        <v>4.0</v>
      </c>
      <c r="N8" s="1775">
        <v>40.0</v>
      </c>
      <c r="O8" s="1775">
        <v>16.0</v>
      </c>
    </row>
    <row r="9">
      <c r="A9" s="1777" t="s">
        <v>6277</v>
      </c>
      <c r="B9" s="1778">
        <v>700000.0</v>
      </c>
      <c r="C9" s="9"/>
      <c r="D9" s="1778">
        <v>800000.0</v>
      </c>
      <c r="E9" s="9"/>
      <c r="F9" s="1778">
        <v>900000.0</v>
      </c>
      <c r="G9" s="9"/>
      <c r="H9" s="1778">
        <v>800000.0</v>
      </c>
      <c r="I9" s="9"/>
      <c r="J9" s="1778">
        <v>800000.0</v>
      </c>
      <c r="K9" s="9"/>
      <c r="L9" s="1770"/>
      <c r="M9" s="1777">
        <v>2.0</v>
      </c>
      <c r="N9" s="1777">
        <v>34.0</v>
      </c>
      <c r="O9" s="1777">
        <v>24.0</v>
      </c>
    </row>
    <row r="10">
      <c r="A10" s="1777" t="s">
        <v>6278</v>
      </c>
      <c r="B10" s="1778">
        <v>500000.0</v>
      </c>
      <c r="C10" s="9"/>
      <c r="D10" s="1778">
        <v>600000.0</v>
      </c>
      <c r="E10" s="9"/>
      <c r="F10" s="1778">
        <v>650000.0</v>
      </c>
      <c r="G10" s="9"/>
      <c r="H10" s="1778">
        <v>550000.0</v>
      </c>
      <c r="I10" s="9"/>
      <c r="J10" s="1778">
        <v>550000.0</v>
      </c>
      <c r="K10" s="9"/>
      <c r="L10" s="1770"/>
      <c r="M10" s="1777"/>
      <c r="N10" s="1777">
        <v>32.0</v>
      </c>
      <c r="O10" s="1777">
        <v>28.0</v>
      </c>
    </row>
    <row r="11">
      <c r="A11" s="1779" t="s">
        <v>6279</v>
      </c>
      <c r="B11" s="1780">
        <v>300000.0</v>
      </c>
      <c r="C11" s="9"/>
      <c r="D11" s="1780">
        <v>400000.0</v>
      </c>
      <c r="E11" s="9"/>
      <c r="F11" s="1780">
        <v>450000.0</v>
      </c>
      <c r="G11" s="9"/>
      <c r="H11" s="1780">
        <v>350000.0</v>
      </c>
      <c r="I11" s="9"/>
      <c r="J11" s="1780">
        <v>350000.0</v>
      </c>
      <c r="K11" s="9"/>
      <c r="L11" s="1770"/>
      <c r="M11" s="1779"/>
      <c r="N11" s="1779">
        <v>28.0</v>
      </c>
      <c r="O11" s="1779">
        <v>32.0</v>
      </c>
    </row>
    <row r="12">
      <c r="A12" s="1779" t="s">
        <v>6280</v>
      </c>
      <c r="B12" s="1780">
        <v>200000.0</v>
      </c>
      <c r="C12" s="9"/>
      <c r="D12" s="1780">
        <v>250000.0</v>
      </c>
      <c r="E12" s="9"/>
      <c r="F12" s="1780">
        <v>250000.0</v>
      </c>
      <c r="G12" s="9"/>
      <c r="H12" s="1780">
        <v>200000.0</v>
      </c>
      <c r="I12" s="9"/>
      <c r="J12" s="1780">
        <v>200000.0</v>
      </c>
      <c r="K12" s="9"/>
      <c r="L12" s="1770"/>
      <c r="M12" s="1779"/>
      <c r="N12" s="1779">
        <v>24.0</v>
      </c>
      <c r="O12" s="1779">
        <v>36.0</v>
      </c>
    </row>
    <row r="13">
      <c r="A13" s="1781" t="s">
        <v>6281</v>
      </c>
      <c r="B13" s="1782">
        <v>100000.0</v>
      </c>
      <c r="C13" s="9"/>
      <c r="D13" s="1782">
        <v>100000.0</v>
      </c>
      <c r="E13" s="9"/>
      <c r="F13" s="1782">
        <v>150000.0</v>
      </c>
      <c r="G13" s="9"/>
      <c r="H13" s="1782">
        <v>100000.0</v>
      </c>
      <c r="I13" s="9"/>
      <c r="J13" s="1782">
        <v>100000.0</v>
      </c>
      <c r="K13" s="9"/>
      <c r="L13" s="1770"/>
      <c r="M13" s="1781"/>
      <c r="N13" s="1781">
        <v>20.0</v>
      </c>
      <c r="O13" s="1781">
        <v>40.0</v>
      </c>
    </row>
    <row r="14">
      <c r="A14" s="1781" t="s">
        <v>6282</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6283</v>
      </c>
      <c r="B1" s="1783" t="s">
        <v>6284</v>
      </c>
      <c r="C1" s="1784" t="s">
        <v>6285</v>
      </c>
      <c r="D1" s="1785" t="s">
        <v>6286</v>
      </c>
      <c r="E1" s="1786" t="s">
        <v>4074</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6287</v>
      </c>
      <c r="C2" s="1790" t="s">
        <v>6288</v>
      </c>
      <c r="D2" s="1791" t="s">
        <v>6289</v>
      </c>
      <c r="E2" s="1792"/>
      <c r="F2" s="1793" t="s">
        <v>6290</v>
      </c>
    </row>
    <row r="3">
      <c r="A3" s="14" t="s">
        <v>215</v>
      </c>
      <c r="B3" s="1789" t="s">
        <v>6287</v>
      </c>
      <c r="C3" s="1790" t="s">
        <v>6291</v>
      </c>
      <c r="D3" s="1791" t="s">
        <v>6292</v>
      </c>
      <c r="E3" s="1794"/>
      <c r="F3" s="1795"/>
    </row>
    <row r="4">
      <c r="A4" s="14" t="s">
        <v>6293</v>
      </c>
      <c r="B4" s="1789" t="s">
        <v>6294</v>
      </c>
      <c r="C4" s="1790" t="s">
        <v>6295</v>
      </c>
      <c r="D4" s="1791" t="s">
        <v>6296</v>
      </c>
      <c r="E4" s="1794"/>
      <c r="F4" s="1795"/>
    </row>
    <row r="5">
      <c r="A5" s="14" t="s">
        <v>257</v>
      </c>
      <c r="B5" s="1789" t="s">
        <v>6287</v>
      </c>
      <c r="C5" s="1790" t="s">
        <v>6297</v>
      </c>
      <c r="D5" s="1791" t="s">
        <v>6292</v>
      </c>
      <c r="E5" s="1794"/>
      <c r="F5" s="1795"/>
    </row>
    <row r="6">
      <c r="A6" s="14" t="s">
        <v>287</v>
      </c>
      <c r="B6" s="1789" t="s">
        <v>6287</v>
      </c>
      <c r="C6" s="1790"/>
      <c r="D6" s="1791" t="s">
        <v>6298</v>
      </c>
      <c r="E6" s="1794"/>
      <c r="F6" s="1795"/>
    </row>
    <row r="7">
      <c r="A7" s="14" t="s">
        <v>326</v>
      </c>
      <c r="B7" s="1789" t="s">
        <v>6287</v>
      </c>
      <c r="C7" s="1790"/>
      <c r="D7" s="1791" t="s">
        <v>6292</v>
      </c>
      <c r="E7" s="1794"/>
      <c r="F7" s="1795"/>
    </row>
    <row r="8">
      <c r="A8" s="14" t="s">
        <v>352</v>
      </c>
      <c r="B8" s="1789" t="s">
        <v>6287</v>
      </c>
      <c r="C8" s="1790" t="s">
        <v>6299</v>
      </c>
      <c r="D8" s="1791" t="s">
        <v>6300</v>
      </c>
      <c r="E8" s="1792">
        <v>98.0</v>
      </c>
      <c r="F8" s="1795"/>
    </row>
    <row r="9">
      <c r="A9" s="14" t="s">
        <v>352</v>
      </c>
      <c r="B9" s="1789" t="s">
        <v>6294</v>
      </c>
      <c r="C9" s="1790" t="s">
        <v>6301</v>
      </c>
      <c r="D9" s="1791" t="s">
        <v>6302</v>
      </c>
      <c r="E9" s="1794"/>
      <c r="F9" s="1795"/>
    </row>
    <row r="10">
      <c r="A10" s="14" t="s">
        <v>352</v>
      </c>
      <c r="B10" s="1789" t="s">
        <v>6303</v>
      </c>
      <c r="C10" s="1790" t="s">
        <v>6304</v>
      </c>
      <c r="D10" s="1791" t="s">
        <v>6305</v>
      </c>
      <c r="E10" s="1794"/>
      <c r="F10" s="1795"/>
    </row>
    <row r="11">
      <c r="A11" s="14" t="s">
        <v>352</v>
      </c>
      <c r="B11" s="1789" t="s">
        <v>6306</v>
      </c>
      <c r="C11" s="1790" t="s">
        <v>6307</v>
      </c>
      <c r="D11" s="1791" t="s">
        <v>6308</v>
      </c>
      <c r="E11" s="1794"/>
      <c r="F11" s="1795"/>
    </row>
    <row r="12">
      <c r="A12" s="14" t="s">
        <v>352</v>
      </c>
      <c r="B12" s="1789" t="s">
        <v>6309</v>
      </c>
      <c r="C12" s="1790" t="s">
        <v>6310</v>
      </c>
      <c r="D12" s="1791" t="s">
        <v>6302</v>
      </c>
      <c r="E12" s="1794"/>
      <c r="F12" s="1795"/>
    </row>
    <row r="13">
      <c r="A13" s="14" t="s">
        <v>48</v>
      </c>
      <c r="B13" s="1789" t="s">
        <v>6287</v>
      </c>
      <c r="C13" s="1790" t="s">
        <v>6311</v>
      </c>
      <c r="D13" s="1791" t="s">
        <v>6292</v>
      </c>
      <c r="E13" s="1794"/>
      <c r="F13" s="1795"/>
    </row>
    <row r="14">
      <c r="A14" s="14" t="s">
        <v>429</v>
      </c>
      <c r="B14" s="1789" t="s">
        <v>6287</v>
      </c>
      <c r="C14" s="1790" t="s">
        <v>6312</v>
      </c>
      <c r="D14" s="1791" t="s">
        <v>6300</v>
      </c>
      <c r="E14" s="1792">
        <v>98.0</v>
      </c>
      <c r="F14" s="1795"/>
    </row>
    <row r="15">
      <c r="A15" s="14" t="s">
        <v>429</v>
      </c>
      <c r="B15" s="1789" t="s">
        <v>6294</v>
      </c>
      <c r="C15" s="1790" t="s">
        <v>6313</v>
      </c>
      <c r="D15" s="1791" t="s">
        <v>6296</v>
      </c>
      <c r="E15" s="1794"/>
      <c r="F15" s="1795"/>
    </row>
    <row r="16">
      <c r="A16" s="14" t="s">
        <v>429</v>
      </c>
      <c r="B16" s="1789" t="s">
        <v>6303</v>
      </c>
      <c r="C16" s="1790" t="s">
        <v>6314</v>
      </c>
      <c r="D16" s="1791" t="s">
        <v>6302</v>
      </c>
      <c r="E16" s="1794"/>
      <c r="F16" s="1795"/>
    </row>
    <row r="17">
      <c r="A17" s="14" t="s">
        <v>429</v>
      </c>
      <c r="B17" s="1789" t="s">
        <v>6306</v>
      </c>
      <c r="C17" s="1790" t="s">
        <v>6315</v>
      </c>
      <c r="D17" s="1791" t="s">
        <v>6302</v>
      </c>
      <c r="E17" s="1794"/>
      <c r="F17" s="1795"/>
    </row>
    <row r="18">
      <c r="A18" s="14" t="s">
        <v>472</v>
      </c>
      <c r="B18" s="1789" t="s">
        <v>6287</v>
      </c>
      <c r="C18" s="1790" t="s">
        <v>6316</v>
      </c>
      <c r="D18" s="1791" t="s">
        <v>6292</v>
      </c>
      <c r="E18" s="1794"/>
      <c r="F18" s="1795"/>
    </row>
    <row r="19">
      <c r="A19" s="14" t="s">
        <v>495</v>
      </c>
      <c r="B19" s="1789" t="s">
        <v>6287</v>
      </c>
      <c r="C19" s="1790" t="s">
        <v>6317</v>
      </c>
      <c r="D19" s="1791" t="s">
        <v>6292</v>
      </c>
      <c r="E19" s="1794"/>
      <c r="F19" s="1795"/>
    </row>
    <row r="20">
      <c r="A20" s="14" t="s">
        <v>495</v>
      </c>
      <c r="B20" s="1789" t="s">
        <v>6294</v>
      </c>
      <c r="C20" s="1790" t="s">
        <v>6318</v>
      </c>
      <c r="D20" s="1791" t="s">
        <v>6296</v>
      </c>
      <c r="E20" s="1794"/>
      <c r="F20" s="1795"/>
    </row>
    <row r="21">
      <c r="A21" s="14" t="s">
        <v>495</v>
      </c>
      <c r="B21" s="1789" t="s">
        <v>6303</v>
      </c>
      <c r="C21" s="1790" t="s">
        <v>6319</v>
      </c>
      <c r="D21" s="1791" t="s">
        <v>6302</v>
      </c>
      <c r="E21" s="1794"/>
      <c r="F21" s="1795"/>
    </row>
    <row r="22">
      <c r="A22" s="14" t="s">
        <v>529</v>
      </c>
      <c r="B22" s="1789" t="s">
        <v>6287</v>
      </c>
      <c r="C22" s="1790" t="s">
        <v>6320</v>
      </c>
      <c r="D22" s="1791" t="s">
        <v>6321</v>
      </c>
      <c r="E22" s="1794"/>
      <c r="F22" s="1795"/>
    </row>
    <row r="23">
      <c r="A23" s="14" t="s">
        <v>529</v>
      </c>
      <c r="B23" s="1789" t="s">
        <v>6294</v>
      </c>
      <c r="C23" s="1790" t="s">
        <v>6322</v>
      </c>
      <c r="D23" s="1791" t="s">
        <v>6292</v>
      </c>
      <c r="E23" s="1794"/>
      <c r="F23" s="1795"/>
    </row>
    <row r="24">
      <c r="A24" s="14" t="s">
        <v>563</v>
      </c>
      <c r="B24" s="1789" t="s">
        <v>6287</v>
      </c>
      <c r="C24" s="1790" t="s">
        <v>6323</v>
      </c>
      <c r="D24" s="1791" t="s">
        <v>6292</v>
      </c>
      <c r="E24" s="1794"/>
      <c r="F24" s="1795"/>
    </row>
    <row r="25">
      <c r="A25" s="14" t="s">
        <v>563</v>
      </c>
      <c r="B25" s="1789" t="s">
        <v>6294</v>
      </c>
      <c r="C25" s="1790" t="s">
        <v>6324</v>
      </c>
      <c r="D25" s="1791" t="s">
        <v>6325</v>
      </c>
      <c r="E25" s="1794"/>
      <c r="F25" s="1795"/>
    </row>
    <row r="26">
      <c r="A26" s="14" t="s">
        <v>563</v>
      </c>
      <c r="B26" s="1789" t="s">
        <v>6303</v>
      </c>
      <c r="C26" s="1790" t="s">
        <v>6326</v>
      </c>
      <c r="D26" s="1791" t="s">
        <v>6302</v>
      </c>
      <c r="E26" s="1792">
        <v>188.0</v>
      </c>
      <c r="F26" s="1793"/>
    </row>
    <row r="27">
      <c r="A27" s="14" t="s">
        <v>563</v>
      </c>
      <c r="B27" s="1789" t="s">
        <v>6306</v>
      </c>
      <c r="C27" s="1790" t="s">
        <v>6327</v>
      </c>
      <c r="D27" s="1791" t="s">
        <v>6302</v>
      </c>
      <c r="E27" s="1794"/>
      <c r="F27" s="1795"/>
    </row>
    <row r="28">
      <c r="A28" s="14" t="s">
        <v>612</v>
      </c>
      <c r="B28" s="1789" t="s">
        <v>6287</v>
      </c>
      <c r="C28" s="1790" t="s">
        <v>6328</v>
      </c>
      <c r="D28" s="1791" t="s">
        <v>6292</v>
      </c>
      <c r="E28" s="1794"/>
      <c r="F28" s="1795"/>
    </row>
    <row r="29">
      <c r="A29" s="14" t="s">
        <v>612</v>
      </c>
      <c r="B29" s="1789" t="s">
        <v>6294</v>
      </c>
      <c r="C29" s="1790" t="s">
        <v>6329</v>
      </c>
      <c r="D29" s="1791" t="s">
        <v>6302</v>
      </c>
      <c r="E29" s="1794"/>
      <c r="F29" s="1795"/>
    </row>
    <row r="30">
      <c r="A30" s="14" t="s">
        <v>709</v>
      </c>
      <c r="B30" s="1789" t="s">
        <v>6287</v>
      </c>
      <c r="C30" s="1790" t="s">
        <v>6330</v>
      </c>
      <c r="D30" s="1791" t="s">
        <v>6292</v>
      </c>
      <c r="E30" s="1794"/>
      <c r="F30" s="1795"/>
    </row>
    <row r="31">
      <c r="A31" s="14" t="s">
        <v>709</v>
      </c>
      <c r="B31" s="1789" t="s">
        <v>6294</v>
      </c>
      <c r="C31" s="1790"/>
      <c r="D31" s="1791" t="s">
        <v>6296</v>
      </c>
      <c r="E31" s="1794"/>
      <c r="F31" s="1795"/>
    </row>
    <row r="32">
      <c r="A32" s="14" t="s">
        <v>733</v>
      </c>
      <c r="B32" s="1789" t="s">
        <v>6287</v>
      </c>
      <c r="C32" s="1790"/>
      <c r="D32" s="1791" t="s">
        <v>6292</v>
      </c>
      <c r="E32" s="1794"/>
      <c r="F32" s="1795"/>
    </row>
    <row r="33">
      <c r="A33" s="14" t="s">
        <v>756</v>
      </c>
      <c r="B33" s="1789" t="s">
        <v>6287</v>
      </c>
      <c r="C33" s="1790" t="s">
        <v>6331</v>
      </c>
      <c r="D33" s="1791" t="s">
        <v>6300</v>
      </c>
      <c r="E33" s="1792">
        <v>98.0</v>
      </c>
      <c r="F33" s="1795"/>
    </row>
    <row r="34">
      <c r="A34" s="14" t="s">
        <v>756</v>
      </c>
      <c r="B34" s="1789" t="s">
        <v>6294</v>
      </c>
      <c r="C34" s="1790" t="s">
        <v>6332</v>
      </c>
      <c r="D34" s="1791" t="s">
        <v>6302</v>
      </c>
      <c r="E34" s="1792"/>
      <c r="F34" s="1793" t="s">
        <v>6333</v>
      </c>
    </row>
    <row r="35">
      <c r="A35" s="14" t="s">
        <v>756</v>
      </c>
      <c r="B35" s="1789" t="s">
        <v>6303</v>
      </c>
      <c r="C35" s="1790"/>
      <c r="D35" s="1791" t="s">
        <v>6302</v>
      </c>
      <c r="E35" s="1792"/>
      <c r="F35" s="1793" t="s">
        <v>6334</v>
      </c>
    </row>
    <row r="36">
      <c r="A36" s="14" t="s">
        <v>784</v>
      </c>
      <c r="B36" s="1789" t="s">
        <v>6287</v>
      </c>
      <c r="C36" s="1790" t="s">
        <v>6335</v>
      </c>
      <c r="D36" s="1791" t="s">
        <v>6292</v>
      </c>
      <c r="E36" s="1792"/>
      <c r="F36" s="1793" t="s">
        <v>6336</v>
      </c>
    </row>
    <row r="37">
      <c r="A37" s="14" t="s">
        <v>784</v>
      </c>
      <c r="B37" s="1789" t="s">
        <v>6294</v>
      </c>
      <c r="C37" s="1790" t="s">
        <v>6337</v>
      </c>
      <c r="D37" s="1791" t="s">
        <v>6296</v>
      </c>
      <c r="E37" s="1794"/>
      <c r="F37" s="1795"/>
    </row>
    <row r="38">
      <c r="A38" s="14" t="s">
        <v>631</v>
      </c>
      <c r="B38" s="1789" t="s">
        <v>6287</v>
      </c>
      <c r="C38" s="1790" t="s">
        <v>6338</v>
      </c>
      <c r="D38" s="1791" t="s">
        <v>6300</v>
      </c>
      <c r="E38" s="1792">
        <v>98.0</v>
      </c>
      <c r="F38" s="1795"/>
    </row>
    <row r="39">
      <c r="A39" s="14" t="s">
        <v>631</v>
      </c>
      <c r="B39" s="1789" t="s">
        <v>6294</v>
      </c>
      <c r="C39" s="1790" t="s">
        <v>6339</v>
      </c>
      <c r="D39" s="1791" t="s">
        <v>6296</v>
      </c>
      <c r="E39" s="1794"/>
      <c r="F39" s="1795"/>
    </row>
    <row r="40">
      <c r="A40" s="14" t="s">
        <v>631</v>
      </c>
      <c r="B40" s="1789" t="s">
        <v>6303</v>
      </c>
      <c r="C40" s="1790" t="s">
        <v>6340</v>
      </c>
      <c r="D40" s="1791" t="s">
        <v>6302</v>
      </c>
      <c r="E40" s="1794"/>
      <c r="F40" s="1795"/>
    </row>
    <row r="41">
      <c r="A41" s="14" t="s">
        <v>631</v>
      </c>
      <c r="B41" s="1789" t="s">
        <v>6306</v>
      </c>
      <c r="C41" s="1790" t="s">
        <v>6341</v>
      </c>
      <c r="D41" s="1791" t="s">
        <v>6292</v>
      </c>
      <c r="E41" s="1794"/>
      <c r="F41" s="1795"/>
    </row>
    <row r="42">
      <c r="A42" s="14" t="s">
        <v>682</v>
      </c>
      <c r="B42" s="1789" t="s">
        <v>6287</v>
      </c>
      <c r="C42" s="1790" t="s">
        <v>6342</v>
      </c>
      <c r="D42" s="1791" t="s">
        <v>6292</v>
      </c>
      <c r="E42" s="1794"/>
      <c r="F42" s="1795"/>
    </row>
    <row r="43">
      <c r="A43" s="14" t="s">
        <v>682</v>
      </c>
      <c r="B43" s="1789" t="s">
        <v>6294</v>
      </c>
      <c r="C43" s="1790" t="s">
        <v>6343</v>
      </c>
      <c r="D43" s="1791" t="s">
        <v>6296</v>
      </c>
      <c r="E43" s="1794"/>
      <c r="F43" s="1795"/>
    </row>
    <row r="44">
      <c r="A44" s="14" t="s">
        <v>871</v>
      </c>
      <c r="B44" s="1789" t="s">
        <v>6287</v>
      </c>
      <c r="C44" s="1790"/>
      <c r="D44" s="1791" t="s">
        <v>6292</v>
      </c>
      <c r="E44" s="1794"/>
      <c r="F44" s="1795"/>
    </row>
    <row r="45">
      <c r="A45" s="14" t="s">
        <v>176</v>
      </c>
      <c r="B45" s="1789" t="s">
        <v>6287</v>
      </c>
      <c r="C45" s="1790" t="s">
        <v>6344</v>
      </c>
      <c r="D45" s="1791" t="s">
        <v>6296</v>
      </c>
      <c r="E45" s="1794"/>
      <c r="F45" s="1795"/>
    </row>
    <row r="46">
      <c r="A46" s="14" t="s">
        <v>176</v>
      </c>
      <c r="B46" s="1789" t="s">
        <v>6294</v>
      </c>
      <c r="C46" s="1790" t="s">
        <v>6345</v>
      </c>
      <c r="D46" s="1791" t="s">
        <v>6296</v>
      </c>
      <c r="E46" s="1794"/>
      <c r="F46" s="1795"/>
    </row>
    <row r="47">
      <c r="A47" s="14" t="s">
        <v>176</v>
      </c>
      <c r="B47" s="1789" t="s">
        <v>6303</v>
      </c>
      <c r="C47" s="1790" t="s">
        <v>6346</v>
      </c>
      <c r="D47" s="1791" t="s">
        <v>6302</v>
      </c>
      <c r="E47" s="1794"/>
      <c r="F47" s="1795"/>
    </row>
    <row r="48">
      <c r="A48" s="14" t="s">
        <v>176</v>
      </c>
      <c r="B48" s="1789" t="s">
        <v>6306</v>
      </c>
      <c r="C48" s="1790" t="s">
        <v>6347</v>
      </c>
      <c r="D48" s="1791" t="s">
        <v>6302</v>
      </c>
      <c r="E48" s="1792">
        <v>118.0</v>
      </c>
      <c r="F48" s="1793"/>
    </row>
    <row r="49">
      <c r="A49" s="14" t="s">
        <v>176</v>
      </c>
      <c r="B49" s="1789" t="s">
        <v>6309</v>
      </c>
      <c r="C49" s="1790" t="s">
        <v>6348</v>
      </c>
      <c r="D49" s="1791" t="s">
        <v>6292</v>
      </c>
      <c r="E49" s="1794"/>
      <c r="F49" s="1795"/>
    </row>
    <row r="50">
      <c r="A50" s="14" t="s">
        <v>378</v>
      </c>
      <c r="B50" s="1789" t="s">
        <v>6287</v>
      </c>
      <c r="C50" s="1790" t="s">
        <v>6349</v>
      </c>
      <c r="D50" s="1791" t="s">
        <v>6300</v>
      </c>
      <c r="E50" s="1792">
        <v>98.0</v>
      </c>
      <c r="F50" s="1795"/>
    </row>
    <row r="51">
      <c r="A51" s="14" t="s">
        <v>378</v>
      </c>
      <c r="B51" s="1789" t="s">
        <v>6294</v>
      </c>
      <c r="C51" s="1790" t="s">
        <v>6350</v>
      </c>
      <c r="D51" s="1791" t="s">
        <v>6296</v>
      </c>
      <c r="E51" s="1794"/>
      <c r="F51" s="1795"/>
    </row>
    <row r="52">
      <c r="A52" s="14" t="s">
        <v>378</v>
      </c>
      <c r="B52" s="1789" t="s">
        <v>6303</v>
      </c>
      <c r="C52" s="1790" t="s">
        <v>6351</v>
      </c>
      <c r="D52" s="1791" t="s">
        <v>6302</v>
      </c>
      <c r="E52" s="1794"/>
      <c r="F52" s="1795"/>
    </row>
    <row r="53">
      <c r="A53" s="14" t="s">
        <v>378</v>
      </c>
      <c r="B53" s="1789" t="s">
        <v>6306</v>
      </c>
      <c r="C53" s="1790"/>
      <c r="D53" s="1791" t="s">
        <v>6302</v>
      </c>
      <c r="E53" s="1794"/>
      <c r="F53" s="1795"/>
    </row>
    <row r="54">
      <c r="A54" s="14" t="s">
        <v>947</v>
      </c>
      <c r="B54" s="1789" t="s">
        <v>6287</v>
      </c>
      <c r="C54" s="1790" t="s">
        <v>6352</v>
      </c>
      <c r="D54" s="1791" t="s">
        <v>6292</v>
      </c>
      <c r="E54" s="1794"/>
      <c r="F54" s="1795"/>
    </row>
    <row r="55">
      <c r="A55" s="14" t="s">
        <v>947</v>
      </c>
      <c r="B55" s="1789" t="s">
        <v>6294</v>
      </c>
      <c r="C55" s="1796"/>
      <c r="D55" s="1791" t="s">
        <v>6302</v>
      </c>
      <c r="E55" s="1794"/>
      <c r="F55" s="1795"/>
    </row>
    <row r="56">
      <c r="A56" s="14" t="s">
        <v>315</v>
      </c>
      <c r="B56" s="1789" t="s">
        <v>6287</v>
      </c>
      <c r="C56" s="1790" t="s">
        <v>6353</v>
      </c>
      <c r="D56" s="1791" t="s">
        <v>6292</v>
      </c>
      <c r="E56" s="1794"/>
      <c r="F56" s="1795"/>
    </row>
    <row r="57">
      <c r="A57" s="14" t="s">
        <v>315</v>
      </c>
      <c r="B57" s="1789" t="s">
        <v>6294</v>
      </c>
      <c r="C57" s="1790" t="s">
        <v>6354</v>
      </c>
      <c r="D57" s="1791" t="s">
        <v>6296</v>
      </c>
      <c r="E57" s="1794"/>
      <c r="F57" s="1795"/>
    </row>
    <row r="58">
      <c r="A58" s="14" t="s">
        <v>315</v>
      </c>
      <c r="B58" s="1789" t="s">
        <v>6303</v>
      </c>
      <c r="C58" s="1790" t="s">
        <v>6355</v>
      </c>
      <c r="D58" s="1791" t="s">
        <v>6302</v>
      </c>
      <c r="E58" s="1792"/>
      <c r="F58" s="1793" t="s">
        <v>6356</v>
      </c>
    </row>
    <row r="59">
      <c r="A59" s="14" t="s">
        <v>315</v>
      </c>
      <c r="B59" s="1789" t="s">
        <v>6306</v>
      </c>
      <c r="C59" s="1790" t="s">
        <v>6357</v>
      </c>
      <c r="D59" s="1791" t="s">
        <v>6302</v>
      </c>
      <c r="E59" s="1794"/>
      <c r="F59" s="1795"/>
    </row>
    <row r="60">
      <c r="A60" s="14" t="s">
        <v>988</v>
      </c>
      <c r="B60" s="1789" t="s">
        <v>6287</v>
      </c>
      <c r="C60" s="1790" t="s">
        <v>6358</v>
      </c>
      <c r="D60" s="1791" t="s">
        <v>6292</v>
      </c>
      <c r="E60" s="1794"/>
      <c r="F60" s="1795"/>
    </row>
    <row r="61">
      <c r="A61" s="14" t="s">
        <v>988</v>
      </c>
      <c r="B61" s="1789" t="s">
        <v>6294</v>
      </c>
      <c r="C61" s="1790" t="s">
        <v>6359</v>
      </c>
      <c r="D61" s="1791" t="s">
        <v>6296</v>
      </c>
      <c r="E61" s="1794"/>
      <c r="F61" s="1795"/>
    </row>
    <row r="62">
      <c r="A62" s="14" t="s">
        <v>748</v>
      </c>
      <c r="B62" s="1789" t="s">
        <v>6287</v>
      </c>
      <c r="C62" s="1790"/>
      <c r="D62" s="1791" t="s">
        <v>6292</v>
      </c>
      <c r="E62" s="1794"/>
      <c r="F62" s="1795"/>
    </row>
    <row r="63">
      <c r="A63" s="14" t="s">
        <v>1035</v>
      </c>
      <c r="B63" s="1789" t="s">
        <v>6287</v>
      </c>
      <c r="C63" s="1790" t="s">
        <v>6360</v>
      </c>
      <c r="D63" s="1791" t="s">
        <v>6292</v>
      </c>
      <c r="E63" s="1794"/>
      <c r="F63" s="1795"/>
    </row>
    <row r="64">
      <c r="A64" s="14" t="s">
        <v>1057</v>
      </c>
      <c r="B64" s="1789" t="s">
        <v>6287</v>
      </c>
      <c r="C64" s="1790" t="s">
        <v>6361</v>
      </c>
      <c r="D64" s="1791" t="s">
        <v>6300</v>
      </c>
      <c r="E64" s="1792">
        <v>98.0</v>
      </c>
      <c r="F64" s="1795"/>
    </row>
    <row r="65">
      <c r="A65" s="14" t="s">
        <v>1057</v>
      </c>
      <c r="B65" s="1789" t="s">
        <v>6294</v>
      </c>
      <c r="C65" s="1790" t="s">
        <v>6362</v>
      </c>
      <c r="D65" s="1791" t="s">
        <v>6305</v>
      </c>
      <c r="E65" s="1794"/>
      <c r="F65" s="1795"/>
    </row>
    <row r="66">
      <c r="A66" s="14" t="s">
        <v>553</v>
      </c>
      <c r="B66" s="1789" t="s">
        <v>6287</v>
      </c>
      <c r="C66" s="1790" t="s">
        <v>6363</v>
      </c>
      <c r="D66" s="1791" t="s">
        <v>6364</v>
      </c>
      <c r="E66" s="1794"/>
      <c r="F66" s="1795"/>
    </row>
    <row r="67">
      <c r="A67" s="14" t="s">
        <v>1129</v>
      </c>
      <c r="B67" s="1789" t="s">
        <v>6287</v>
      </c>
      <c r="C67" s="1790"/>
      <c r="D67" s="1791" t="s">
        <v>6292</v>
      </c>
      <c r="E67" s="1794"/>
      <c r="F67" s="1795"/>
    </row>
    <row r="68">
      <c r="A68" s="14" t="s">
        <v>1143</v>
      </c>
      <c r="B68" s="1789" t="s">
        <v>6287</v>
      </c>
      <c r="C68" s="1790" t="s">
        <v>6365</v>
      </c>
      <c r="D68" s="1791" t="s">
        <v>6300</v>
      </c>
      <c r="E68" s="1792">
        <v>98.0</v>
      </c>
      <c r="F68" s="1795"/>
    </row>
    <row r="69">
      <c r="A69" s="14" t="s">
        <v>1143</v>
      </c>
      <c r="B69" s="1789" t="s">
        <v>6294</v>
      </c>
      <c r="C69" s="1790" t="s">
        <v>6366</v>
      </c>
      <c r="D69" s="1791" t="s">
        <v>6292</v>
      </c>
      <c r="E69" s="1794"/>
      <c r="F69" s="1795"/>
    </row>
    <row r="70">
      <c r="A70" s="14" t="s">
        <v>1143</v>
      </c>
      <c r="B70" s="1789" t="s">
        <v>6303</v>
      </c>
      <c r="C70" s="1790" t="s">
        <v>6367</v>
      </c>
      <c r="D70" s="1791" t="s">
        <v>6305</v>
      </c>
      <c r="E70" s="1794"/>
      <c r="F70" s="1795"/>
    </row>
    <row r="71">
      <c r="A71" s="14" t="s">
        <v>1143</v>
      </c>
      <c r="B71" s="1789" t="s">
        <v>6306</v>
      </c>
      <c r="C71" s="1790" t="s">
        <v>6368</v>
      </c>
      <c r="D71" s="1791" t="s">
        <v>6292</v>
      </c>
      <c r="E71" s="1794"/>
      <c r="F71" s="1795"/>
    </row>
    <row r="72">
      <c r="A72" s="14" t="s">
        <v>1143</v>
      </c>
      <c r="B72" s="1789" t="s">
        <v>6309</v>
      </c>
      <c r="C72" s="1790" t="s">
        <v>6369</v>
      </c>
      <c r="D72" s="1791" t="s">
        <v>6302</v>
      </c>
      <c r="E72" s="1792">
        <v>118.0</v>
      </c>
      <c r="F72" s="1793"/>
    </row>
    <row r="73">
      <c r="A73" s="14" t="s">
        <v>454</v>
      </c>
      <c r="B73" s="1789" t="s">
        <v>6287</v>
      </c>
      <c r="C73" s="1790" t="s">
        <v>6370</v>
      </c>
      <c r="D73" s="1791" t="s">
        <v>6371</v>
      </c>
      <c r="E73" s="1794"/>
      <c r="F73" s="1795"/>
    </row>
    <row r="74">
      <c r="A74" s="14" t="s">
        <v>1192</v>
      </c>
      <c r="B74" s="1789" t="s">
        <v>6287</v>
      </c>
      <c r="C74" s="1790" t="s">
        <v>6372</v>
      </c>
      <c r="D74" s="1791" t="s">
        <v>6292</v>
      </c>
      <c r="E74" s="1792"/>
      <c r="F74" s="1793" t="s">
        <v>6336</v>
      </c>
    </row>
    <row r="75">
      <c r="A75" s="14" t="s">
        <v>1192</v>
      </c>
      <c r="B75" s="1789" t="s">
        <v>6294</v>
      </c>
      <c r="C75" s="1790" t="s">
        <v>6373</v>
      </c>
      <c r="D75" s="1791" t="s">
        <v>6302</v>
      </c>
      <c r="E75" s="1794"/>
      <c r="F75" s="1795"/>
    </row>
    <row r="76">
      <c r="A76" s="14" t="s">
        <v>1222</v>
      </c>
      <c r="B76" s="1789" t="s">
        <v>6287</v>
      </c>
      <c r="C76" s="1790"/>
      <c r="D76" s="1791" t="s">
        <v>6292</v>
      </c>
      <c r="E76" s="1794"/>
      <c r="F76" s="1795"/>
    </row>
    <row r="77">
      <c r="A77" s="14" t="s">
        <v>413</v>
      </c>
      <c r="B77" s="1789" t="s">
        <v>6287</v>
      </c>
      <c r="C77" s="1796"/>
      <c r="D77" s="1791" t="s">
        <v>6292</v>
      </c>
      <c r="E77" s="1794"/>
      <c r="F77" s="1795"/>
    </row>
    <row r="78">
      <c r="A78" s="14" t="s">
        <v>1290</v>
      </c>
      <c r="B78" s="1789" t="s">
        <v>6287</v>
      </c>
      <c r="C78" s="1790" t="s">
        <v>6374</v>
      </c>
      <c r="D78" s="1791" t="s">
        <v>6292</v>
      </c>
      <c r="E78" s="1794"/>
      <c r="F78" s="1795"/>
    </row>
    <row r="79">
      <c r="A79" s="14" t="s">
        <v>1290</v>
      </c>
      <c r="B79" s="1789" t="s">
        <v>6294</v>
      </c>
      <c r="C79" s="1790"/>
      <c r="D79" s="1791" t="s">
        <v>6296</v>
      </c>
      <c r="E79" s="1794"/>
      <c r="F79" s="1795"/>
    </row>
    <row r="80">
      <c r="A80" s="14" t="s">
        <v>830</v>
      </c>
      <c r="B80" s="1789" t="s">
        <v>6287</v>
      </c>
      <c r="C80" s="1790" t="s">
        <v>6375</v>
      </c>
      <c r="D80" s="1791" t="s">
        <v>6376</v>
      </c>
      <c r="E80" s="1794"/>
      <c r="F80" s="1795"/>
    </row>
    <row r="81">
      <c r="A81" s="14" t="s">
        <v>684</v>
      </c>
      <c r="B81" s="1789" t="s">
        <v>6287</v>
      </c>
      <c r="C81" s="1790" t="s">
        <v>6377</v>
      </c>
      <c r="D81" s="1791" t="s">
        <v>6292</v>
      </c>
      <c r="E81" s="1794"/>
      <c r="F81" s="1795"/>
    </row>
    <row r="82">
      <c r="A82" s="14" t="s">
        <v>684</v>
      </c>
      <c r="B82" s="1789" t="s">
        <v>6294</v>
      </c>
      <c r="C82" s="1790" t="s">
        <v>6378</v>
      </c>
      <c r="D82" s="1791" t="s">
        <v>6296</v>
      </c>
      <c r="E82" s="1794"/>
      <c r="F82" s="1795"/>
    </row>
    <row r="83">
      <c r="A83" s="14" t="s">
        <v>684</v>
      </c>
      <c r="B83" s="1789" t="s">
        <v>6303</v>
      </c>
      <c r="C83" s="1790"/>
      <c r="D83" s="1791" t="s">
        <v>6302</v>
      </c>
      <c r="E83" s="1794"/>
      <c r="F83" s="1795"/>
    </row>
    <row r="84">
      <c r="A84" s="14" t="s">
        <v>1372</v>
      </c>
      <c r="B84" s="1789" t="s">
        <v>6287</v>
      </c>
      <c r="C84" s="1790" t="s">
        <v>6379</v>
      </c>
      <c r="D84" s="1791" t="s">
        <v>6300</v>
      </c>
      <c r="E84" s="1792">
        <v>98.0</v>
      </c>
      <c r="F84" s="1795"/>
    </row>
    <row r="85">
      <c r="A85" s="14" t="s">
        <v>1372</v>
      </c>
      <c r="B85" s="1789" t="s">
        <v>6294</v>
      </c>
      <c r="C85" s="1790" t="s">
        <v>6380</v>
      </c>
      <c r="D85" s="1791" t="s">
        <v>6302</v>
      </c>
      <c r="E85" s="1794"/>
      <c r="F85" s="1795"/>
    </row>
    <row r="86">
      <c r="A86" s="14" t="s">
        <v>1372</v>
      </c>
      <c r="B86" s="1789" t="s">
        <v>6303</v>
      </c>
      <c r="C86" s="1790" t="s">
        <v>6381</v>
      </c>
      <c r="D86" s="1791" t="s">
        <v>6302</v>
      </c>
      <c r="E86" s="1794"/>
      <c r="F86" s="1795"/>
    </row>
    <row r="87">
      <c r="A87" s="14" t="s">
        <v>1400</v>
      </c>
      <c r="B87" s="1789" t="s">
        <v>6287</v>
      </c>
      <c r="C87" s="1790" t="s">
        <v>6382</v>
      </c>
      <c r="D87" s="1791" t="s">
        <v>6302</v>
      </c>
      <c r="E87" s="1794"/>
      <c r="F87" s="1795"/>
    </row>
    <row r="88">
      <c r="A88" s="14" t="s">
        <v>1254</v>
      </c>
      <c r="B88" s="1789" t="s">
        <v>6287</v>
      </c>
      <c r="C88" s="1790" t="s">
        <v>6383</v>
      </c>
      <c r="D88" s="1791" t="s">
        <v>6296</v>
      </c>
      <c r="E88" s="1794"/>
      <c r="F88" s="1795"/>
    </row>
    <row r="89">
      <c r="A89" s="14" t="s">
        <v>1254</v>
      </c>
      <c r="B89" s="1789" t="s">
        <v>6294</v>
      </c>
      <c r="C89" s="1790" t="s">
        <v>6384</v>
      </c>
      <c r="D89" s="1791" t="s">
        <v>6305</v>
      </c>
      <c r="E89" s="1794"/>
      <c r="F89" s="1795"/>
    </row>
    <row r="90">
      <c r="A90" s="14" t="s">
        <v>1456</v>
      </c>
      <c r="B90" s="1789" t="s">
        <v>6287</v>
      </c>
      <c r="C90" s="1790" t="s">
        <v>6385</v>
      </c>
      <c r="D90" s="1791" t="s">
        <v>6300</v>
      </c>
      <c r="E90" s="1792">
        <v>98.0</v>
      </c>
      <c r="F90" s="1795"/>
    </row>
    <row r="91">
      <c r="A91" s="14" t="s">
        <v>1483</v>
      </c>
      <c r="B91" s="1789" t="s">
        <v>6287</v>
      </c>
      <c r="C91" s="1790"/>
      <c r="D91" s="1791" t="s">
        <v>6292</v>
      </c>
      <c r="E91" s="1794"/>
      <c r="F91" s="1795"/>
    </row>
    <row r="92">
      <c r="A92" s="14" t="s">
        <v>551</v>
      </c>
      <c r="B92" s="1789" t="s">
        <v>6287</v>
      </c>
      <c r="C92" s="1790" t="s">
        <v>6386</v>
      </c>
      <c r="D92" s="1791" t="s">
        <v>6300</v>
      </c>
      <c r="E92" s="1792">
        <v>98.0</v>
      </c>
      <c r="F92" s="1795"/>
    </row>
    <row r="93">
      <c r="A93" s="14" t="s">
        <v>551</v>
      </c>
      <c r="B93" s="1789" t="s">
        <v>6294</v>
      </c>
      <c r="C93" s="1790" t="s">
        <v>6387</v>
      </c>
      <c r="D93" s="1791" t="s">
        <v>6292</v>
      </c>
      <c r="E93" s="1794"/>
      <c r="F93" s="1795"/>
    </row>
    <row r="94">
      <c r="A94" s="14" t="s">
        <v>1522</v>
      </c>
      <c r="B94" s="1789" t="s">
        <v>6287</v>
      </c>
      <c r="C94" s="1790" t="s">
        <v>6388</v>
      </c>
      <c r="D94" s="1791" t="s">
        <v>6292</v>
      </c>
      <c r="E94" s="1794"/>
      <c r="F94" s="1795"/>
    </row>
    <row r="95">
      <c r="A95" s="14" t="s">
        <v>1522</v>
      </c>
      <c r="B95" s="1789" t="s">
        <v>6294</v>
      </c>
      <c r="C95" s="1790" t="s">
        <v>6389</v>
      </c>
      <c r="D95" s="1791" t="s">
        <v>6296</v>
      </c>
      <c r="E95" s="1794"/>
      <c r="F95" s="1795"/>
    </row>
    <row r="96">
      <c r="A96" s="14" t="s">
        <v>1522</v>
      </c>
      <c r="B96" s="1789" t="s">
        <v>6303</v>
      </c>
      <c r="C96" s="1790" t="s">
        <v>6390</v>
      </c>
      <c r="D96" s="1791" t="s">
        <v>6302</v>
      </c>
      <c r="E96" s="1794"/>
      <c r="F96" s="1795"/>
    </row>
    <row r="97">
      <c r="A97" s="14" t="s">
        <v>1522</v>
      </c>
      <c r="B97" s="1789" t="s">
        <v>6306</v>
      </c>
      <c r="C97" s="1790"/>
      <c r="D97" s="1791" t="s">
        <v>6302</v>
      </c>
      <c r="E97" s="1794"/>
      <c r="F97" s="1793" t="s">
        <v>6391</v>
      </c>
    </row>
    <row r="98">
      <c r="A98" s="14" t="s">
        <v>1542</v>
      </c>
      <c r="B98" s="1789" t="s">
        <v>6287</v>
      </c>
      <c r="C98" s="1790" t="s">
        <v>1552</v>
      </c>
      <c r="D98" s="1791" t="s">
        <v>6302</v>
      </c>
      <c r="E98" s="1794"/>
      <c r="F98" s="1795"/>
    </row>
    <row r="99">
      <c r="A99" s="14" t="s">
        <v>1562</v>
      </c>
      <c r="B99" s="1789" t="s">
        <v>6287</v>
      </c>
      <c r="C99" s="1790" t="s">
        <v>6392</v>
      </c>
      <c r="D99" s="1791" t="s">
        <v>6292</v>
      </c>
      <c r="E99" s="1794"/>
      <c r="F99" s="1795"/>
    </row>
    <row r="100">
      <c r="A100" s="14" t="s">
        <v>1562</v>
      </c>
      <c r="B100" s="1789" t="s">
        <v>6294</v>
      </c>
      <c r="C100" s="1790" t="s">
        <v>6393</v>
      </c>
      <c r="D100" s="1791" t="s">
        <v>6302</v>
      </c>
      <c r="E100" s="1792"/>
      <c r="F100" s="1793" t="s">
        <v>6394</v>
      </c>
    </row>
    <row r="101">
      <c r="A101" s="14" t="s">
        <v>1562</v>
      </c>
      <c r="B101" s="1789" t="s">
        <v>6303</v>
      </c>
      <c r="C101" s="1790" t="s">
        <v>6395</v>
      </c>
      <c r="D101" s="1791" t="s">
        <v>6302</v>
      </c>
      <c r="E101" s="1794"/>
      <c r="F101" s="1795"/>
    </row>
    <row r="102">
      <c r="A102" s="14" t="s">
        <v>1604</v>
      </c>
      <c r="B102" s="1789" t="s">
        <v>6287</v>
      </c>
      <c r="C102" s="1790" t="s">
        <v>6396</v>
      </c>
      <c r="D102" s="1791" t="s">
        <v>6292</v>
      </c>
      <c r="E102" s="1794"/>
      <c r="F102" s="1795"/>
    </row>
    <row r="103">
      <c r="A103" s="14" t="s">
        <v>1604</v>
      </c>
      <c r="B103" s="1789" t="s">
        <v>6294</v>
      </c>
      <c r="C103" s="1790" t="s">
        <v>6397</v>
      </c>
      <c r="D103" s="1791" t="s">
        <v>6296</v>
      </c>
      <c r="E103" s="1794"/>
      <c r="F103" s="1795"/>
    </row>
    <row r="104">
      <c r="A104" s="14" t="s">
        <v>1604</v>
      </c>
      <c r="B104" s="1789" t="s">
        <v>6303</v>
      </c>
      <c r="C104" s="1796"/>
      <c r="D104" s="1791" t="s">
        <v>6302</v>
      </c>
      <c r="E104" s="1794"/>
      <c r="F104" s="1795"/>
    </row>
    <row r="105">
      <c r="A105" s="14" t="s">
        <v>1631</v>
      </c>
      <c r="B105" s="1789" t="s">
        <v>6287</v>
      </c>
      <c r="C105" s="1790" t="s">
        <v>6398</v>
      </c>
      <c r="D105" s="1791" t="s">
        <v>6300</v>
      </c>
      <c r="E105" s="1792">
        <v>98.0</v>
      </c>
      <c r="F105" s="1795"/>
    </row>
    <row r="106">
      <c r="A106" s="14" t="s">
        <v>1631</v>
      </c>
      <c r="B106" s="1789" t="s">
        <v>6294</v>
      </c>
      <c r="C106" s="1790" t="s">
        <v>6399</v>
      </c>
      <c r="D106" s="1791" t="s">
        <v>6302</v>
      </c>
      <c r="E106" s="1794"/>
      <c r="F106" s="1795"/>
    </row>
    <row r="107">
      <c r="A107" s="14" t="s">
        <v>1653</v>
      </c>
      <c r="B107" s="1789" t="s">
        <v>6287</v>
      </c>
      <c r="C107" s="1790" t="s">
        <v>6400</v>
      </c>
      <c r="D107" s="1791" t="s">
        <v>6302</v>
      </c>
      <c r="E107" s="1794"/>
      <c r="F107" s="1795"/>
    </row>
    <row r="108">
      <c r="A108" s="14" t="s">
        <v>885</v>
      </c>
      <c r="B108" s="1789" t="s">
        <v>6287</v>
      </c>
      <c r="C108" s="1790"/>
      <c r="D108" s="1791" t="s">
        <v>6292</v>
      </c>
      <c r="E108" s="1794"/>
      <c r="F108" s="1795"/>
    </row>
    <row r="109">
      <c r="A109" s="14" t="s">
        <v>1115</v>
      </c>
      <c r="B109" s="1789" t="s">
        <v>6287</v>
      </c>
      <c r="C109" s="1790" t="s">
        <v>6401</v>
      </c>
      <c r="D109" s="1791" t="s">
        <v>6305</v>
      </c>
      <c r="E109" s="1794"/>
      <c r="F109" s="1795"/>
    </row>
    <row r="110">
      <c r="A110" s="14" t="s">
        <v>1718</v>
      </c>
      <c r="B110" s="1789" t="s">
        <v>6287</v>
      </c>
      <c r="C110" s="1790" t="s">
        <v>6402</v>
      </c>
      <c r="D110" s="1791" t="s">
        <v>6292</v>
      </c>
      <c r="E110" s="1794"/>
      <c r="F110" s="1795"/>
    </row>
    <row r="111">
      <c r="A111" s="14" t="s">
        <v>1741</v>
      </c>
      <c r="B111" s="1789" t="s">
        <v>6287</v>
      </c>
      <c r="C111" s="1790" t="s">
        <v>6403</v>
      </c>
      <c r="D111" s="1791" t="s">
        <v>6296</v>
      </c>
      <c r="E111" s="1794"/>
      <c r="F111" s="1795"/>
    </row>
    <row r="112">
      <c r="A112" s="14" t="s">
        <v>1741</v>
      </c>
      <c r="B112" s="1789" t="s">
        <v>6294</v>
      </c>
      <c r="C112" s="1790" t="s">
        <v>6404</v>
      </c>
      <c r="D112" s="1791" t="s">
        <v>6302</v>
      </c>
      <c r="E112" s="1794"/>
      <c r="F112" s="1795"/>
    </row>
    <row r="113">
      <c r="A113" s="14" t="s">
        <v>1741</v>
      </c>
      <c r="B113" s="1789" t="s">
        <v>6303</v>
      </c>
      <c r="C113" s="1790" t="s">
        <v>6405</v>
      </c>
      <c r="D113" s="1791" t="s">
        <v>6302</v>
      </c>
      <c r="E113" s="1792"/>
      <c r="F113" s="1793" t="s">
        <v>6406</v>
      </c>
    </row>
    <row r="114">
      <c r="A114" s="14" t="s">
        <v>1741</v>
      </c>
      <c r="B114" s="1789" t="s">
        <v>6306</v>
      </c>
      <c r="C114" s="1790"/>
      <c r="D114" s="1791" t="s">
        <v>6407</v>
      </c>
      <c r="E114" s="1792"/>
      <c r="F114" s="1793" t="s">
        <v>6408</v>
      </c>
    </row>
    <row r="115">
      <c r="A115" s="14" t="s">
        <v>1776</v>
      </c>
      <c r="B115" s="1789" t="s">
        <v>6287</v>
      </c>
      <c r="C115" s="1790"/>
      <c r="D115" s="1791" t="s">
        <v>6292</v>
      </c>
      <c r="E115" s="1792"/>
      <c r="F115" s="1793"/>
    </row>
    <row r="116">
      <c r="A116" s="14" t="s">
        <v>1844</v>
      </c>
      <c r="B116" s="1789" t="s">
        <v>6287</v>
      </c>
      <c r="C116" s="1790"/>
      <c r="D116" s="1791" t="s">
        <v>6292</v>
      </c>
      <c r="E116" s="1794"/>
      <c r="F116" s="1795"/>
    </row>
    <row r="117">
      <c r="A117" s="14" t="s">
        <v>1867</v>
      </c>
      <c r="B117" s="1789" t="s">
        <v>6287</v>
      </c>
      <c r="C117" s="1790"/>
      <c r="D117" s="1791" t="s">
        <v>6292</v>
      </c>
      <c r="E117" s="1794"/>
      <c r="F117" s="1795"/>
    </row>
    <row r="118">
      <c r="A118" s="14" t="s">
        <v>1867</v>
      </c>
      <c r="B118" s="1789" t="s">
        <v>6294</v>
      </c>
      <c r="C118" s="1790"/>
      <c r="D118" s="1791" t="s">
        <v>6296</v>
      </c>
      <c r="E118" s="1794"/>
      <c r="F118" s="1795"/>
    </row>
    <row r="119">
      <c r="A119" s="14" t="s">
        <v>1069</v>
      </c>
      <c r="B119" s="1789" t="s">
        <v>6287</v>
      </c>
      <c r="C119" s="1790" t="s">
        <v>6409</v>
      </c>
      <c r="D119" s="1791" t="s">
        <v>6410</v>
      </c>
      <c r="E119" s="1794"/>
      <c r="F119" s="1795"/>
    </row>
    <row r="120">
      <c r="A120" s="14" t="s">
        <v>1619</v>
      </c>
      <c r="B120" s="1789" t="s">
        <v>6287</v>
      </c>
      <c r="C120" s="1790" t="s">
        <v>6411</v>
      </c>
      <c r="D120" s="1791" t="s">
        <v>6292</v>
      </c>
      <c r="E120" s="1794"/>
      <c r="F120" s="1795"/>
    </row>
    <row r="121">
      <c r="A121" s="14" t="s">
        <v>1619</v>
      </c>
      <c r="B121" s="1789" t="s">
        <v>6294</v>
      </c>
      <c r="C121" s="1790" t="s">
        <v>6412</v>
      </c>
      <c r="D121" s="1791" t="s">
        <v>6296</v>
      </c>
      <c r="E121" s="1794"/>
      <c r="F121" s="1795"/>
    </row>
    <row r="122">
      <c r="A122" s="14" t="s">
        <v>1619</v>
      </c>
      <c r="B122" s="1789" t="s">
        <v>6303</v>
      </c>
      <c r="C122" s="1790" t="s">
        <v>6413</v>
      </c>
      <c r="D122" s="1791" t="s">
        <v>6302</v>
      </c>
      <c r="E122" s="1794"/>
      <c r="F122" s="1795"/>
    </row>
    <row r="123">
      <c r="A123" s="14" t="s">
        <v>1963</v>
      </c>
      <c r="B123" s="1789" t="s">
        <v>6287</v>
      </c>
      <c r="C123" s="1790" t="s">
        <v>6414</v>
      </c>
      <c r="D123" s="1791" t="s">
        <v>6292</v>
      </c>
      <c r="E123" s="1794"/>
      <c r="F123" s="1795"/>
    </row>
    <row r="124">
      <c r="A124" s="14" t="s">
        <v>1442</v>
      </c>
      <c r="B124" s="1789" t="s">
        <v>6287</v>
      </c>
      <c r="C124" s="1790" t="s">
        <v>6415</v>
      </c>
      <c r="D124" s="1791" t="s">
        <v>6292</v>
      </c>
      <c r="E124" s="1794"/>
      <c r="F124" s="1795"/>
    </row>
    <row r="125">
      <c r="A125" s="14" t="s">
        <v>1442</v>
      </c>
      <c r="B125" s="1789" t="s">
        <v>6294</v>
      </c>
      <c r="C125" s="1790" t="s">
        <v>6416</v>
      </c>
      <c r="D125" s="1791" t="s">
        <v>6296</v>
      </c>
      <c r="E125" s="1794"/>
      <c r="F125" s="1795"/>
    </row>
    <row r="126">
      <c r="A126" s="14" t="s">
        <v>1442</v>
      </c>
      <c r="B126" s="1789" t="s">
        <v>6303</v>
      </c>
      <c r="C126" s="1790" t="s">
        <v>6417</v>
      </c>
      <c r="D126" s="1791" t="s">
        <v>6302</v>
      </c>
      <c r="E126" s="1794"/>
      <c r="F126" s="1795"/>
    </row>
    <row r="127">
      <c r="A127" s="14" t="s">
        <v>2017</v>
      </c>
      <c r="B127" s="1789" t="s">
        <v>6287</v>
      </c>
      <c r="C127" s="1790" t="s">
        <v>6418</v>
      </c>
      <c r="D127" s="1791" t="s">
        <v>6300</v>
      </c>
      <c r="E127" s="1792">
        <v>98.0</v>
      </c>
      <c r="F127" s="1795"/>
    </row>
    <row r="128">
      <c r="A128" s="14" t="s">
        <v>2017</v>
      </c>
      <c r="B128" s="1789" t="s">
        <v>6294</v>
      </c>
      <c r="C128" s="1790" t="s">
        <v>6419</v>
      </c>
      <c r="D128" s="1791" t="s">
        <v>6302</v>
      </c>
      <c r="E128" s="1794"/>
      <c r="F128" s="1795"/>
    </row>
    <row r="129">
      <c r="A129" s="14" t="s">
        <v>2017</v>
      </c>
      <c r="B129" s="1789" t="s">
        <v>6303</v>
      </c>
      <c r="C129" s="1790" t="s">
        <v>6420</v>
      </c>
      <c r="D129" s="1791" t="s">
        <v>6292</v>
      </c>
      <c r="E129" s="1794"/>
      <c r="F129" s="1795"/>
    </row>
    <row r="130">
      <c r="A130" s="14" t="s">
        <v>2017</v>
      </c>
      <c r="B130" s="1789" t="s">
        <v>6306</v>
      </c>
      <c r="C130" s="1790" t="s">
        <v>6421</v>
      </c>
      <c r="D130" s="1791" t="s">
        <v>6302</v>
      </c>
      <c r="E130" s="1794"/>
      <c r="F130" s="1795"/>
    </row>
    <row r="131">
      <c r="A131" s="14" t="s">
        <v>2017</v>
      </c>
      <c r="B131" s="1789" t="s">
        <v>6309</v>
      </c>
      <c r="C131" s="1790" t="s">
        <v>6422</v>
      </c>
      <c r="D131" s="1791" t="s">
        <v>6302</v>
      </c>
      <c r="E131" s="1794"/>
      <c r="F131" s="1795"/>
    </row>
    <row r="132">
      <c r="A132" s="14" t="s">
        <v>2017</v>
      </c>
      <c r="B132" s="1789" t="s">
        <v>6423</v>
      </c>
      <c r="C132" s="1796"/>
      <c r="D132" s="1791" t="s">
        <v>6292</v>
      </c>
      <c r="E132" s="1794"/>
      <c r="F132" s="1795"/>
    </row>
    <row r="133">
      <c r="A133" s="14" t="s">
        <v>2017</v>
      </c>
      <c r="B133" s="1789" t="s">
        <v>6424</v>
      </c>
      <c r="C133" s="1790" t="s">
        <v>6425</v>
      </c>
      <c r="D133" s="1791" t="s">
        <v>6302</v>
      </c>
      <c r="E133" s="1792">
        <v>118.0</v>
      </c>
      <c r="F133" s="1793"/>
    </row>
    <row r="134">
      <c r="A134" s="14" t="s">
        <v>800</v>
      </c>
      <c r="B134" s="1789" t="s">
        <v>6287</v>
      </c>
      <c r="C134" s="1790" t="s">
        <v>6426</v>
      </c>
      <c r="D134" s="1791" t="s">
        <v>6305</v>
      </c>
      <c r="E134" s="1794"/>
      <c r="F134" s="1795"/>
    </row>
    <row r="135">
      <c r="A135" s="14" t="s">
        <v>1951</v>
      </c>
      <c r="B135" s="1789" t="s">
        <v>6287</v>
      </c>
      <c r="C135" s="1790" t="s">
        <v>6427</v>
      </c>
      <c r="D135" s="1791" t="s">
        <v>6292</v>
      </c>
      <c r="E135" s="1794"/>
      <c r="F135" s="1795"/>
    </row>
    <row r="136">
      <c r="A136" s="14" t="s">
        <v>1951</v>
      </c>
      <c r="B136" s="1789" t="s">
        <v>6294</v>
      </c>
      <c r="C136" s="1790" t="s">
        <v>6428</v>
      </c>
      <c r="D136" s="1791" t="s">
        <v>6296</v>
      </c>
      <c r="E136" s="1794"/>
      <c r="F136" s="1795"/>
    </row>
    <row r="137">
      <c r="A137" s="14" t="s">
        <v>1951</v>
      </c>
      <c r="B137" s="1789" t="s">
        <v>6303</v>
      </c>
      <c r="C137" s="1790" t="s">
        <v>6429</v>
      </c>
      <c r="D137" s="1791" t="s">
        <v>6302</v>
      </c>
      <c r="E137" s="1794"/>
      <c r="F137" s="1795"/>
    </row>
    <row r="138">
      <c r="A138" s="14" t="s">
        <v>1949</v>
      </c>
      <c r="B138" s="1789" t="s">
        <v>6287</v>
      </c>
      <c r="C138" s="1790" t="s">
        <v>6430</v>
      </c>
      <c r="D138" s="1791" t="s">
        <v>6292</v>
      </c>
      <c r="E138" s="1794"/>
      <c r="F138" s="1795"/>
    </row>
    <row r="139">
      <c r="A139" s="14" t="s">
        <v>1949</v>
      </c>
      <c r="B139" s="1789" t="s">
        <v>6294</v>
      </c>
      <c r="C139" s="1790" t="s">
        <v>6431</v>
      </c>
      <c r="D139" s="1791" t="s">
        <v>6296</v>
      </c>
      <c r="E139" s="1794"/>
      <c r="F139" s="1795"/>
    </row>
    <row r="140">
      <c r="A140" s="14" t="s">
        <v>1949</v>
      </c>
      <c r="B140" s="1789" t="s">
        <v>6303</v>
      </c>
      <c r="C140" s="1790" t="s">
        <v>6432</v>
      </c>
      <c r="D140" s="1791" t="s">
        <v>6302</v>
      </c>
      <c r="E140" s="1794"/>
      <c r="F140" s="1795"/>
    </row>
    <row r="141">
      <c r="A141" s="14" t="s">
        <v>935</v>
      </c>
      <c r="B141" s="1789" t="s">
        <v>6287</v>
      </c>
      <c r="C141" s="1797" t="s">
        <v>6433</v>
      </c>
      <c r="D141" s="1791" t="s">
        <v>6300</v>
      </c>
      <c r="E141" s="1792">
        <v>98.0</v>
      </c>
      <c r="F141" s="1795"/>
    </row>
    <row r="142">
      <c r="A142" s="14" t="s">
        <v>935</v>
      </c>
      <c r="B142" s="1789" t="s">
        <v>6294</v>
      </c>
      <c r="C142" s="1790" t="s">
        <v>6434</v>
      </c>
      <c r="D142" s="1791" t="s">
        <v>6292</v>
      </c>
      <c r="E142" s="1794"/>
      <c r="F142" s="1795"/>
    </row>
    <row r="143">
      <c r="A143" s="14" t="s">
        <v>935</v>
      </c>
      <c r="B143" s="1789" t="s">
        <v>6303</v>
      </c>
      <c r="C143" s="1790" t="s">
        <v>6435</v>
      </c>
      <c r="D143" s="1791" t="s">
        <v>6302</v>
      </c>
      <c r="E143" s="1794"/>
      <c r="F143" s="1795"/>
    </row>
    <row r="144">
      <c r="A144" s="14" t="s">
        <v>769</v>
      </c>
      <c r="B144" s="1789" t="s">
        <v>6287</v>
      </c>
      <c r="C144" s="1790" t="s">
        <v>6436</v>
      </c>
      <c r="D144" s="1791" t="s">
        <v>6300</v>
      </c>
      <c r="E144" s="1792">
        <v>98.0</v>
      </c>
      <c r="F144" s="1795"/>
    </row>
    <row r="145">
      <c r="A145" s="14" t="s">
        <v>769</v>
      </c>
      <c r="B145" s="1789" t="s">
        <v>6294</v>
      </c>
      <c r="C145" s="1790" t="s">
        <v>6437</v>
      </c>
      <c r="D145" s="1791" t="s">
        <v>6292</v>
      </c>
      <c r="E145" s="1794"/>
      <c r="F145" s="1795"/>
    </row>
    <row r="146">
      <c r="A146" s="14" t="s">
        <v>769</v>
      </c>
      <c r="B146" s="1789" t="s">
        <v>6303</v>
      </c>
      <c r="C146" s="1790" t="s">
        <v>6438</v>
      </c>
      <c r="D146" s="1791" t="s">
        <v>6296</v>
      </c>
      <c r="E146" s="1794"/>
      <c r="F146" s="1795"/>
    </row>
    <row r="147">
      <c r="A147" s="14" t="s">
        <v>769</v>
      </c>
      <c r="B147" s="1789" t="s">
        <v>6306</v>
      </c>
      <c r="C147" s="1790" t="s">
        <v>6439</v>
      </c>
      <c r="D147" s="1791" t="s">
        <v>6302</v>
      </c>
      <c r="E147" s="1792"/>
      <c r="F147" s="1793" t="s">
        <v>6440</v>
      </c>
    </row>
    <row r="148">
      <c r="A148" s="14" t="s">
        <v>769</v>
      </c>
      <c r="B148" s="1789" t="s">
        <v>6309</v>
      </c>
      <c r="C148" s="1796"/>
      <c r="D148" s="1791" t="s">
        <v>6292</v>
      </c>
      <c r="E148" s="1794"/>
      <c r="F148" s="1795"/>
    </row>
    <row r="149">
      <c r="A149" s="14" t="s">
        <v>2136</v>
      </c>
      <c r="B149" s="1789" t="s">
        <v>6287</v>
      </c>
      <c r="C149" s="1790" t="s">
        <v>1407</v>
      </c>
      <c r="D149" s="1791" t="s">
        <v>6292</v>
      </c>
      <c r="E149" s="1794"/>
      <c r="F149" s="1795"/>
    </row>
    <row r="150">
      <c r="A150" s="14" t="s">
        <v>2171</v>
      </c>
      <c r="B150" s="1789" t="s">
        <v>6287</v>
      </c>
      <c r="C150" s="1790" t="s">
        <v>6441</v>
      </c>
      <c r="D150" s="1791" t="s">
        <v>6442</v>
      </c>
      <c r="E150" s="1794"/>
      <c r="F150" s="1795"/>
    </row>
    <row r="151">
      <c r="A151" s="14" t="s">
        <v>1903</v>
      </c>
      <c r="B151" s="1789" t="s">
        <v>6287</v>
      </c>
      <c r="C151" s="1790"/>
      <c r="D151" s="1791" t="s">
        <v>6443</v>
      </c>
      <c r="E151" s="1794"/>
      <c r="F151" s="1795"/>
    </row>
    <row r="152">
      <c r="A152" s="14" t="s">
        <v>1156</v>
      </c>
      <c r="B152" s="1789" t="s">
        <v>6287</v>
      </c>
      <c r="C152" s="1790" t="s">
        <v>6444</v>
      </c>
      <c r="D152" s="1791" t="s">
        <v>6300</v>
      </c>
      <c r="E152" s="1792">
        <v>98.0</v>
      </c>
      <c r="F152" s="1795"/>
    </row>
    <row r="153">
      <c r="A153" s="14" t="s">
        <v>1156</v>
      </c>
      <c r="B153" s="1789" t="s">
        <v>6294</v>
      </c>
      <c r="C153" s="1790" t="s">
        <v>6445</v>
      </c>
      <c r="D153" s="1791" t="s">
        <v>6296</v>
      </c>
      <c r="E153" s="1794"/>
      <c r="F153" s="1795"/>
    </row>
    <row r="154">
      <c r="A154" s="14" t="s">
        <v>1156</v>
      </c>
      <c r="B154" s="1789" t="s">
        <v>6303</v>
      </c>
      <c r="C154" s="1790" t="s">
        <v>6446</v>
      </c>
      <c r="D154" s="1791" t="s">
        <v>6302</v>
      </c>
      <c r="E154" s="1794"/>
      <c r="F154" s="1795"/>
    </row>
    <row r="155">
      <c r="A155" s="14" t="s">
        <v>1156</v>
      </c>
      <c r="B155" s="1789" t="s">
        <v>6306</v>
      </c>
      <c r="C155" s="1790" t="s">
        <v>6447</v>
      </c>
      <c r="D155" s="1791" t="s">
        <v>6302</v>
      </c>
      <c r="E155" s="1792">
        <v>188.0</v>
      </c>
      <c r="F155" s="1793"/>
    </row>
    <row r="156">
      <c r="A156" s="14" t="s">
        <v>1156</v>
      </c>
      <c r="B156" s="1789" t="s">
        <v>6448</v>
      </c>
      <c r="C156" s="1796"/>
      <c r="D156" s="1791" t="s">
        <v>6302</v>
      </c>
      <c r="E156" s="1792"/>
      <c r="F156" s="1793" t="s">
        <v>6449</v>
      </c>
    </row>
    <row r="157">
      <c r="A157" s="14" t="s">
        <v>1362</v>
      </c>
      <c r="B157" s="1789" t="s">
        <v>6287</v>
      </c>
      <c r="C157" s="1790" t="s">
        <v>6450</v>
      </c>
      <c r="D157" s="1791" t="s">
        <v>6292</v>
      </c>
      <c r="E157" s="1794"/>
      <c r="F157" s="1795"/>
    </row>
    <row r="158">
      <c r="A158" s="14" t="s">
        <v>1362</v>
      </c>
      <c r="B158" s="1789" t="s">
        <v>6294</v>
      </c>
      <c r="C158" s="1790" t="s">
        <v>6451</v>
      </c>
      <c r="D158" s="1791" t="s">
        <v>6302</v>
      </c>
      <c r="E158" s="1794"/>
      <c r="F158" s="1795"/>
    </row>
    <row r="159">
      <c r="A159" s="14" t="s">
        <v>1362</v>
      </c>
      <c r="B159" s="1789" t="s">
        <v>6303</v>
      </c>
      <c r="C159" s="1790" t="s">
        <v>6452</v>
      </c>
      <c r="D159" s="1791" t="s">
        <v>6302</v>
      </c>
      <c r="E159" s="1794"/>
      <c r="F159" s="1795"/>
    </row>
    <row r="160">
      <c r="A160" s="14" t="s">
        <v>1763</v>
      </c>
      <c r="B160" s="1789" t="s">
        <v>6287</v>
      </c>
      <c r="C160" s="1790" t="s">
        <v>6453</v>
      </c>
      <c r="D160" s="1791" t="s">
        <v>6302</v>
      </c>
      <c r="E160" s="1794"/>
      <c r="F160" s="1795"/>
    </row>
    <row r="161">
      <c r="A161" s="14" t="s">
        <v>1763</v>
      </c>
      <c r="B161" s="1789" t="s">
        <v>6294</v>
      </c>
      <c r="C161" s="1790" t="s">
        <v>6454</v>
      </c>
      <c r="D161" s="1791" t="s">
        <v>6305</v>
      </c>
      <c r="E161" s="1794"/>
      <c r="F161" s="1795"/>
    </row>
    <row r="162">
      <c r="A162" s="14" t="s">
        <v>1138</v>
      </c>
      <c r="B162" s="1789" t="s">
        <v>6287</v>
      </c>
      <c r="C162" s="1790" t="s">
        <v>6455</v>
      </c>
      <c r="D162" s="1791" t="s">
        <v>6292</v>
      </c>
      <c r="E162" s="1794"/>
      <c r="F162" s="1795"/>
    </row>
    <row r="163">
      <c r="A163" s="14" t="s">
        <v>1138</v>
      </c>
      <c r="B163" s="1789" t="s">
        <v>6294</v>
      </c>
      <c r="C163" s="1790"/>
      <c r="D163" s="1791" t="s">
        <v>6302</v>
      </c>
      <c r="E163" s="1792"/>
      <c r="F163" s="1793" t="s">
        <v>6456</v>
      </c>
    </row>
    <row r="164">
      <c r="A164" s="14" t="s">
        <v>1138</v>
      </c>
      <c r="B164" s="1789" t="s">
        <v>6303</v>
      </c>
      <c r="C164" s="1790"/>
      <c r="D164" s="1791" t="s">
        <v>6302</v>
      </c>
      <c r="E164" s="1792"/>
      <c r="F164" s="1793" t="s">
        <v>6457</v>
      </c>
    </row>
    <row r="165">
      <c r="A165" s="14" t="s">
        <v>2283</v>
      </c>
      <c r="B165" s="1789" t="s">
        <v>6287</v>
      </c>
      <c r="C165" s="1790" t="s">
        <v>6458</v>
      </c>
      <c r="D165" s="1791" t="s">
        <v>6292</v>
      </c>
      <c r="E165" s="1794"/>
      <c r="F165" s="1795"/>
    </row>
    <row r="166">
      <c r="A166" s="14" t="s">
        <v>2283</v>
      </c>
      <c r="B166" s="1789" t="s">
        <v>6294</v>
      </c>
      <c r="C166" s="1790" t="s">
        <v>6459</v>
      </c>
      <c r="D166" s="1791" t="s">
        <v>6296</v>
      </c>
      <c r="E166" s="1794"/>
      <c r="F166" s="1795"/>
    </row>
    <row r="167">
      <c r="A167" s="14" t="s">
        <v>2283</v>
      </c>
      <c r="B167" s="1789" t="s">
        <v>6303</v>
      </c>
      <c r="C167" s="1790" t="s">
        <v>6460</v>
      </c>
      <c r="D167" s="1791" t="s">
        <v>6302</v>
      </c>
      <c r="E167" s="1792"/>
      <c r="F167" s="1793" t="s">
        <v>6461</v>
      </c>
    </row>
    <row r="168">
      <c r="A168" s="14" t="s">
        <v>721</v>
      </c>
      <c r="B168" s="1789" t="s">
        <v>6287</v>
      </c>
      <c r="C168" s="1790" t="s">
        <v>6462</v>
      </c>
      <c r="D168" s="1791" t="s">
        <v>6292</v>
      </c>
      <c r="E168" s="1794"/>
      <c r="F168" s="1795"/>
    </row>
    <row r="169">
      <c r="A169" s="14" t="s">
        <v>721</v>
      </c>
      <c r="B169" s="1789" t="s">
        <v>6294</v>
      </c>
      <c r="C169" s="1790"/>
      <c r="D169" s="1791" t="s">
        <v>6302</v>
      </c>
      <c r="E169" s="1794"/>
      <c r="F169" s="1795"/>
    </row>
    <row r="170">
      <c r="A170" s="14" t="s">
        <v>975</v>
      </c>
      <c r="B170" s="1789" t="s">
        <v>6287</v>
      </c>
      <c r="C170" s="1790" t="s">
        <v>6463</v>
      </c>
      <c r="D170" s="1791" t="s">
        <v>6296</v>
      </c>
      <c r="E170" s="1794"/>
      <c r="F170" s="1795"/>
    </row>
    <row r="171">
      <c r="A171" s="14" t="s">
        <v>975</v>
      </c>
      <c r="B171" s="1789" t="s">
        <v>6294</v>
      </c>
      <c r="C171" s="1790" t="s">
        <v>6464</v>
      </c>
      <c r="D171" s="1791" t="s">
        <v>6302</v>
      </c>
      <c r="E171" s="1794"/>
      <c r="F171" s="1795"/>
    </row>
    <row r="172">
      <c r="A172" s="14" t="s">
        <v>975</v>
      </c>
      <c r="B172" s="1789" t="s">
        <v>6303</v>
      </c>
      <c r="C172" s="1790" t="s">
        <v>6465</v>
      </c>
      <c r="D172" s="1791" t="s">
        <v>6302</v>
      </c>
      <c r="E172" s="1794"/>
      <c r="F172" s="1795"/>
    </row>
    <row r="173">
      <c r="A173" s="14" t="s">
        <v>975</v>
      </c>
      <c r="B173" s="1789" t="s">
        <v>6306</v>
      </c>
      <c r="C173" s="1790" t="s">
        <v>6466</v>
      </c>
      <c r="D173" s="1791" t="s">
        <v>6302</v>
      </c>
      <c r="E173" s="1794"/>
      <c r="F173" s="1795"/>
    </row>
    <row r="174">
      <c r="A174" s="14" t="s">
        <v>975</v>
      </c>
      <c r="B174" s="1789" t="s">
        <v>6309</v>
      </c>
      <c r="C174" s="1790" t="s">
        <v>6467</v>
      </c>
      <c r="D174" s="1791" t="s">
        <v>6302</v>
      </c>
      <c r="E174" s="1794"/>
      <c r="F174" s="1795"/>
    </row>
    <row r="175">
      <c r="A175" s="14" t="s">
        <v>629</v>
      </c>
      <c r="B175" s="1789" t="s">
        <v>6287</v>
      </c>
      <c r="C175" s="1790" t="s">
        <v>6468</v>
      </c>
      <c r="D175" s="1791" t="s">
        <v>6292</v>
      </c>
      <c r="E175" s="1794"/>
      <c r="F175" s="1795"/>
    </row>
    <row r="176">
      <c r="A176" s="14" t="s">
        <v>629</v>
      </c>
      <c r="B176" s="1789" t="s">
        <v>6294</v>
      </c>
      <c r="C176" s="1790" t="s">
        <v>6469</v>
      </c>
      <c r="D176" s="1791" t="s">
        <v>6296</v>
      </c>
      <c r="E176" s="1794"/>
      <c r="F176" s="1795"/>
    </row>
    <row r="177">
      <c r="A177" s="14" t="s">
        <v>2323</v>
      </c>
      <c r="B177" s="1789" t="s">
        <v>6287</v>
      </c>
      <c r="C177" s="1790"/>
      <c r="D177" s="1791" t="s">
        <v>6292</v>
      </c>
      <c r="E177" s="1794"/>
      <c r="F177" s="1795"/>
    </row>
    <row r="178">
      <c r="A178" s="14" t="s">
        <v>2407</v>
      </c>
      <c r="B178" s="1789" t="s">
        <v>6287</v>
      </c>
      <c r="C178" s="1790" t="s">
        <v>6470</v>
      </c>
      <c r="D178" s="1791" t="s">
        <v>6292</v>
      </c>
      <c r="E178" s="1794"/>
      <c r="F178" s="1795"/>
    </row>
    <row r="179">
      <c r="A179" s="14" t="s">
        <v>2407</v>
      </c>
      <c r="B179" s="1789" t="s">
        <v>6294</v>
      </c>
      <c r="C179" s="1796"/>
      <c r="D179" s="1791" t="s">
        <v>6296</v>
      </c>
      <c r="E179" s="1794"/>
      <c r="F179" s="1795"/>
    </row>
    <row r="180">
      <c r="A180" s="14" t="s">
        <v>240</v>
      </c>
      <c r="B180" s="1789" t="s">
        <v>6287</v>
      </c>
      <c r="C180" s="1790" t="s">
        <v>6471</v>
      </c>
      <c r="D180" s="1791" t="s">
        <v>6472</v>
      </c>
      <c r="E180" s="1794"/>
      <c r="F180" s="1795"/>
    </row>
    <row r="181">
      <c r="A181" s="14" t="s">
        <v>240</v>
      </c>
      <c r="B181" s="1789" t="s">
        <v>6294</v>
      </c>
      <c r="C181" s="1790" t="s">
        <v>6473</v>
      </c>
      <c r="D181" s="1791" t="s">
        <v>6302</v>
      </c>
      <c r="E181" s="1794"/>
      <c r="F181" s="1795"/>
    </row>
    <row r="182">
      <c r="A182" s="14" t="s">
        <v>240</v>
      </c>
      <c r="B182" s="1789" t="s">
        <v>6303</v>
      </c>
      <c r="C182" s="1790" t="s">
        <v>6474</v>
      </c>
      <c r="D182" s="1791" t="s">
        <v>6475</v>
      </c>
      <c r="E182" s="1794"/>
      <c r="F182" s="1795"/>
    </row>
    <row r="183">
      <c r="A183" s="14" t="s">
        <v>2475</v>
      </c>
      <c r="B183" s="1789" t="s">
        <v>6287</v>
      </c>
      <c r="C183" s="1790"/>
      <c r="D183" s="1791" t="s">
        <v>6292</v>
      </c>
      <c r="E183" s="1794"/>
      <c r="F183" s="1795"/>
    </row>
    <row r="184">
      <c r="A184" s="14" t="s">
        <v>2493</v>
      </c>
      <c r="B184" s="1789" t="s">
        <v>6287</v>
      </c>
      <c r="C184" s="1796"/>
      <c r="D184" s="1791" t="s">
        <v>6292</v>
      </c>
      <c r="E184" s="1794"/>
      <c r="F184" s="1795"/>
    </row>
    <row r="185">
      <c r="A185" s="14" t="s">
        <v>2043</v>
      </c>
      <c r="B185" s="1789" t="s">
        <v>6287</v>
      </c>
      <c r="C185" s="1790" t="s">
        <v>6476</v>
      </c>
      <c r="D185" s="1791" t="s">
        <v>6300</v>
      </c>
      <c r="E185" s="1792">
        <v>98.0</v>
      </c>
      <c r="F185" s="1795"/>
    </row>
    <row r="186">
      <c r="A186" s="14" t="s">
        <v>2043</v>
      </c>
      <c r="B186" s="1789" t="s">
        <v>6294</v>
      </c>
      <c r="C186" s="1790" t="s">
        <v>6477</v>
      </c>
      <c r="D186" s="1791" t="s">
        <v>6302</v>
      </c>
      <c r="E186" s="1794"/>
      <c r="F186" s="1795"/>
    </row>
    <row r="187">
      <c r="A187" s="14" t="s">
        <v>2043</v>
      </c>
      <c r="B187" s="1789" t="s">
        <v>6303</v>
      </c>
      <c r="C187" s="1796"/>
      <c r="D187" s="1791" t="s">
        <v>6407</v>
      </c>
      <c r="E187" s="1792"/>
      <c r="F187" s="1793" t="s">
        <v>6478</v>
      </c>
    </row>
    <row r="188">
      <c r="A188" s="14" t="s">
        <v>2487</v>
      </c>
      <c r="B188" s="1789" t="s">
        <v>6287</v>
      </c>
      <c r="C188" s="1790" t="s">
        <v>2898</v>
      </c>
      <c r="D188" s="1791" t="s">
        <v>6292</v>
      </c>
      <c r="E188" s="1794"/>
      <c r="F188" s="1795"/>
    </row>
    <row r="189">
      <c r="A189" s="14" t="s">
        <v>2487</v>
      </c>
      <c r="B189" s="1789" t="s">
        <v>6294</v>
      </c>
      <c r="C189" s="1790" t="s">
        <v>6479</v>
      </c>
      <c r="D189" s="1791" t="s">
        <v>6296</v>
      </c>
      <c r="E189" s="1794"/>
      <c r="F189" s="1795"/>
    </row>
    <row r="190">
      <c r="A190" s="14" t="s">
        <v>750</v>
      </c>
      <c r="B190" s="1789" t="s">
        <v>1768</v>
      </c>
      <c r="C190" s="1790"/>
      <c r="D190" s="1791"/>
      <c r="E190" s="1794"/>
      <c r="F190" s="1793" t="s">
        <v>6480</v>
      </c>
    </row>
    <row r="191">
      <c r="A191" s="14" t="s">
        <v>750</v>
      </c>
      <c r="B191" s="1789" t="s">
        <v>6287</v>
      </c>
      <c r="C191" s="1790"/>
      <c r="D191" s="1791" t="s">
        <v>6292</v>
      </c>
      <c r="E191" s="1794"/>
      <c r="F191" s="1795"/>
    </row>
    <row r="192">
      <c r="A192" s="14" t="s">
        <v>1621</v>
      </c>
      <c r="B192" s="1789" t="s">
        <v>6287</v>
      </c>
      <c r="C192" s="1796"/>
      <c r="D192" s="1791" t="s">
        <v>6481</v>
      </c>
      <c r="E192" s="1794"/>
      <c r="F192" s="1795"/>
    </row>
    <row r="193">
      <c r="A193" s="14" t="s">
        <v>1256</v>
      </c>
      <c r="B193" s="1789" t="s">
        <v>6287</v>
      </c>
      <c r="C193" s="1790" t="s">
        <v>6482</v>
      </c>
      <c r="D193" s="1791" t="s">
        <v>6292</v>
      </c>
      <c r="E193" s="1794"/>
      <c r="F193" s="1795"/>
    </row>
    <row r="194">
      <c r="A194" s="14" t="s">
        <v>1256</v>
      </c>
      <c r="B194" s="1789" t="s">
        <v>6294</v>
      </c>
      <c r="C194" s="1790" t="s">
        <v>6483</v>
      </c>
      <c r="D194" s="1791" t="s">
        <v>6296</v>
      </c>
      <c r="E194" s="1794"/>
      <c r="F194" s="1795"/>
    </row>
    <row r="195">
      <c r="A195" s="14" t="s">
        <v>2634</v>
      </c>
      <c r="B195" s="1789" t="s">
        <v>6287</v>
      </c>
      <c r="C195" s="1790" t="s">
        <v>1160</v>
      </c>
      <c r="D195" s="1791" t="s">
        <v>6292</v>
      </c>
      <c r="E195" s="1794"/>
      <c r="F195" s="1795"/>
    </row>
    <row r="196">
      <c r="A196" s="14" t="s">
        <v>1856</v>
      </c>
      <c r="B196" s="1789" t="s">
        <v>6287</v>
      </c>
      <c r="C196" s="1796"/>
      <c r="D196" s="1791" t="s">
        <v>6292</v>
      </c>
      <c r="E196" s="1794"/>
      <c r="F196" s="1795"/>
    </row>
    <row r="197">
      <c r="A197" s="14" t="s">
        <v>1856</v>
      </c>
      <c r="B197" s="1789" t="s">
        <v>6294</v>
      </c>
      <c r="C197" s="1796"/>
      <c r="D197" s="1791" t="s">
        <v>6296</v>
      </c>
      <c r="E197" s="1794"/>
      <c r="F197" s="1795"/>
    </row>
    <row r="198">
      <c r="A198" s="14" t="s">
        <v>2005</v>
      </c>
      <c r="B198" s="1789" t="s">
        <v>6287</v>
      </c>
      <c r="C198" s="1790" t="s">
        <v>6484</v>
      </c>
      <c r="D198" s="1791" t="s">
        <v>6292</v>
      </c>
      <c r="E198" s="1794"/>
      <c r="F198" s="1795"/>
    </row>
    <row r="199">
      <c r="A199" s="14" t="s">
        <v>2005</v>
      </c>
      <c r="B199" s="1789" t="s">
        <v>6294</v>
      </c>
      <c r="C199" s="1790" t="s">
        <v>6485</v>
      </c>
      <c r="D199" s="1791" t="s">
        <v>6302</v>
      </c>
      <c r="E199" s="1794"/>
      <c r="F199" s="1795"/>
    </row>
    <row r="200">
      <c r="A200" s="14" t="s">
        <v>2005</v>
      </c>
      <c r="B200" s="1789" t="s">
        <v>6303</v>
      </c>
      <c r="C200" s="1790" t="s">
        <v>6486</v>
      </c>
      <c r="D200" s="1791" t="s">
        <v>6302</v>
      </c>
      <c r="E200" s="1794"/>
      <c r="F200" s="1795"/>
    </row>
    <row r="201">
      <c r="A201" s="14" t="s">
        <v>2005</v>
      </c>
      <c r="B201" s="1789" t="s">
        <v>6306</v>
      </c>
      <c r="C201" s="1790" t="s">
        <v>6487</v>
      </c>
      <c r="D201" s="1791" t="s">
        <v>6296</v>
      </c>
      <c r="E201" s="1794"/>
      <c r="F201" s="1795"/>
    </row>
    <row r="202">
      <c r="A202" s="14" t="s">
        <v>858</v>
      </c>
      <c r="B202" s="1789" t="s">
        <v>6287</v>
      </c>
      <c r="C202" s="1790" t="s">
        <v>6488</v>
      </c>
      <c r="D202" s="1791" t="s">
        <v>6292</v>
      </c>
      <c r="E202" s="1794"/>
      <c r="F202" s="1795"/>
    </row>
    <row r="203">
      <c r="A203" s="14" t="s">
        <v>858</v>
      </c>
      <c r="B203" s="1789" t="s">
        <v>6294</v>
      </c>
      <c r="C203" s="1790" t="s">
        <v>6489</v>
      </c>
      <c r="D203" s="1791" t="s">
        <v>6296</v>
      </c>
      <c r="E203" s="1794"/>
      <c r="F203" s="1795"/>
    </row>
    <row r="204">
      <c r="A204" s="14" t="s">
        <v>2733</v>
      </c>
      <c r="B204" s="1789" t="s">
        <v>6287</v>
      </c>
      <c r="C204" s="1790" t="s">
        <v>6490</v>
      </c>
      <c r="D204" s="1791" t="s">
        <v>6292</v>
      </c>
      <c r="E204" s="1794"/>
      <c r="F204" s="1795"/>
    </row>
    <row r="205">
      <c r="A205" s="14" t="s">
        <v>2748</v>
      </c>
      <c r="B205" s="1789" t="s">
        <v>6287</v>
      </c>
      <c r="C205" s="1790" t="s">
        <v>6491</v>
      </c>
      <c r="D205" s="1791" t="s">
        <v>6292</v>
      </c>
      <c r="E205" s="1794"/>
      <c r="F205" s="1795"/>
    </row>
    <row r="206">
      <c r="A206" s="14" t="s">
        <v>2748</v>
      </c>
      <c r="B206" s="1789" t="s">
        <v>6294</v>
      </c>
      <c r="C206" s="1790" t="s">
        <v>6492</v>
      </c>
      <c r="D206" s="1791" t="s">
        <v>6302</v>
      </c>
      <c r="E206" s="1794"/>
      <c r="F206" s="1795"/>
    </row>
    <row r="207">
      <c r="A207" s="14" t="s">
        <v>887</v>
      </c>
      <c r="B207" s="1789" t="s">
        <v>6287</v>
      </c>
      <c r="C207" s="1790" t="s">
        <v>6493</v>
      </c>
      <c r="D207" s="1791" t="s">
        <v>6292</v>
      </c>
      <c r="E207" s="1794"/>
      <c r="F207" s="1795"/>
    </row>
    <row r="208">
      <c r="A208" s="14" t="s">
        <v>887</v>
      </c>
      <c r="B208" s="1789" t="s">
        <v>6294</v>
      </c>
      <c r="C208" s="1790" t="s">
        <v>6494</v>
      </c>
      <c r="D208" s="1791" t="s">
        <v>6296</v>
      </c>
      <c r="E208" s="1794"/>
      <c r="F208" s="1795"/>
    </row>
    <row r="209">
      <c r="A209" s="14" t="s">
        <v>887</v>
      </c>
      <c r="B209" s="1789" t="s">
        <v>6303</v>
      </c>
      <c r="C209" s="1790"/>
      <c r="D209" s="1791" t="s">
        <v>6302</v>
      </c>
      <c r="E209" s="1794"/>
      <c r="F209" s="1795"/>
    </row>
    <row r="210">
      <c r="A210" s="14" t="s">
        <v>1008</v>
      </c>
      <c r="B210" s="1789" t="s">
        <v>6287</v>
      </c>
      <c r="C210" s="1790" t="s">
        <v>6495</v>
      </c>
      <c r="D210" s="1791" t="s">
        <v>6292</v>
      </c>
      <c r="E210" s="1794"/>
      <c r="F210" s="1795"/>
    </row>
    <row r="211">
      <c r="A211" s="14" t="s">
        <v>1008</v>
      </c>
      <c r="B211" s="1789" t="s">
        <v>6294</v>
      </c>
      <c r="C211" s="1796"/>
      <c r="D211" s="1791" t="s">
        <v>6302</v>
      </c>
      <c r="E211" s="1792">
        <v>118.0</v>
      </c>
      <c r="F211" s="1793" t="s">
        <v>6496</v>
      </c>
    </row>
    <row r="212">
      <c r="A212" s="14" t="s">
        <v>1008</v>
      </c>
      <c r="B212" s="1789" t="s">
        <v>6303</v>
      </c>
      <c r="C212" s="1796"/>
      <c r="D212" s="1791" t="s">
        <v>6302</v>
      </c>
      <c r="E212" s="1792"/>
      <c r="F212" s="1793"/>
    </row>
    <row r="213">
      <c r="A213" s="14" t="s">
        <v>2858</v>
      </c>
      <c r="B213" s="1789" t="s">
        <v>6287</v>
      </c>
      <c r="C213" s="1790" t="s">
        <v>6497</v>
      </c>
      <c r="D213" s="1791" t="s">
        <v>6292</v>
      </c>
      <c r="E213" s="1794"/>
      <c r="F213" s="1795"/>
    </row>
    <row r="214">
      <c r="A214" s="14" t="s">
        <v>2894</v>
      </c>
      <c r="B214" s="1789" t="s">
        <v>6287</v>
      </c>
      <c r="C214" s="1790"/>
      <c r="D214" s="1791" t="s">
        <v>6292</v>
      </c>
      <c r="E214" s="1794"/>
      <c r="F214" s="1795"/>
    </row>
    <row r="215">
      <c r="A215" s="14" t="s">
        <v>2396</v>
      </c>
      <c r="B215" s="1789" t="s">
        <v>6287</v>
      </c>
      <c r="C215" s="1790" t="s">
        <v>6498</v>
      </c>
      <c r="D215" s="1791" t="s">
        <v>6292</v>
      </c>
      <c r="E215" s="1794"/>
      <c r="F215" s="1795"/>
    </row>
    <row r="216">
      <c r="A216" s="14" t="s">
        <v>2396</v>
      </c>
      <c r="B216" s="1789" t="s">
        <v>6294</v>
      </c>
      <c r="C216" s="1790" t="s">
        <v>6499</v>
      </c>
      <c r="D216" s="1791" t="s">
        <v>6302</v>
      </c>
      <c r="E216" s="1794"/>
      <c r="F216" s="1795"/>
    </row>
    <row r="217">
      <c r="A217" s="14" t="s">
        <v>2909</v>
      </c>
      <c r="B217" s="1789" t="s">
        <v>6287</v>
      </c>
      <c r="C217" s="1790" t="s">
        <v>6500</v>
      </c>
      <c r="D217" s="1791" t="s">
        <v>6292</v>
      </c>
      <c r="E217" s="1794"/>
      <c r="F217" s="1795"/>
    </row>
    <row r="218">
      <c r="A218" s="14" t="s">
        <v>2936</v>
      </c>
      <c r="B218" s="1789" t="s">
        <v>6287</v>
      </c>
      <c r="C218" s="1790"/>
      <c r="D218" s="1791" t="s">
        <v>6292</v>
      </c>
      <c r="E218" s="1794"/>
      <c r="F218" s="1795"/>
    </row>
    <row r="219">
      <c r="A219" s="14" t="s">
        <v>2955</v>
      </c>
      <c r="B219" s="1789" t="s">
        <v>6287</v>
      </c>
      <c r="C219" s="1790" t="s">
        <v>6501</v>
      </c>
      <c r="D219" s="1791" t="s">
        <v>6502</v>
      </c>
      <c r="E219" s="1794"/>
      <c r="F219" s="1795"/>
    </row>
    <row r="220">
      <c r="A220" s="14" t="s">
        <v>2979</v>
      </c>
      <c r="B220" s="1789" t="s">
        <v>6287</v>
      </c>
      <c r="C220" s="1790" t="s">
        <v>6503</v>
      </c>
      <c r="D220" s="1791" t="s">
        <v>6292</v>
      </c>
      <c r="E220" s="1794"/>
      <c r="F220" s="1795"/>
    </row>
    <row r="221">
      <c r="A221" s="14" t="s">
        <v>580</v>
      </c>
      <c r="B221" s="1789" t="s">
        <v>6287</v>
      </c>
      <c r="C221" s="1790" t="s">
        <v>6504</v>
      </c>
      <c r="D221" s="1791" t="s">
        <v>6292</v>
      </c>
      <c r="E221" s="1794"/>
      <c r="F221" s="1795"/>
    </row>
    <row r="222">
      <c r="A222" s="14" t="s">
        <v>580</v>
      </c>
      <c r="B222" s="1789" t="s">
        <v>6294</v>
      </c>
      <c r="C222" s="1790" t="s">
        <v>6505</v>
      </c>
      <c r="D222" s="1791" t="s">
        <v>6302</v>
      </c>
      <c r="E222" s="1794"/>
      <c r="F222" s="1795"/>
    </row>
    <row r="223">
      <c r="A223" s="14" t="s">
        <v>580</v>
      </c>
      <c r="B223" s="1789" t="s">
        <v>6303</v>
      </c>
      <c r="C223" s="1790" t="s">
        <v>6506</v>
      </c>
      <c r="D223" s="1791" t="s">
        <v>6302</v>
      </c>
      <c r="E223" s="1794"/>
      <c r="F223" s="1795"/>
    </row>
    <row r="224">
      <c r="A224" s="14" t="s">
        <v>580</v>
      </c>
      <c r="B224" s="1789" t="s">
        <v>6306</v>
      </c>
      <c r="C224" s="1790" t="s">
        <v>6507</v>
      </c>
      <c r="D224" s="1791" t="s">
        <v>6302</v>
      </c>
      <c r="E224" s="1792">
        <v>188.0</v>
      </c>
      <c r="F224" s="1793"/>
    </row>
    <row r="225">
      <c r="A225" s="14" t="s">
        <v>580</v>
      </c>
      <c r="B225" s="1789" t="s">
        <v>6309</v>
      </c>
      <c r="C225" s="1790" t="s">
        <v>6508</v>
      </c>
      <c r="D225" s="1791" t="s">
        <v>6302</v>
      </c>
      <c r="E225" s="1794"/>
      <c r="F225" s="1795"/>
    </row>
    <row r="226">
      <c r="A226" s="14" t="s">
        <v>1303</v>
      </c>
      <c r="B226" s="1789" t="s">
        <v>6287</v>
      </c>
      <c r="C226" s="1790" t="s">
        <v>6509</v>
      </c>
      <c r="D226" s="1791" t="s">
        <v>6292</v>
      </c>
      <c r="E226" s="1794"/>
      <c r="F226" s="1795"/>
    </row>
    <row r="227">
      <c r="A227" s="14" t="s">
        <v>1303</v>
      </c>
      <c r="B227" s="1789" t="s">
        <v>6294</v>
      </c>
      <c r="C227" s="1790" t="s">
        <v>6510</v>
      </c>
      <c r="D227" s="1791" t="s">
        <v>6296</v>
      </c>
      <c r="E227" s="1794"/>
      <c r="F227" s="1795"/>
    </row>
    <row r="228">
      <c r="A228" s="14" t="s">
        <v>313</v>
      </c>
      <c r="B228" s="1789" t="s">
        <v>6287</v>
      </c>
      <c r="C228" s="1790" t="s">
        <v>6511</v>
      </c>
      <c r="D228" s="1791" t="s">
        <v>6292</v>
      </c>
      <c r="E228" s="1794"/>
      <c r="F228" s="1795"/>
    </row>
    <row r="229">
      <c r="A229" s="14" t="s">
        <v>313</v>
      </c>
      <c r="B229" s="1789" t="s">
        <v>6294</v>
      </c>
      <c r="C229" s="1790" t="s">
        <v>6512</v>
      </c>
      <c r="D229" s="1791" t="s">
        <v>6296</v>
      </c>
      <c r="E229" s="1794"/>
      <c r="F229" s="1795"/>
    </row>
    <row r="230">
      <c r="A230" s="14" t="s">
        <v>1097</v>
      </c>
      <c r="B230" s="1789" t="s">
        <v>6287</v>
      </c>
      <c r="C230" s="1790" t="s">
        <v>6513</v>
      </c>
      <c r="D230" s="1791" t="s">
        <v>6300</v>
      </c>
      <c r="E230" s="1792">
        <v>98.0</v>
      </c>
      <c r="F230" s="1795"/>
    </row>
    <row r="231">
      <c r="A231" s="14" t="s">
        <v>1097</v>
      </c>
      <c r="B231" s="1789" t="s">
        <v>6294</v>
      </c>
      <c r="C231" s="1790" t="s">
        <v>6514</v>
      </c>
      <c r="D231" s="1791" t="s">
        <v>6515</v>
      </c>
      <c r="E231" s="1794"/>
      <c r="F231" s="1795"/>
    </row>
    <row r="232">
      <c r="A232" s="14" t="s">
        <v>1791</v>
      </c>
      <c r="B232" s="1789" t="s">
        <v>6287</v>
      </c>
      <c r="C232" s="1790" t="s">
        <v>6516</v>
      </c>
      <c r="D232" s="1791" t="s">
        <v>6292</v>
      </c>
      <c r="E232" s="1794"/>
      <c r="F232" s="1795"/>
    </row>
    <row r="233">
      <c r="A233" s="14" t="s">
        <v>1791</v>
      </c>
      <c r="B233" s="1789" t="s">
        <v>6294</v>
      </c>
      <c r="C233" s="1790"/>
      <c r="D233" s="1791" t="s">
        <v>6302</v>
      </c>
      <c r="E233" s="1794"/>
      <c r="F233" s="1793" t="s">
        <v>6517</v>
      </c>
    </row>
    <row r="234">
      <c r="A234" s="14" t="s">
        <v>2799</v>
      </c>
      <c r="B234" s="1789" t="s">
        <v>6287</v>
      </c>
      <c r="C234" s="1790" t="s">
        <v>6518</v>
      </c>
      <c r="D234" s="1791" t="s">
        <v>6305</v>
      </c>
      <c r="E234" s="1794"/>
      <c r="F234" s="1795"/>
    </row>
    <row r="235">
      <c r="A235" s="14" t="s">
        <v>238</v>
      </c>
      <c r="B235" s="1789" t="s">
        <v>6287</v>
      </c>
      <c r="C235" s="1790" t="s">
        <v>6519</v>
      </c>
      <c r="D235" s="1791" t="s">
        <v>6364</v>
      </c>
      <c r="E235" s="1794"/>
      <c r="F235" s="1795"/>
    </row>
    <row r="236">
      <c r="A236" s="14" t="s">
        <v>238</v>
      </c>
      <c r="B236" s="1789" t="s">
        <v>6294</v>
      </c>
      <c r="C236" s="1790" t="s">
        <v>6520</v>
      </c>
      <c r="D236" s="1791" t="s">
        <v>6521</v>
      </c>
      <c r="E236" s="1794"/>
      <c r="F236" s="1795"/>
    </row>
    <row r="237">
      <c r="A237" s="14" t="s">
        <v>238</v>
      </c>
      <c r="B237" s="1789" t="s">
        <v>6303</v>
      </c>
      <c r="C237" s="1790" t="s">
        <v>6522</v>
      </c>
      <c r="D237" s="1791" t="s">
        <v>6407</v>
      </c>
      <c r="E237" s="1792"/>
      <c r="F237" s="1793" t="s">
        <v>6523</v>
      </c>
    </row>
    <row r="238">
      <c r="A238" s="14" t="s">
        <v>3146</v>
      </c>
      <c r="B238" s="1789" t="s">
        <v>6287</v>
      </c>
      <c r="C238" s="1790" t="s">
        <v>6524</v>
      </c>
      <c r="D238" s="1791" t="s">
        <v>6292</v>
      </c>
      <c r="E238" s="1794"/>
      <c r="F238" s="1795"/>
    </row>
    <row r="239">
      <c r="A239" s="14" t="s">
        <v>3159</v>
      </c>
      <c r="B239" s="1789" t="s">
        <v>6287</v>
      </c>
      <c r="C239" s="1796"/>
      <c r="D239" s="1791" t="s">
        <v>6292</v>
      </c>
      <c r="E239" s="1794"/>
      <c r="F239" s="1795"/>
    </row>
    <row r="240">
      <c r="A240" s="14" t="s">
        <v>1071</v>
      </c>
      <c r="B240" s="1789" t="s">
        <v>6287</v>
      </c>
      <c r="C240" s="1790" t="s">
        <v>6525</v>
      </c>
      <c r="D240" s="1791" t="s">
        <v>6302</v>
      </c>
      <c r="E240" s="1794"/>
      <c r="F240" s="1795"/>
    </row>
    <row r="241">
      <c r="A241" s="14" t="s">
        <v>1071</v>
      </c>
      <c r="B241" s="1789" t="s">
        <v>6294</v>
      </c>
      <c r="C241" s="1790" t="s">
        <v>6526</v>
      </c>
      <c r="D241" s="1791" t="s">
        <v>6296</v>
      </c>
      <c r="E241" s="1794"/>
      <c r="F241" s="1795"/>
    </row>
    <row r="242">
      <c r="A242" s="14" t="s">
        <v>1071</v>
      </c>
      <c r="B242" s="1789" t="s">
        <v>6303</v>
      </c>
      <c r="C242" s="1790" t="s">
        <v>6527</v>
      </c>
      <c r="D242" s="1791" t="s">
        <v>6302</v>
      </c>
      <c r="E242" s="1794"/>
      <c r="F242" s="1795"/>
    </row>
    <row r="243">
      <c r="A243" s="14" t="s">
        <v>1071</v>
      </c>
      <c r="B243" s="1789" t="s">
        <v>6306</v>
      </c>
      <c r="C243" s="1790" t="s">
        <v>6528</v>
      </c>
      <c r="D243" s="1791" t="s">
        <v>6302</v>
      </c>
      <c r="E243" s="1794"/>
      <c r="F243" s="1795"/>
    </row>
    <row r="244">
      <c r="A244" s="14" t="s">
        <v>1071</v>
      </c>
      <c r="B244" s="1789" t="s">
        <v>6309</v>
      </c>
      <c r="C244" s="1790" t="s">
        <v>6529</v>
      </c>
      <c r="D244" s="1791" t="s">
        <v>6302</v>
      </c>
      <c r="E244" s="1794"/>
      <c r="F244" s="1795"/>
    </row>
    <row r="245">
      <c r="A245" s="14" t="s">
        <v>3230</v>
      </c>
      <c r="B245" s="1789" t="s">
        <v>6287</v>
      </c>
      <c r="C245" s="1796"/>
      <c r="D245" s="1791" t="s">
        <v>6292</v>
      </c>
      <c r="E245" s="1794"/>
      <c r="F245" s="1795"/>
    </row>
    <row r="246">
      <c r="A246" s="14" t="s">
        <v>3230</v>
      </c>
      <c r="B246" s="1789" t="s">
        <v>6294</v>
      </c>
      <c r="C246" s="1796"/>
      <c r="D246" s="1791" t="s">
        <v>6296</v>
      </c>
      <c r="E246" s="1794"/>
      <c r="F246" s="1795"/>
    </row>
    <row r="247">
      <c r="A247" s="14" t="s">
        <v>3253</v>
      </c>
      <c r="B247" s="1789" t="s">
        <v>6287</v>
      </c>
      <c r="C247" s="1790" t="s">
        <v>6530</v>
      </c>
      <c r="D247" s="1791" t="s">
        <v>6292</v>
      </c>
      <c r="E247" s="1794"/>
      <c r="F247" s="1795"/>
    </row>
    <row r="248">
      <c r="A248" s="14" t="s">
        <v>3253</v>
      </c>
      <c r="B248" s="1789" t="s">
        <v>6294</v>
      </c>
      <c r="C248" s="1790"/>
      <c r="D248" s="1791" t="s">
        <v>6296</v>
      </c>
      <c r="E248" s="1794"/>
      <c r="F248" s="1795"/>
    </row>
    <row r="249">
      <c r="A249" s="14" t="s">
        <v>960</v>
      </c>
      <c r="B249" s="1789" t="s">
        <v>6287</v>
      </c>
      <c r="C249" s="1790" t="s">
        <v>6531</v>
      </c>
      <c r="D249" s="1791" t="s">
        <v>6292</v>
      </c>
      <c r="E249" s="1794"/>
      <c r="F249" s="1795"/>
    </row>
    <row r="250">
      <c r="A250" s="14" t="s">
        <v>960</v>
      </c>
      <c r="B250" s="1789" t="s">
        <v>6294</v>
      </c>
      <c r="C250" s="1790" t="s">
        <v>6532</v>
      </c>
      <c r="D250" s="1791" t="s">
        <v>6302</v>
      </c>
      <c r="E250" s="1794"/>
      <c r="F250" s="1795"/>
    </row>
    <row r="251">
      <c r="A251" s="14" t="s">
        <v>1208</v>
      </c>
      <c r="B251" s="1789" t="s">
        <v>6287</v>
      </c>
      <c r="C251" s="1790" t="s">
        <v>6533</v>
      </c>
      <c r="D251" s="1791" t="s">
        <v>6364</v>
      </c>
      <c r="E251" s="1794"/>
      <c r="F251" s="1795"/>
    </row>
    <row r="252">
      <c r="A252" s="14" t="s">
        <v>1208</v>
      </c>
      <c r="B252" s="1789" t="s">
        <v>6294</v>
      </c>
      <c r="C252" s="1790" t="s">
        <v>6534</v>
      </c>
      <c r="D252" s="1791" t="s">
        <v>6535</v>
      </c>
      <c r="E252" s="1794"/>
      <c r="F252" s="1795"/>
    </row>
    <row r="253">
      <c r="A253" s="14" t="s">
        <v>610</v>
      </c>
      <c r="B253" s="1789" t="s">
        <v>6287</v>
      </c>
      <c r="C253" s="1790" t="s">
        <v>6536</v>
      </c>
      <c r="D253" s="1791" t="s">
        <v>6302</v>
      </c>
      <c r="E253" s="1794"/>
      <c r="F253" s="1795"/>
    </row>
    <row r="254">
      <c r="A254" s="14" t="s">
        <v>610</v>
      </c>
      <c r="B254" s="1789" t="s">
        <v>6294</v>
      </c>
      <c r="C254" s="1790" t="s">
        <v>6537</v>
      </c>
      <c r="D254" s="1791" t="s">
        <v>6302</v>
      </c>
      <c r="E254" s="1794"/>
      <c r="F254" s="1795"/>
    </row>
    <row r="255">
      <c r="A255" s="14" t="s">
        <v>3332</v>
      </c>
      <c r="B255" s="1789" t="s">
        <v>6287</v>
      </c>
      <c r="C255" s="1790" t="s">
        <v>6538</v>
      </c>
      <c r="D255" s="1791" t="s">
        <v>6292</v>
      </c>
      <c r="E255" s="1794"/>
      <c r="F255" s="1795"/>
    </row>
    <row r="256">
      <c r="A256" s="14" t="s">
        <v>3332</v>
      </c>
      <c r="B256" s="1789" t="s">
        <v>6294</v>
      </c>
      <c r="C256" s="1790"/>
      <c r="D256" s="1791" t="s">
        <v>6296</v>
      </c>
      <c r="E256" s="1794"/>
      <c r="F256" s="1795"/>
    </row>
    <row r="257">
      <c r="A257" s="14" t="s">
        <v>856</v>
      </c>
      <c r="B257" s="1789" t="s">
        <v>6287</v>
      </c>
      <c r="C257" s="1790" t="s">
        <v>6539</v>
      </c>
      <c r="D257" s="1791" t="s">
        <v>6292</v>
      </c>
      <c r="E257" s="1794"/>
      <c r="F257" s="1795"/>
    </row>
    <row r="258">
      <c r="A258" s="14" t="s">
        <v>856</v>
      </c>
      <c r="B258" s="1789" t="s">
        <v>6294</v>
      </c>
      <c r="C258" s="1790" t="s">
        <v>6540</v>
      </c>
      <c r="D258" s="1791" t="s">
        <v>6296</v>
      </c>
      <c r="E258" s="1794"/>
      <c r="F258" s="1795"/>
    </row>
    <row r="259">
      <c r="A259" s="14" t="s">
        <v>3387</v>
      </c>
      <c r="B259" s="1789" t="s">
        <v>6287</v>
      </c>
      <c r="C259" s="1790"/>
      <c r="D259" s="1791" t="s">
        <v>6302</v>
      </c>
      <c r="E259" s="1794"/>
      <c r="F259" s="1795"/>
    </row>
    <row r="260">
      <c r="A260" s="14" t="s">
        <v>1029</v>
      </c>
      <c r="B260" s="1789" t="s">
        <v>6287</v>
      </c>
      <c r="C260" s="1790"/>
      <c r="D260" s="1791" t="s">
        <v>6292</v>
      </c>
      <c r="E260" s="1794"/>
      <c r="F260" s="1795"/>
    </row>
    <row r="261">
      <c r="A261" s="14" t="s">
        <v>1574</v>
      </c>
      <c r="B261" s="1789" t="s">
        <v>6287</v>
      </c>
      <c r="C261" s="1790" t="s">
        <v>6541</v>
      </c>
      <c r="D261" s="1791" t="s">
        <v>6292</v>
      </c>
      <c r="E261" s="1794"/>
      <c r="F261" s="1795"/>
    </row>
    <row r="262">
      <c r="A262" s="14" t="s">
        <v>1574</v>
      </c>
      <c r="B262" s="1789" t="s">
        <v>6294</v>
      </c>
      <c r="C262" s="1796"/>
      <c r="D262" s="1791" t="s">
        <v>6296</v>
      </c>
      <c r="E262" s="1794"/>
      <c r="F262" s="1795"/>
    </row>
    <row r="263">
      <c r="A263" s="14" t="s">
        <v>2966</v>
      </c>
      <c r="B263" s="1789" t="s">
        <v>6287</v>
      </c>
      <c r="C263" s="1790" t="s">
        <v>6542</v>
      </c>
      <c r="D263" s="1791" t="s">
        <v>6292</v>
      </c>
      <c r="E263" s="1794"/>
      <c r="F263" s="1795"/>
    </row>
    <row r="264">
      <c r="A264" s="14" t="s">
        <v>2966</v>
      </c>
      <c r="B264" s="1789" t="s">
        <v>6294</v>
      </c>
      <c r="C264" s="1790" t="s">
        <v>6543</v>
      </c>
      <c r="D264" s="1791" t="s">
        <v>6296</v>
      </c>
      <c r="E264" s="1794"/>
      <c r="F264" s="1795"/>
    </row>
    <row r="265">
      <c r="A265" s="14" t="s">
        <v>1210</v>
      </c>
      <c r="B265" s="1789" t="s">
        <v>6287</v>
      </c>
      <c r="C265" s="1790" t="s">
        <v>6544</v>
      </c>
      <c r="D265" s="1791" t="s">
        <v>6292</v>
      </c>
      <c r="E265" s="1792"/>
      <c r="F265" s="1793" t="s">
        <v>6336</v>
      </c>
    </row>
    <row r="266">
      <c r="A266" s="14" t="s">
        <v>1210</v>
      </c>
      <c r="B266" s="1789" t="s">
        <v>6294</v>
      </c>
      <c r="C266" s="1790" t="s">
        <v>6545</v>
      </c>
      <c r="D266" s="1791" t="s">
        <v>6296</v>
      </c>
      <c r="E266" s="1794"/>
      <c r="F266" s="1795"/>
    </row>
    <row r="267">
      <c r="A267" s="14" t="s">
        <v>1210</v>
      </c>
      <c r="B267" s="1789" t="s">
        <v>6303</v>
      </c>
      <c r="C267" s="1796"/>
      <c r="D267" s="1791" t="s">
        <v>6302</v>
      </c>
      <c r="E267" s="1794"/>
      <c r="F267" s="1795"/>
    </row>
    <row r="268">
      <c r="A268" s="14" t="s">
        <v>1210</v>
      </c>
      <c r="B268" s="1789" t="s">
        <v>6306</v>
      </c>
      <c r="C268" s="1796"/>
      <c r="D268" s="1791" t="s">
        <v>6302</v>
      </c>
      <c r="E268" s="1792"/>
      <c r="F268" s="1793" t="s">
        <v>6457</v>
      </c>
    </row>
    <row r="269">
      <c r="A269" s="14" t="s">
        <v>3481</v>
      </c>
      <c r="B269" s="1789" t="s">
        <v>6287</v>
      </c>
      <c r="C269" s="1790" t="s">
        <v>6546</v>
      </c>
      <c r="D269" s="1791" t="s">
        <v>6292</v>
      </c>
      <c r="E269" s="1794"/>
      <c r="F269" s="1795"/>
    </row>
    <row r="270">
      <c r="A270" s="14" t="s">
        <v>3481</v>
      </c>
      <c r="B270" s="1789" t="s">
        <v>6294</v>
      </c>
      <c r="C270" s="1790" t="s">
        <v>6547</v>
      </c>
      <c r="D270" s="1791" t="s">
        <v>6302</v>
      </c>
      <c r="E270" s="1792"/>
      <c r="F270" s="1793" t="s">
        <v>6548</v>
      </c>
    </row>
    <row r="271">
      <c r="A271" s="14" t="s">
        <v>3481</v>
      </c>
      <c r="B271" s="1789" t="s">
        <v>6303</v>
      </c>
      <c r="C271" s="1790" t="s">
        <v>6549</v>
      </c>
      <c r="D271" s="1791" t="s">
        <v>6302</v>
      </c>
      <c r="E271" s="1794"/>
      <c r="F271" s="1795"/>
    </row>
    <row r="272">
      <c r="A272" s="14" t="s">
        <v>3481</v>
      </c>
      <c r="B272" s="1789" t="s">
        <v>6306</v>
      </c>
      <c r="C272" s="1790" t="s">
        <v>6550</v>
      </c>
      <c r="D272" s="1791" t="s">
        <v>6302</v>
      </c>
      <c r="E272" s="1794"/>
      <c r="F272" s="1795"/>
    </row>
    <row r="273">
      <c r="A273" s="14" t="s">
        <v>3481</v>
      </c>
      <c r="B273" s="1789" t="s">
        <v>6309</v>
      </c>
      <c r="C273" s="1790"/>
      <c r="D273" s="1791" t="s">
        <v>6302</v>
      </c>
      <c r="E273" s="1794"/>
      <c r="F273" s="1795"/>
    </row>
    <row r="274">
      <c r="A274" s="14" t="s">
        <v>3508</v>
      </c>
      <c r="B274" s="1789" t="s">
        <v>6287</v>
      </c>
      <c r="C274" s="1790" t="s">
        <v>6551</v>
      </c>
      <c r="D274" s="1791" t="s">
        <v>6292</v>
      </c>
      <c r="E274" s="1794"/>
      <c r="F274" s="1795"/>
    </row>
    <row r="275">
      <c r="A275" s="14" t="s">
        <v>1334</v>
      </c>
      <c r="B275" s="1789" t="s">
        <v>6287</v>
      </c>
      <c r="C275" s="1790" t="s">
        <v>6552</v>
      </c>
      <c r="D275" s="1791" t="s">
        <v>6292</v>
      </c>
      <c r="E275" s="1794"/>
      <c r="F275" s="1795"/>
    </row>
    <row r="276">
      <c r="A276" s="14" t="s">
        <v>1334</v>
      </c>
      <c r="B276" s="1789" t="s">
        <v>6294</v>
      </c>
      <c r="C276" s="1790" t="s">
        <v>6553</v>
      </c>
      <c r="D276" s="1791" t="s">
        <v>6302</v>
      </c>
      <c r="E276" s="1794"/>
      <c r="F276" s="1795"/>
    </row>
    <row r="277">
      <c r="A277" s="14" t="s">
        <v>1334</v>
      </c>
      <c r="B277" s="1789" t="s">
        <v>6303</v>
      </c>
      <c r="C277" s="1790" t="s">
        <v>6554</v>
      </c>
      <c r="D277" s="1791" t="s">
        <v>6296</v>
      </c>
      <c r="E277" s="1794"/>
      <c r="F277" s="1795"/>
    </row>
    <row r="278">
      <c r="A278" s="14" t="s">
        <v>1334</v>
      </c>
      <c r="B278" s="1789" t="s">
        <v>6306</v>
      </c>
      <c r="C278" s="1790" t="s">
        <v>6555</v>
      </c>
      <c r="D278" s="1791" t="s">
        <v>6302</v>
      </c>
      <c r="E278" s="1794"/>
      <c r="F278" s="1795"/>
    </row>
    <row r="279">
      <c r="A279" s="14" t="s">
        <v>1334</v>
      </c>
      <c r="B279" s="1789" t="s">
        <v>6309</v>
      </c>
      <c r="C279" s="1790" t="s">
        <v>6556</v>
      </c>
      <c r="D279" s="1791" t="s">
        <v>6302</v>
      </c>
      <c r="E279" s="1794"/>
      <c r="F279" s="1795"/>
    </row>
    <row r="280">
      <c r="A280" s="14" t="s">
        <v>1334</v>
      </c>
      <c r="B280" s="1789" t="s">
        <v>6423</v>
      </c>
      <c r="C280" s="1796"/>
      <c r="D280" s="1791" t="s">
        <v>6302</v>
      </c>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row r="1036">
      <c r="B1036" s="1798"/>
      <c r="C1036" s="1796"/>
      <c r="D1036" s="1799"/>
      <c r="E1036" s="1794"/>
      <c r="F1036" s="1795"/>
    </row>
    <row r="1037">
      <c r="B1037" s="1798"/>
      <c r="C1037" s="1796"/>
      <c r="D1037" s="1799"/>
      <c r="E1037" s="1794"/>
      <c r="F1037" s="1795"/>
    </row>
    <row r="1038">
      <c r="B1038" s="1798"/>
      <c r="C1038" s="1796"/>
      <c r="D1038" s="1799"/>
      <c r="E1038" s="1794"/>
      <c r="F1038" s="1795"/>
    </row>
    <row r="1039">
      <c r="B1039" s="1798"/>
      <c r="C1039" s="1796"/>
      <c r="D1039" s="1799"/>
      <c r="E1039" s="1794"/>
      <c r="F1039" s="1795"/>
    </row>
    <row r="1040">
      <c r="B1040" s="1798"/>
      <c r="C1040" s="1796"/>
      <c r="D1040" s="1799"/>
      <c r="E1040" s="1794"/>
      <c r="F1040" s="1795"/>
    </row>
    <row r="1041">
      <c r="B1041" s="1798"/>
      <c r="C1041" s="1796"/>
      <c r="D1041" s="1799"/>
      <c r="E1041" s="1794"/>
      <c r="F1041" s="1795"/>
    </row>
    <row r="1042">
      <c r="B1042" s="1798"/>
      <c r="C1042" s="1796"/>
      <c r="D1042" s="1799"/>
      <c r="E1042" s="1794"/>
      <c r="F1042" s="1795"/>
    </row>
    <row r="1043">
      <c r="B1043" s="1798"/>
      <c r="C1043" s="1796"/>
      <c r="D1043" s="1799"/>
      <c r="E1043" s="1794"/>
      <c r="F1043" s="1795"/>
    </row>
    <row r="1044">
      <c r="B1044" s="1798"/>
      <c r="C1044" s="1796"/>
      <c r="D1044" s="1799"/>
      <c r="E1044" s="1794"/>
      <c r="F1044" s="1795"/>
    </row>
    <row r="1045">
      <c r="B1045" s="1798"/>
      <c r="C1045" s="1796"/>
      <c r="D1045" s="1799"/>
      <c r="E1045" s="1794"/>
      <c r="F1045" s="1795"/>
    </row>
    <row r="1046">
      <c r="B1046" s="1798"/>
      <c r="C1046" s="1796"/>
      <c r="D1046" s="1799"/>
      <c r="E1046" s="1794"/>
      <c r="F1046"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03">
        <v>43951.0</v>
      </c>
      <c r="B5" s="1804" t="s">
        <v>6557</v>
      </c>
      <c r="C5" s="24"/>
      <c r="D5" s="1805" t="str">
        <f>concatenate(if(int($A5-now())=0,"",int($A5-now())),switch(int($A5-now()),0,"",1," Day"," Days"))</f>
        <v>-708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6558</v>
      </c>
      <c r="B7" s="452"/>
      <c r="C7" s="452"/>
      <c r="D7" s="452"/>
      <c r="E7" s="452"/>
      <c r="F7" s="452"/>
      <c r="G7" s="452"/>
      <c r="H7" s="453"/>
    </row>
    <row r="8">
      <c r="A8" s="1811" t="s">
        <v>6559</v>
      </c>
      <c r="B8" s="24"/>
      <c r="C8" s="24"/>
      <c r="D8" s="24"/>
      <c r="E8" s="24"/>
      <c r="F8" s="24"/>
      <c r="G8" s="24"/>
      <c r="H8" s="9"/>
    </row>
    <row r="9">
      <c r="A9" s="1812" t="s">
        <v>6560</v>
      </c>
      <c r="B9" s="1813"/>
      <c r="C9" s="1664" t="s">
        <v>1372</v>
      </c>
      <c r="D9" s="1664" t="s">
        <v>1057</v>
      </c>
      <c r="E9" s="1664" t="s">
        <v>563</v>
      </c>
      <c r="F9" s="1664" t="s">
        <v>2283</v>
      </c>
      <c r="G9" s="1664" t="s">
        <v>240</v>
      </c>
      <c r="H9" s="1664" t="s">
        <v>1069</v>
      </c>
    </row>
    <row r="10">
      <c r="A10" s="1812" t="s">
        <v>6561</v>
      </c>
      <c r="B10" s="1813"/>
      <c r="C10" s="1664" t="s">
        <v>1208</v>
      </c>
      <c r="D10" s="1664" t="s">
        <v>769</v>
      </c>
      <c r="E10" s="1664" t="s">
        <v>1156</v>
      </c>
      <c r="F10" s="1664" t="s">
        <v>756</v>
      </c>
      <c r="G10" s="1664" t="s">
        <v>352</v>
      </c>
      <c r="H10" s="1664" t="s">
        <v>1631</v>
      </c>
    </row>
    <row r="11">
      <c r="A11" s="1812" t="s">
        <v>6562</v>
      </c>
      <c r="B11" s="1813"/>
      <c r="C11" s="1664" t="s">
        <v>1741</v>
      </c>
      <c r="D11" s="1664" t="s">
        <v>1071</v>
      </c>
      <c r="E11" s="1664" t="s">
        <v>2017</v>
      </c>
      <c r="F11" s="1664" t="s">
        <v>1949</v>
      </c>
      <c r="G11" s="1664" t="s">
        <v>1456</v>
      </c>
      <c r="H11" s="1664" t="s">
        <v>2799</v>
      </c>
    </row>
    <row r="12">
      <c r="A12" s="1814" t="s">
        <v>3558</v>
      </c>
      <c r="B12" s="24"/>
      <c r="C12" s="24"/>
      <c r="D12" s="24"/>
      <c r="E12" s="24"/>
      <c r="F12" s="24"/>
      <c r="G12" s="24"/>
      <c r="H12" s="9"/>
    </row>
    <row r="13">
      <c r="A13" s="1815" t="s">
        <v>6563</v>
      </c>
      <c r="B13" s="1816" t="s">
        <v>6564</v>
      </c>
      <c r="C13" s="1816" t="s">
        <v>6560</v>
      </c>
      <c r="D13" s="1816" t="s">
        <v>6561</v>
      </c>
      <c r="E13" s="1816" t="s">
        <v>6562</v>
      </c>
      <c r="F13" s="1817" t="s">
        <v>6565</v>
      </c>
      <c r="G13" s="1817" t="s">
        <v>6566</v>
      </c>
      <c r="H13" s="1817" t="s">
        <v>6567</v>
      </c>
    </row>
    <row r="14">
      <c r="A14" s="1668" t="s">
        <v>6568</v>
      </c>
      <c r="B14" s="1664">
        <v>6.0</v>
      </c>
      <c r="C14" s="1664">
        <v>18.0</v>
      </c>
      <c r="D14" s="1818"/>
      <c r="E14" s="1818"/>
      <c r="F14" s="1819">
        <f t="shared" ref="F14:H14" si="1">if($B14*C14=0,"",$B14*C14)</f>
        <v>108</v>
      </c>
      <c r="G14" s="1819" t="str">
        <f t="shared" si="1"/>
        <v/>
      </c>
      <c r="H14" s="1819" t="str">
        <f t="shared" si="1"/>
        <v/>
      </c>
    </row>
    <row r="15">
      <c r="A15" s="1668" t="s">
        <v>6569</v>
      </c>
      <c r="B15" s="1664">
        <v>3.0</v>
      </c>
      <c r="C15" s="1664">
        <v>15.0</v>
      </c>
      <c r="D15" s="1664">
        <v>12.0</v>
      </c>
      <c r="E15" s="1818"/>
      <c r="F15" s="1819">
        <f t="shared" ref="F15:H15" si="2">if($B15*C15=0,"",$B15*C15)</f>
        <v>45</v>
      </c>
      <c r="G15" s="1819">
        <f t="shared" si="2"/>
        <v>36</v>
      </c>
      <c r="H15" s="1819" t="str">
        <f t="shared" si="2"/>
        <v/>
      </c>
    </row>
    <row r="16">
      <c r="A16" s="1668" t="s">
        <v>6570</v>
      </c>
      <c r="B16" s="1664">
        <v>8.0</v>
      </c>
      <c r="C16" s="1664">
        <v>9.0</v>
      </c>
      <c r="D16" s="1664">
        <v>9.0</v>
      </c>
      <c r="E16" s="1818"/>
      <c r="F16" s="1819">
        <f t="shared" ref="F16:H16" si="3">if($B16*C16=0,"",$B16*C16)</f>
        <v>72</v>
      </c>
      <c r="G16" s="1819">
        <f t="shared" si="3"/>
        <v>72</v>
      </c>
      <c r="H16" s="1819" t="str">
        <f t="shared" si="3"/>
        <v/>
      </c>
    </row>
    <row r="17">
      <c r="A17" s="1668" t="s">
        <v>6571</v>
      </c>
      <c r="B17" s="1664">
        <v>8.0</v>
      </c>
      <c r="C17" s="1664">
        <v>9.0</v>
      </c>
      <c r="D17" s="1818"/>
      <c r="E17" s="1664">
        <v>9.0</v>
      </c>
      <c r="F17" s="1819">
        <f t="shared" ref="F17:H17" si="4">if($B17*C17=0,"",$B17*C17)</f>
        <v>72</v>
      </c>
      <c r="G17" s="1819" t="str">
        <f t="shared" si="4"/>
        <v/>
      </c>
      <c r="H17" s="1819">
        <f t="shared" si="4"/>
        <v>72</v>
      </c>
    </row>
    <row r="18">
      <c r="A18" s="1668" t="s">
        <v>6572</v>
      </c>
      <c r="B18" s="1664">
        <v>8.0</v>
      </c>
      <c r="C18" s="1664">
        <v>15.0</v>
      </c>
      <c r="D18" s="1664">
        <v>12.0</v>
      </c>
      <c r="E18" s="1664"/>
      <c r="F18" s="1819">
        <f t="shared" ref="F18:H18" si="5">if($B18*C18=0,"",$B18*C18)</f>
        <v>120</v>
      </c>
      <c r="G18" s="1819">
        <f t="shared" si="5"/>
        <v>96</v>
      </c>
      <c r="H18" s="1819" t="str">
        <f t="shared" si="5"/>
        <v/>
      </c>
    </row>
    <row r="19">
      <c r="A19" s="1668" t="s">
        <v>6573</v>
      </c>
      <c r="B19" s="1664">
        <v>8.0</v>
      </c>
      <c r="C19" s="1664">
        <v>15.0</v>
      </c>
      <c r="D19" s="1664"/>
      <c r="E19" s="1664">
        <v>12.0</v>
      </c>
      <c r="F19" s="1819">
        <f t="shared" ref="F19:H19" si="6">if($B19*C19=0,"",$B19*C19)</f>
        <v>120</v>
      </c>
      <c r="G19" s="1819" t="str">
        <f t="shared" si="6"/>
        <v/>
      </c>
      <c r="H19" s="1819">
        <f t="shared" si="6"/>
        <v>96</v>
      </c>
    </row>
    <row r="20">
      <c r="A20" s="1668" t="s">
        <v>6574</v>
      </c>
      <c r="B20" s="1664">
        <v>1.0</v>
      </c>
      <c r="C20" s="1664">
        <v>36.0</v>
      </c>
      <c r="D20" s="1664">
        <v>18.0</v>
      </c>
      <c r="E20" s="1664">
        <v>18.0</v>
      </c>
      <c r="F20" s="1819">
        <f t="shared" ref="F20:H20" si="7">if($B20*C20=0,"",$B20*C20)</f>
        <v>36</v>
      </c>
      <c r="G20" s="1819">
        <f t="shared" si="7"/>
        <v>18</v>
      </c>
      <c r="H20" s="1819">
        <f t="shared" si="7"/>
        <v>18</v>
      </c>
    </row>
    <row r="21">
      <c r="A21" s="1668" t="s">
        <v>6575</v>
      </c>
      <c r="B21" s="1664">
        <v>1.0</v>
      </c>
      <c r="C21" s="1664">
        <v>36.0</v>
      </c>
      <c r="D21" s="1664">
        <v>36.0</v>
      </c>
      <c r="E21" s="1664">
        <v>18.0</v>
      </c>
      <c r="F21" s="1819">
        <f t="shared" ref="F21:H21" si="8">if($B21*C21=0,"",$B21*C21)</f>
        <v>36</v>
      </c>
      <c r="G21" s="1819">
        <f t="shared" si="8"/>
        <v>36</v>
      </c>
      <c r="H21" s="1819">
        <f t="shared" si="8"/>
        <v>18</v>
      </c>
    </row>
    <row r="22">
      <c r="A22" s="1815" t="s">
        <v>6576</v>
      </c>
      <c r="B22" s="1820"/>
      <c r="C22" s="1820"/>
      <c r="D22" s="1820"/>
      <c r="E22" s="1820"/>
      <c r="F22" s="1821">
        <f t="shared" ref="F22:H22" si="9">sum(F14:F21)</f>
        <v>609</v>
      </c>
      <c r="G22" s="1821">
        <f t="shared" si="9"/>
        <v>258</v>
      </c>
      <c r="H22" s="1821">
        <f t="shared" si="9"/>
        <v>204</v>
      </c>
    </row>
    <row r="23">
      <c r="A23" s="1728" t="s">
        <v>3559</v>
      </c>
      <c r="B23" s="24"/>
      <c r="C23" s="24"/>
      <c r="D23" s="24"/>
      <c r="E23" s="24"/>
      <c r="F23" s="24"/>
      <c r="G23" s="24"/>
      <c r="H23" s="9"/>
    </row>
    <row r="24">
      <c r="A24" s="1815" t="s">
        <v>6563</v>
      </c>
      <c r="B24" s="1816" t="s">
        <v>6564</v>
      </c>
      <c r="C24" s="1816" t="s">
        <v>6560</v>
      </c>
      <c r="D24" s="1816" t="s">
        <v>6561</v>
      </c>
      <c r="E24" s="1816" t="s">
        <v>6562</v>
      </c>
      <c r="F24" s="1817" t="s">
        <v>6565</v>
      </c>
      <c r="G24" s="1817" t="s">
        <v>6566</v>
      </c>
      <c r="H24" s="1817" t="s">
        <v>6567</v>
      </c>
    </row>
    <row r="25">
      <c r="A25" s="1668" t="s">
        <v>6568</v>
      </c>
      <c r="B25" s="1664">
        <v>6.0</v>
      </c>
      <c r="C25" s="1818"/>
      <c r="D25" s="1664">
        <v>18.0</v>
      </c>
      <c r="E25" s="1818"/>
      <c r="F25" s="1819" t="str">
        <f t="shared" ref="F25:H25" si="10">if($B25*C25=0,"",$B25*C25)</f>
        <v/>
      </c>
      <c r="G25" s="1819">
        <f t="shared" si="10"/>
        <v>108</v>
      </c>
      <c r="H25" s="1819" t="str">
        <f t="shared" si="10"/>
        <v/>
      </c>
    </row>
    <row r="26">
      <c r="A26" s="1668" t="s">
        <v>6569</v>
      </c>
      <c r="B26" s="1664">
        <v>3.0</v>
      </c>
      <c r="C26" s="1818"/>
      <c r="D26" s="1664">
        <v>15.0</v>
      </c>
      <c r="E26" s="1664">
        <v>12.0</v>
      </c>
      <c r="F26" s="1819" t="str">
        <f t="shared" ref="F26:H26" si="11">if($B26*C26=0,"",$B26*C26)</f>
        <v/>
      </c>
      <c r="G26" s="1819">
        <f t="shared" si="11"/>
        <v>45</v>
      </c>
      <c r="H26" s="1819">
        <f t="shared" si="11"/>
        <v>36</v>
      </c>
    </row>
    <row r="27">
      <c r="A27" s="1668" t="s">
        <v>6577</v>
      </c>
      <c r="B27" s="1664">
        <v>6.0</v>
      </c>
      <c r="C27" s="1818"/>
      <c r="D27" s="1664">
        <v>18.0</v>
      </c>
      <c r="E27" s="1664">
        <v>18.0</v>
      </c>
      <c r="F27" s="1819" t="str">
        <f t="shared" ref="F27:H27" si="12">if($B27*C27=0,"",$B27*C27)</f>
        <v/>
      </c>
      <c r="G27" s="1819">
        <f t="shared" si="12"/>
        <v>108</v>
      </c>
      <c r="H27" s="1819">
        <f t="shared" si="12"/>
        <v>108</v>
      </c>
    </row>
    <row r="28">
      <c r="A28" s="1668" t="s">
        <v>6578</v>
      </c>
      <c r="B28" s="1664">
        <v>5.0</v>
      </c>
      <c r="C28" s="1818"/>
      <c r="D28" s="1664">
        <v>9.0</v>
      </c>
      <c r="E28" s="1664">
        <v>9.0</v>
      </c>
      <c r="F28" s="1819" t="str">
        <f t="shared" ref="F28:H28" si="13">if($B28*C28=0,"",$B28*C28)</f>
        <v/>
      </c>
      <c r="G28" s="1819">
        <f t="shared" si="13"/>
        <v>45</v>
      </c>
      <c r="H28" s="1819">
        <f t="shared" si="13"/>
        <v>45</v>
      </c>
    </row>
    <row r="29">
      <c r="A29" s="1668" t="s">
        <v>6579</v>
      </c>
      <c r="B29" s="1664">
        <v>4.0</v>
      </c>
      <c r="C29" s="1664">
        <v>36.0</v>
      </c>
      <c r="D29" s="1664">
        <v>36.0</v>
      </c>
      <c r="E29" s="1818"/>
      <c r="F29" s="1819">
        <f t="shared" ref="F29:H29" si="14">if($B29*C29=0,"",$B29*C29)</f>
        <v>144</v>
      </c>
      <c r="G29" s="1819">
        <f t="shared" si="14"/>
        <v>144</v>
      </c>
      <c r="H29" s="1819" t="str">
        <f t="shared" si="14"/>
        <v/>
      </c>
    </row>
    <row r="30">
      <c r="A30" s="1668" t="s">
        <v>6580</v>
      </c>
      <c r="B30" s="1664">
        <v>4.0</v>
      </c>
      <c r="C30" s="1664">
        <v>12.0</v>
      </c>
      <c r="D30" s="1664">
        <v>15.0</v>
      </c>
      <c r="E30" s="1664"/>
      <c r="F30" s="1819">
        <f t="shared" ref="F30:H30" si="15">if($B30*C30=0,"",$B30*C30)</f>
        <v>48</v>
      </c>
      <c r="G30" s="1819">
        <f t="shared" si="15"/>
        <v>60</v>
      </c>
      <c r="H30" s="1819" t="str">
        <f t="shared" si="15"/>
        <v/>
      </c>
    </row>
    <row r="31">
      <c r="A31" s="1668" t="s">
        <v>6581</v>
      </c>
      <c r="B31" s="1664">
        <v>1.0</v>
      </c>
      <c r="C31" s="1664">
        <v>18.0</v>
      </c>
      <c r="D31" s="1664">
        <v>36.0</v>
      </c>
      <c r="E31" s="1664">
        <v>18.0</v>
      </c>
      <c r="F31" s="1819">
        <f t="shared" ref="F31:H31" si="16">if($B31*C31=0,"",$B31*C31)</f>
        <v>18</v>
      </c>
      <c r="G31" s="1819">
        <f t="shared" si="16"/>
        <v>36</v>
      </c>
      <c r="H31" s="1819">
        <f t="shared" si="16"/>
        <v>18</v>
      </c>
    </row>
    <row r="32">
      <c r="A32" s="1668" t="s">
        <v>6582</v>
      </c>
      <c r="B32" s="1664">
        <v>1.0</v>
      </c>
      <c r="C32" s="1664">
        <v>36.0</v>
      </c>
      <c r="D32" s="1664">
        <v>54.0</v>
      </c>
      <c r="E32" s="1664">
        <v>36.0</v>
      </c>
      <c r="F32" s="1819">
        <f t="shared" ref="F32:H32" si="17">if($B32*C32=0,"",$B32*C32)</f>
        <v>36</v>
      </c>
      <c r="G32" s="1819">
        <f t="shared" si="17"/>
        <v>54</v>
      </c>
      <c r="H32" s="1819">
        <f t="shared" si="17"/>
        <v>36</v>
      </c>
    </row>
    <row r="33">
      <c r="A33" s="1815" t="s">
        <v>6576</v>
      </c>
      <c r="B33" s="1820"/>
      <c r="C33" s="1820"/>
      <c r="D33" s="1820"/>
      <c r="E33" s="1820"/>
      <c r="F33" s="1822">
        <f t="shared" ref="F33:H33" si="18">sum(F25:F32)</f>
        <v>246</v>
      </c>
      <c r="G33" s="1822">
        <f t="shared" si="18"/>
        <v>600</v>
      </c>
      <c r="H33" s="1822">
        <f t="shared" si="18"/>
        <v>243</v>
      </c>
    </row>
    <row r="34">
      <c r="A34" s="1823" t="s">
        <v>6583</v>
      </c>
      <c r="B34" s="24"/>
      <c r="C34" s="24"/>
      <c r="D34" s="24"/>
      <c r="E34" s="24"/>
      <c r="F34" s="24"/>
      <c r="G34" s="24"/>
      <c r="H34" s="9"/>
    </row>
    <row r="35">
      <c r="A35" s="1815" t="s">
        <v>6563</v>
      </c>
      <c r="B35" s="1816" t="s">
        <v>6564</v>
      </c>
      <c r="C35" s="1816" t="s">
        <v>6560</v>
      </c>
      <c r="D35" s="1816" t="s">
        <v>6561</v>
      </c>
      <c r="E35" s="1816" t="s">
        <v>6562</v>
      </c>
      <c r="F35" s="1817" t="s">
        <v>6565</v>
      </c>
      <c r="G35" s="1817" t="s">
        <v>6566</v>
      </c>
      <c r="H35" s="1817" t="s">
        <v>6567</v>
      </c>
    </row>
    <row r="36">
      <c r="A36" s="1668" t="s">
        <v>6568</v>
      </c>
      <c r="B36" s="1664">
        <v>8.0</v>
      </c>
      <c r="C36" s="1818"/>
      <c r="D36" s="1818"/>
      <c r="E36" s="1664">
        <v>18.0</v>
      </c>
      <c r="F36" s="1819" t="str">
        <f t="shared" ref="F36:H36" si="19">if($B36*C36=0,"",$B36*C36)</f>
        <v/>
      </c>
      <c r="G36" s="1819" t="str">
        <f t="shared" si="19"/>
        <v/>
      </c>
      <c r="H36" s="1819">
        <f t="shared" si="19"/>
        <v>144</v>
      </c>
    </row>
    <row r="37">
      <c r="A37" s="1668" t="s">
        <v>6569</v>
      </c>
      <c r="B37" s="1664">
        <v>3.0</v>
      </c>
      <c r="C37" s="1664">
        <v>12.0</v>
      </c>
      <c r="D37" s="1818"/>
      <c r="E37" s="1664">
        <v>15.0</v>
      </c>
      <c r="F37" s="1819">
        <f t="shared" ref="F37:H37" si="20">if($B37*C37=0,"",$B37*C37)</f>
        <v>36</v>
      </c>
      <c r="G37" s="1819" t="str">
        <f t="shared" si="20"/>
        <v/>
      </c>
      <c r="H37" s="1819">
        <f t="shared" si="20"/>
        <v>45</v>
      </c>
    </row>
    <row r="38">
      <c r="A38" s="1668" t="s">
        <v>3555</v>
      </c>
      <c r="B38" s="1664">
        <v>6.0</v>
      </c>
      <c r="C38" s="1664">
        <v>12.0</v>
      </c>
      <c r="D38" s="1664"/>
      <c r="E38" s="1664">
        <v>15.0</v>
      </c>
      <c r="F38" s="1819">
        <f t="shared" ref="F38:H38" si="21">if($B38*C38=0,"",$B38*C38)</f>
        <v>72</v>
      </c>
      <c r="G38" s="1819" t="str">
        <f t="shared" si="21"/>
        <v/>
      </c>
      <c r="H38" s="1819">
        <f t="shared" si="21"/>
        <v>90</v>
      </c>
    </row>
    <row r="39">
      <c r="A39" s="1668" t="s">
        <v>6584</v>
      </c>
      <c r="B39" s="1664">
        <v>3.0</v>
      </c>
      <c r="C39" s="1664">
        <v>24.0</v>
      </c>
      <c r="D39" s="1664"/>
      <c r="E39" s="1664">
        <v>24.0</v>
      </c>
      <c r="F39" s="1819">
        <f t="shared" ref="F39:H39" si="22">if($B39*C39=0,"",$B39*C39)</f>
        <v>72</v>
      </c>
      <c r="G39" s="1819" t="str">
        <f t="shared" si="22"/>
        <v/>
      </c>
      <c r="H39" s="1819">
        <f t="shared" si="22"/>
        <v>72</v>
      </c>
    </row>
    <row r="40">
      <c r="A40" s="1668" t="s">
        <v>6585</v>
      </c>
      <c r="B40" s="1664">
        <v>10.0</v>
      </c>
      <c r="C40" s="1818"/>
      <c r="D40" s="1664">
        <v>6.0</v>
      </c>
      <c r="E40" s="1664">
        <v>6.0</v>
      </c>
      <c r="F40" s="1819" t="str">
        <f t="shared" ref="F40:H40" si="23">if($B40*C40=0,"",$B40*C40)</f>
        <v/>
      </c>
      <c r="G40" s="1819">
        <f t="shared" si="23"/>
        <v>60</v>
      </c>
      <c r="H40" s="1819">
        <f t="shared" si="23"/>
        <v>60</v>
      </c>
    </row>
    <row r="41">
      <c r="A41" s="1668" t="s">
        <v>6586</v>
      </c>
      <c r="B41" s="1664">
        <v>5.0</v>
      </c>
      <c r="C41" s="1664"/>
      <c r="D41" s="1664">
        <v>27.0</v>
      </c>
      <c r="E41" s="1664">
        <v>27.0</v>
      </c>
      <c r="F41" s="1819" t="str">
        <f t="shared" ref="F41:H41" si="24">if($B41*C41=0,"",$B41*C41)</f>
        <v/>
      </c>
      <c r="G41" s="1819">
        <f t="shared" si="24"/>
        <v>135</v>
      </c>
      <c r="H41" s="1819">
        <f t="shared" si="24"/>
        <v>135</v>
      </c>
    </row>
    <row r="42">
      <c r="A42" s="1668" t="s">
        <v>6587</v>
      </c>
      <c r="B42" s="1664">
        <v>1.0</v>
      </c>
      <c r="C42" s="1664">
        <v>36.0</v>
      </c>
      <c r="D42" s="1664">
        <v>36.0</v>
      </c>
      <c r="E42" s="1664">
        <v>36.0</v>
      </c>
      <c r="F42" s="1819">
        <f t="shared" ref="F42:H42" si="25">if($B42*C42=0,"",$B42*C42)</f>
        <v>36</v>
      </c>
      <c r="G42" s="1819">
        <f t="shared" si="25"/>
        <v>36</v>
      </c>
      <c r="H42" s="1819">
        <f t="shared" si="25"/>
        <v>36</v>
      </c>
    </row>
    <row r="43">
      <c r="A43" s="1668" t="s">
        <v>6588</v>
      </c>
      <c r="B43" s="1664">
        <v>1.0</v>
      </c>
      <c r="C43" s="1664">
        <v>75.0</v>
      </c>
      <c r="D43" s="1664">
        <v>30.0</v>
      </c>
      <c r="E43" s="1664">
        <v>75.0</v>
      </c>
      <c r="F43" s="1819">
        <f t="shared" ref="F43:H43" si="26">if($B43*C43=0,"",$B43*C43)</f>
        <v>75</v>
      </c>
      <c r="G43" s="1819">
        <f t="shared" si="26"/>
        <v>30</v>
      </c>
      <c r="H43" s="1819">
        <f t="shared" si="26"/>
        <v>75</v>
      </c>
    </row>
    <row r="44">
      <c r="A44" s="1824" t="s">
        <v>6576</v>
      </c>
      <c r="B44" s="1825"/>
      <c r="C44" s="1825"/>
      <c r="D44" s="1825"/>
      <c r="E44" s="1825"/>
      <c r="F44" s="1826">
        <f t="shared" ref="F44:H44" si="27">sum(F36:F43)</f>
        <v>291</v>
      </c>
      <c r="G44" s="1826">
        <f t="shared" si="27"/>
        <v>261</v>
      </c>
      <c r="H44" s="1826">
        <f t="shared" si="27"/>
        <v>657</v>
      </c>
    </row>
    <row r="45">
      <c r="A45" s="1827" t="s">
        <v>6589</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6178</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33">
        <v>43965.0</v>
      </c>
      <c r="B5" s="1804" t="s">
        <v>6557</v>
      </c>
      <c r="C5" s="24"/>
      <c r="D5" s="1834" t="str">
        <f>concatenate(if(int($A5-now())=0,"",int($A5-now())),switch(int($A5-now()),0,"",1," Day"," Days"))</f>
        <v>-694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6558</v>
      </c>
      <c r="B7" s="452"/>
      <c r="C7" s="452"/>
      <c r="D7" s="452"/>
      <c r="E7" s="452"/>
      <c r="F7" s="452"/>
      <c r="G7" s="452"/>
      <c r="H7" s="453"/>
    </row>
    <row r="8">
      <c r="A8" s="1811" t="s">
        <v>6559</v>
      </c>
      <c r="B8" s="24"/>
      <c r="C8" s="24"/>
      <c r="D8" s="24"/>
      <c r="E8" s="24"/>
      <c r="F8" s="24"/>
      <c r="G8" s="24"/>
      <c r="H8" s="9"/>
    </row>
    <row r="9">
      <c r="A9" s="1812" t="s">
        <v>6590</v>
      </c>
      <c r="B9" s="1813"/>
      <c r="C9" s="1664" t="s">
        <v>975</v>
      </c>
      <c r="D9" s="1664" t="s">
        <v>2005</v>
      </c>
      <c r="E9" s="1664" t="s">
        <v>1267</v>
      </c>
      <c r="F9" s="1664" t="s">
        <v>240</v>
      </c>
      <c r="G9" s="1664" t="s">
        <v>1115</v>
      </c>
      <c r="H9" s="1664" t="s">
        <v>1763</v>
      </c>
    </row>
    <row r="10">
      <c r="A10" s="1812" t="s">
        <v>6591</v>
      </c>
      <c r="B10" s="1813"/>
      <c r="C10" s="1664" t="s">
        <v>429</v>
      </c>
      <c r="D10" s="1664" t="s">
        <v>1949</v>
      </c>
      <c r="E10" s="1664" t="s">
        <v>1718</v>
      </c>
      <c r="F10" s="1664" t="s">
        <v>352</v>
      </c>
      <c r="G10" s="1664" t="s">
        <v>551</v>
      </c>
      <c r="H10" s="1664" t="s">
        <v>1097</v>
      </c>
    </row>
    <row r="11">
      <c r="A11" s="1812" t="s">
        <v>6592</v>
      </c>
      <c r="B11" s="1813"/>
      <c r="C11" s="1664" t="s">
        <v>631</v>
      </c>
      <c r="D11" s="1664" t="s">
        <v>935</v>
      </c>
      <c r="E11" s="1664" t="s">
        <v>1914</v>
      </c>
      <c r="F11" s="1664" t="s">
        <v>1456</v>
      </c>
      <c r="G11" s="1664" t="s">
        <v>553</v>
      </c>
      <c r="H11" s="1664" t="s">
        <v>454</v>
      </c>
    </row>
    <row r="12">
      <c r="A12" s="1814" t="s">
        <v>6593</v>
      </c>
      <c r="B12" s="24"/>
      <c r="C12" s="24"/>
      <c r="D12" s="24"/>
      <c r="E12" s="24"/>
      <c r="F12" s="24"/>
      <c r="G12" s="24"/>
      <c r="H12" s="9"/>
    </row>
    <row r="13">
      <c r="A13" s="1815" t="s">
        <v>6563</v>
      </c>
      <c r="B13" s="1816" t="s">
        <v>6564</v>
      </c>
      <c r="C13" s="1816" t="s">
        <v>6594</v>
      </c>
      <c r="D13" s="1816" t="s">
        <v>6595</v>
      </c>
      <c r="E13" s="1816" t="s">
        <v>6596</v>
      </c>
      <c r="F13" s="1817" t="s">
        <v>6597</v>
      </c>
      <c r="G13" s="1817" t="s">
        <v>6598</v>
      </c>
      <c r="H13" s="1817" t="s">
        <v>6599</v>
      </c>
    </row>
    <row r="14">
      <c r="A14" s="1668" t="s">
        <v>6568</v>
      </c>
      <c r="B14" s="1664">
        <v>6.0</v>
      </c>
      <c r="C14" s="1664">
        <v>12.0</v>
      </c>
      <c r="D14" s="1818"/>
      <c r="E14" s="1818"/>
      <c r="F14" s="1819">
        <f t="shared" ref="F14:F21" si="1">$B14*C14</f>
        <v>72</v>
      </c>
      <c r="G14" s="1819"/>
      <c r="H14" s="1819"/>
    </row>
    <row r="15">
      <c r="A15" s="1668" t="s">
        <v>6600</v>
      </c>
      <c r="B15" s="1664">
        <v>3.0</v>
      </c>
      <c r="C15" s="1664">
        <v>10.0</v>
      </c>
      <c r="D15" s="1664">
        <v>8.0</v>
      </c>
      <c r="E15" s="1818"/>
      <c r="F15" s="1819">
        <f t="shared" si="1"/>
        <v>30</v>
      </c>
      <c r="G15" s="1819">
        <f t="shared" ref="G15:G16" si="2">$B15*D15</f>
        <v>24</v>
      </c>
      <c r="H15" s="1819"/>
    </row>
    <row r="16">
      <c r="A16" s="1668" t="s">
        <v>6570</v>
      </c>
      <c r="B16" s="1664">
        <v>10.0</v>
      </c>
      <c r="C16" s="1664">
        <v>6.0</v>
      </c>
      <c r="D16" s="1664">
        <v>6.0</v>
      </c>
      <c r="E16" s="1818"/>
      <c r="F16" s="1819">
        <f t="shared" si="1"/>
        <v>60</v>
      </c>
      <c r="G16" s="1819">
        <f t="shared" si="2"/>
        <v>60</v>
      </c>
      <c r="H16" s="1819"/>
    </row>
    <row r="17">
      <c r="A17" s="1668" t="s">
        <v>6601</v>
      </c>
      <c r="B17" s="1664">
        <v>5.0</v>
      </c>
      <c r="C17" s="1664">
        <v>8.0</v>
      </c>
      <c r="D17" s="1818"/>
      <c r="E17" s="1664">
        <v>8.0</v>
      </c>
      <c r="F17" s="1819">
        <f t="shared" si="1"/>
        <v>40</v>
      </c>
      <c r="G17" s="1819"/>
      <c r="H17" s="1819">
        <f t="shared" ref="H17:H19" si="3">$B17*E17</f>
        <v>40</v>
      </c>
    </row>
    <row r="18">
      <c r="A18" s="1668" t="s">
        <v>6602</v>
      </c>
      <c r="B18" s="1664">
        <v>5.0</v>
      </c>
      <c r="C18" s="1664">
        <v>6.0</v>
      </c>
      <c r="D18" s="1818"/>
      <c r="E18" s="1664">
        <v>6.0</v>
      </c>
      <c r="F18" s="1819">
        <f t="shared" si="1"/>
        <v>30</v>
      </c>
      <c r="G18" s="1819"/>
      <c r="H18" s="1819">
        <f t="shared" si="3"/>
        <v>30</v>
      </c>
    </row>
    <row r="19">
      <c r="A19" s="1668" t="s">
        <v>6580</v>
      </c>
      <c r="B19" s="1664">
        <v>4.0</v>
      </c>
      <c r="C19" s="1664">
        <v>10.0</v>
      </c>
      <c r="D19" s="1818"/>
      <c r="E19" s="1664">
        <v>8.0</v>
      </c>
      <c r="F19" s="1819">
        <f t="shared" si="1"/>
        <v>40</v>
      </c>
      <c r="G19" s="1819"/>
      <c r="H19" s="1819">
        <f t="shared" si="3"/>
        <v>32</v>
      </c>
    </row>
    <row r="20">
      <c r="A20" s="1668" t="s">
        <v>6603</v>
      </c>
      <c r="B20" s="1664">
        <v>1.0</v>
      </c>
      <c r="C20" s="1664">
        <v>24.0</v>
      </c>
      <c r="D20" s="1664">
        <v>12.0</v>
      </c>
      <c r="E20" s="1664">
        <v>12.0</v>
      </c>
      <c r="F20" s="1819">
        <f t="shared" si="1"/>
        <v>24</v>
      </c>
      <c r="G20" s="1819">
        <f t="shared" ref="G20:H20" si="4">$B20*D20</f>
        <v>12</v>
      </c>
      <c r="H20" s="1819">
        <f t="shared" si="4"/>
        <v>12</v>
      </c>
    </row>
    <row r="21">
      <c r="A21" s="1668" t="s">
        <v>6604</v>
      </c>
      <c r="B21" s="1664">
        <v>1.0</v>
      </c>
      <c r="C21" s="1664">
        <v>24.0</v>
      </c>
      <c r="D21" s="1664">
        <v>24.0</v>
      </c>
      <c r="E21" s="1664">
        <v>12.0</v>
      </c>
      <c r="F21" s="1819">
        <f t="shared" si="1"/>
        <v>24</v>
      </c>
      <c r="G21" s="1819">
        <f t="shared" ref="G21:H21" si="5">$B21*D21</f>
        <v>24</v>
      </c>
      <c r="H21" s="1819">
        <f t="shared" si="5"/>
        <v>12</v>
      </c>
    </row>
    <row r="22">
      <c r="A22" s="1815" t="s">
        <v>6576</v>
      </c>
      <c r="B22" s="1820"/>
      <c r="C22" s="1820"/>
      <c r="D22" s="1820"/>
      <c r="E22" s="1820"/>
      <c r="F22" s="1821">
        <f t="shared" ref="F22:H22" si="6">sum(F14:F21)</f>
        <v>320</v>
      </c>
      <c r="G22" s="1821">
        <f t="shared" si="6"/>
        <v>120</v>
      </c>
      <c r="H22" s="1821">
        <f t="shared" si="6"/>
        <v>126</v>
      </c>
    </row>
    <row r="23">
      <c r="A23" s="1728" t="s">
        <v>6605</v>
      </c>
      <c r="B23" s="24"/>
      <c r="C23" s="24"/>
      <c r="D23" s="24"/>
      <c r="E23" s="24"/>
      <c r="F23" s="24"/>
      <c r="G23" s="24"/>
      <c r="H23" s="9"/>
    </row>
    <row r="24">
      <c r="A24" s="1815" t="s">
        <v>6563</v>
      </c>
      <c r="B24" s="1816" t="s">
        <v>6564</v>
      </c>
      <c r="C24" s="1816" t="s">
        <v>6594</v>
      </c>
      <c r="D24" s="1816" t="s">
        <v>6595</v>
      </c>
      <c r="E24" s="1816" t="s">
        <v>6596</v>
      </c>
      <c r="F24" s="1817" t="s">
        <v>6597</v>
      </c>
      <c r="G24" s="1817" t="s">
        <v>6598</v>
      </c>
      <c r="H24" s="1817" t="s">
        <v>6599</v>
      </c>
    </row>
    <row r="25">
      <c r="A25" s="1668" t="s">
        <v>6568</v>
      </c>
      <c r="B25" s="1664">
        <v>6.0</v>
      </c>
      <c r="C25" s="1818"/>
      <c r="D25" s="1664">
        <v>12.0</v>
      </c>
      <c r="E25" s="1818"/>
      <c r="F25" s="1819"/>
      <c r="G25" s="1819">
        <f t="shared" ref="G25:G28" si="7">$B25*D25</f>
        <v>72</v>
      </c>
      <c r="H25" s="1819"/>
    </row>
    <row r="26">
      <c r="A26" s="1668" t="s">
        <v>6600</v>
      </c>
      <c r="B26" s="1664">
        <v>3.0</v>
      </c>
      <c r="C26" s="1818"/>
      <c r="D26" s="1664">
        <v>10.0</v>
      </c>
      <c r="E26" s="1664">
        <v>8.0</v>
      </c>
      <c r="F26" s="1819"/>
      <c r="G26" s="1819">
        <f t="shared" si="7"/>
        <v>30</v>
      </c>
      <c r="H26" s="1819">
        <f t="shared" ref="H26:H28" si="8">$B26*E26</f>
        <v>24</v>
      </c>
    </row>
    <row r="27">
      <c r="A27" s="1668" t="s">
        <v>6606</v>
      </c>
      <c r="B27" s="1664">
        <v>5.0</v>
      </c>
      <c r="C27" s="1818"/>
      <c r="D27" s="1664">
        <v>12.0</v>
      </c>
      <c r="E27" s="1664">
        <v>8.0</v>
      </c>
      <c r="F27" s="1819"/>
      <c r="G27" s="1819">
        <f t="shared" si="7"/>
        <v>60</v>
      </c>
      <c r="H27" s="1819">
        <f t="shared" si="8"/>
        <v>40</v>
      </c>
    </row>
    <row r="28">
      <c r="A28" s="1668" t="s">
        <v>6607</v>
      </c>
      <c r="B28" s="1664">
        <v>5.0</v>
      </c>
      <c r="C28" s="1818"/>
      <c r="D28" s="1664">
        <v>6.0</v>
      </c>
      <c r="E28" s="1664">
        <v>6.0</v>
      </c>
      <c r="F28" s="1819"/>
      <c r="G28" s="1819">
        <f t="shared" si="7"/>
        <v>30</v>
      </c>
      <c r="H28" s="1819">
        <f t="shared" si="8"/>
        <v>30</v>
      </c>
    </row>
    <row r="29">
      <c r="A29" s="1668" t="s">
        <v>6608</v>
      </c>
      <c r="B29" s="1664">
        <v>5.0</v>
      </c>
      <c r="C29" s="1664">
        <v>24.0</v>
      </c>
      <c r="D29" s="1664">
        <v>24.0</v>
      </c>
      <c r="E29" s="1818"/>
      <c r="F29" s="1819">
        <f t="shared" ref="F29:G29" si="9">$B29*C29</f>
        <v>120</v>
      </c>
      <c r="G29" s="1819">
        <f t="shared" si="9"/>
        <v>120</v>
      </c>
      <c r="H29" s="1819"/>
    </row>
    <row r="30">
      <c r="A30" s="1668" t="s">
        <v>6609</v>
      </c>
      <c r="B30" s="1664">
        <v>1.0</v>
      </c>
      <c r="C30" s="1664">
        <v>24.0</v>
      </c>
      <c r="D30" s="1664">
        <v>24.0</v>
      </c>
      <c r="E30" s="1818"/>
      <c r="F30" s="1819">
        <f t="shared" ref="F30:G30" si="10">$B30*C30</f>
        <v>24</v>
      </c>
      <c r="G30" s="1819">
        <f t="shared" si="10"/>
        <v>24</v>
      </c>
      <c r="H30" s="1819"/>
    </row>
    <row r="31">
      <c r="A31" s="1668" t="s">
        <v>6610</v>
      </c>
      <c r="B31" s="1664">
        <v>1.0</v>
      </c>
      <c r="C31" s="1664">
        <v>12.0</v>
      </c>
      <c r="D31" s="1664">
        <v>24.0</v>
      </c>
      <c r="E31" s="1664">
        <v>24.0</v>
      </c>
      <c r="F31" s="1819">
        <f t="shared" ref="F31:H31" si="11">$B31*C31</f>
        <v>12</v>
      </c>
      <c r="G31" s="1819">
        <f t="shared" si="11"/>
        <v>24</v>
      </c>
      <c r="H31" s="1819">
        <f t="shared" si="11"/>
        <v>24</v>
      </c>
    </row>
    <row r="32">
      <c r="A32" s="1668" t="s">
        <v>6611</v>
      </c>
      <c r="B32" s="1664">
        <v>1.0</v>
      </c>
      <c r="C32" s="1664">
        <v>12.0</v>
      </c>
      <c r="D32" s="1664">
        <v>24.0</v>
      </c>
      <c r="E32" s="1664">
        <v>24.0</v>
      </c>
      <c r="F32" s="1819">
        <f t="shared" ref="F32:H32" si="12">$B32*C32</f>
        <v>12</v>
      </c>
      <c r="G32" s="1819">
        <f t="shared" si="12"/>
        <v>24</v>
      </c>
      <c r="H32" s="1819">
        <f t="shared" si="12"/>
        <v>24</v>
      </c>
    </row>
    <row r="33">
      <c r="A33" s="1815" t="s">
        <v>6576</v>
      </c>
      <c r="B33" s="1820"/>
      <c r="C33" s="1820"/>
      <c r="D33" s="1820"/>
      <c r="E33" s="1820"/>
      <c r="F33" s="1822">
        <f t="shared" ref="F33:H33" si="13">sum(F25:F32)</f>
        <v>168</v>
      </c>
      <c r="G33" s="1822">
        <f t="shared" si="13"/>
        <v>384</v>
      </c>
      <c r="H33" s="1822">
        <f t="shared" si="13"/>
        <v>142</v>
      </c>
    </row>
    <row r="34">
      <c r="A34" s="1823" t="s">
        <v>6612</v>
      </c>
      <c r="B34" s="24"/>
      <c r="C34" s="24"/>
      <c r="D34" s="24"/>
      <c r="E34" s="24"/>
      <c r="F34" s="24"/>
      <c r="G34" s="24"/>
      <c r="H34" s="9"/>
    </row>
    <row r="35">
      <c r="A35" s="1815" t="s">
        <v>6563</v>
      </c>
      <c r="B35" s="1816" t="s">
        <v>6564</v>
      </c>
      <c r="C35" s="1816" t="s">
        <v>6594</v>
      </c>
      <c r="D35" s="1816" t="s">
        <v>6595</v>
      </c>
      <c r="E35" s="1816" t="s">
        <v>6596</v>
      </c>
      <c r="F35" s="1817" t="s">
        <v>6597</v>
      </c>
      <c r="G35" s="1817" t="s">
        <v>6598</v>
      </c>
      <c r="H35" s="1817" t="s">
        <v>6599</v>
      </c>
    </row>
    <row r="36">
      <c r="A36" s="1668" t="s">
        <v>6568</v>
      </c>
      <c r="B36" s="1664">
        <v>6.0</v>
      </c>
      <c r="C36" s="1818"/>
      <c r="D36" s="1818"/>
      <c r="E36" s="1664">
        <v>12.0</v>
      </c>
      <c r="F36" s="1819"/>
      <c r="G36" s="1819"/>
      <c r="H36" s="1819">
        <f t="shared" ref="H36:H39" si="14">$B36*E36</f>
        <v>72</v>
      </c>
    </row>
    <row r="37">
      <c r="A37" s="1668" t="s">
        <v>6613</v>
      </c>
      <c r="B37" s="1664">
        <v>3.0</v>
      </c>
      <c r="C37" s="1664">
        <v>9.0</v>
      </c>
      <c r="D37" s="1818"/>
      <c r="E37" s="1664">
        <v>10.0</v>
      </c>
      <c r="F37" s="1819">
        <f t="shared" ref="F37:F39" si="15">$B37*C37</f>
        <v>27</v>
      </c>
      <c r="G37" s="1819"/>
      <c r="H37" s="1819">
        <f t="shared" si="14"/>
        <v>30</v>
      </c>
    </row>
    <row r="38">
      <c r="A38" s="1668" t="s">
        <v>6614</v>
      </c>
      <c r="B38" s="1664">
        <v>4.0</v>
      </c>
      <c r="C38" s="1664">
        <v>16.0</v>
      </c>
      <c r="D38" s="1664"/>
      <c r="E38" s="1664">
        <v>16.0</v>
      </c>
      <c r="F38" s="1819">
        <f t="shared" si="15"/>
        <v>64</v>
      </c>
      <c r="G38" s="1819"/>
      <c r="H38" s="1819">
        <f t="shared" si="14"/>
        <v>64</v>
      </c>
    </row>
    <row r="39">
      <c r="A39" s="1668" t="s">
        <v>6584</v>
      </c>
      <c r="B39" s="1664">
        <v>3.0</v>
      </c>
      <c r="C39" s="1664">
        <v>16.0</v>
      </c>
      <c r="D39" s="1664"/>
      <c r="E39" s="1664">
        <v>16.0</v>
      </c>
      <c r="F39" s="1819">
        <f t="shared" si="15"/>
        <v>48</v>
      </c>
      <c r="G39" s="1819"/>
      <c r="H39" s="1819">
        <f t="shared" si="14"/>
        <v>48</v>
      </c>
    </row>
    <row r="40">
      <c r="A40" s="1668" t="s">
        <v>6585</v>
      </c>
      <c r="B40" s="1664">
        <v>10.0</v>
      </c>
      <c r="C40" s="1818"/>
      <c r="D40" s="1664">
        <v>4.0</v>
      </c>
      <c r="E40" s="1664">
        <v>4.0</v>
      </c>
      <c r="F40" s="1819"/>
      <c r="G40" s="1819">
        <f t="shared" ref="G40:H40" si="16">$B40*D40</f>
        <v>40</v>
      </c>
      <c r="H40" s="1819">
        <f t="shared" si="16"/>
        <v>40</v>
      </c>
    </row>
    <row r="41">
      <c r="A41" s="1668" t="s">
        <v>6586</v>
      </c>
      <c r="B41" s="1664">
        <v>5.0</v>
      </c>
      <c r="C41" s="1664"/>
      <c r="D41" s="1664">
        <v>18.0</v>
      </c>
      <c r="E41" s="1664">
        <v>18.0</v>
      </c>
      <c r="F41" s="1819"/>
      <c r="G41" s="1819">
        <f t="shared" ref="G41:H41" si="17">$B41*D41</f>
        <v>90</v>
      </c>
      <c r="H41" s="1819">
        <f t="shared" si="17"/>
        <v>90</v>
      </c>
    </row>
    <row r="42">
      <c r="A42" s="1668" t="s">
        <v>6615</v>
      </c>
      <c r="B42" s="1664">
        <v>1.0</v>
      </c>
      <c r="C42" s="1664">
        <v>24.0</v>
      </c>
      <c r="D42" s="1664">
        <v>24.0</v>
      </c>
      <c r="E42" s="1664">
        <v>24.0</v>
      </c>
      <c r="F42" s="1819">
        <f t="shared" ref="F42:H42" si="18">$B42*C42</f>
        <v>24</v>
      </c>
      <c r="G42" s="1819">
        <f t="shared" si="18"/>
        <v>24</v>
      </c>
      <c r="H42" s="1819">
        <f t="shared" si="18"/>
        <v>24</v>
      </c>
    </row>
    <row r="43">
      <c r="A43" s="1668" t="s">
        <v>6588</v>
      </c>
      <c r="B43" s="1664">
        <v>1.0</v>
      </c>
      <c r="C43" s="1664">
        <v>50.0</v>
      </c>
      <c r="D43" s="1664">
        <v>20.0</v>
      </c>
      <c r="E43" s="1664">
        <v>50.0</v>
      </c>
      <c r="F43" s="1819">
        <f t="shared" ref="F43:H43" si="19">$B43*C43</f>
        <v>50</v>
      </c>
      <c r="G43" s="1819">
        <f t="shared" si="19"/>
        <v>20</v>
      </c>
      <c r="H43" s="1819">
        <f t="shared" si="19"/>
        <v>50</v>
      </c>
    </row>
    <row r="44">
      <c r="A44" s="1824" t="s">
        <v>6576</v>
      </c>
      <c r="B44" s="1825"/>
      <c r="C44" s="1825"/>
      <c r="D44" s="1825"/>
      <c r="E44" s="1825"/>
      <c r="F44" s="1826">
        <f t="shared" ref="F44:H44" si="20">sum(F36:F43)</f>
        <v>213</v>
      </c>
      <c r="G44" s="1826">
        <f t="shared" si="20"/>
        <v>174</v>
      </c>
      <c r="H44" s="1826">
        <f t="shared" si="20"/>
        <v>418</v>
      </c>
    </row>
    <row r="45">
      <c r="A45" s="1827" t="s">
        <v>6589</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6616</v>
      </c>
      <c r="B48" s="1837" t="s">
        <v>6617</v>
      </c>
      <c r="C48" s="1838"/>
      <c r="D48" s="1839"/>
      <c r="E48" s="1840"/>
      <c r="F48" s="1841"/>
      <c r="G48" s="1841"/>
      <c r="H48" s="1841"/>
    </row>
    <row r="49">
      <c r="A49" s="1842" t="s">
        <v>6618</v>
      </c>
      <c r="B49" s="1843" t="s">
        <v>6619</v>
      </c>
      <c r="C49" s="24"/>
      <c r="D49" s="24"/>
      <c r="E49" s="9"/>
      <c r="F49" s="850"/>
      <c r="G49" s="850"/>
      <c r="H49" s="850"/>
    </row>
    <row r="50">
      <c r="A50" s="1842" t="s">
        <v>6620</v>
      </c>
      <c r="B50" s="1844" t="s">
        <v>6621</v>
      </c>
      <c r="C50" s="24"/>
      <c r="D50" s="24"/>
      <c r="E50" s="9"/>
      <c r="F50" s="850"/>
      <c r="G50" s="1845"/>
      <c r="H50" s="1845"/>
    </row>
    <row r="51">
      <c r="A51" s="1842" t="s">
        <v>6622</v>
      </c>
      <c r="B51" s="1844" t="s">
        <v>6623</v>
      </c>
      <c r="C51" s="24"/>
      <c r="D51" s="24"/>
      <c r="E51" s="9"/>
      <c r="F51" s="850"/>
      <c r="G51" s="850"/>
      <c r="H51" s="1845"/>
    </row>
    <row r="52">
      <c r="A52" s="1835"/>
      <c r="B52" s="1846"/>
      <c r="C52" s="1846"/>
      <c r="D52" s="1846"/>
      <c r="E52" s="1847"/>
      <c r="F52" s="1848"/>
      <c r="G52" s="1847"/>
      <c r="H52" s="1847"/>
    </row>
    <row r="53">
      <c r="A53" s="1837" t="s">
        <v>6624</v>
      </c>
      <c r="B53" s="1837" t="s">
        <v>6617</v>
      </c>
      <c r="C53" s="1838"/>
      <c r="D53" s="1839"/>
      <c r="E53" s="1840"/>
      <c r="F53" s="1841"/>
      <c r="G53" s="1841"/>
      <c r="H53" s="1841"/>
    </row>
    <row r="54">
      <c r="A54" s="1842" t="s">
        <v>6618</v>
      </c>
      <c r="B54" s="1849" t="s">
        <v>6625</v>
      </c>
      <c r="C54" s="24"/>
      <c r="D54" s="24"/>
      <c r="E54" s="9"/>
      <c r="F54" s="1845"/>
      <c r="G54" s="1845"/>
      <c r="H54" s="1845"/>
    </row>
    <row r="55">
      <c r="A55" s="1842" t="s">
        <v>6626</v>
      </c>
      <c r="B55" s="1844" t="s">
        <v>6627</v>
      </c>
      <c r="C55" s="24"/>
      <c r="D55" s="24"/>
      <c r="E55" s="9"/>
      <c r="F55" s="1845"/>
      <c r="G55" s="1845"/>
      <c r="H55" s="1845"/>
    </row>
    <row r="56">
      <c r="A56" s="1842" t="s">
        <v>6628</v>
      </c>
      <c r="B56" s="1844" t="s">
        <v>6629</v>
      </c>
      <c r="C56" s="24"/>
      <c r="D56" s="24"/>
      <c r="E56" s="9"/>
      <c r="F56" s="850"/>
      <c r="G56" s="850"/>
      <c r="H56" s="1845"/>
    </row>
    <row r="57">
      <c r="A57" s="1835"/>
      <c r="B57" s="1846"/>
      <c r="C57" s="1846"/>
      <c r="D57" s="1850"/>
      <c r="E57" s="1848"/>
      <c r="F57" s="1848"/>
      <c r="G57" s="1848"/>
      <c r="H57" s="1848"/>
    </row>
    <row r="58">
      <c r="A58" s="1837" t="s">
        <v>6630</v>
      </c>
      <c r="B58" s="1837" t="s">
        <v>6617</v>
      </c>
      <c r="C58" s="1838"/>
      <c r="D58" s="1839"/>
      <c r="E58" s="1840"/>
      <c r="F58" s="1841"/>
      <c r="G58" s="1841"/>
      <c r="H58" s="1841"/>
    </row>
    <row r="59">
      <c r="A59" s="1842" t="s">
        <v>6618</v>
      </c>
      <c r="B59" s="1849" t="s">
        <v>6631</v>
      </c>
      <c r="C59" s="24"/>
      <c r="D59" s="24"/>
      <c r="E59" s="9"/>
      <c r="F59" s="1845"/>
      <c r="G59" s="1845"/>
      <c r="H59" s="1845"/>
    </row>
    <row r="60">
      <c r="A60" s="1842" t="s">
        <v>6632</v>
      </c>
      <c r="B60" s="1844" t="s">
        <v>6633</v>
      </c>
      <c r="C60" s="24"/>
      <c r="D60" s="24"/>
      <c r="E60" s="9"/>
      <c r="F60" s="850"/>
      <c r="G60" s="1845"/>
      <c r="H60" s="1845"/>
    </row>
    <row r="61">
      <c r="A61" s="1842" t="s">
        <v>6634</v>
      </c>
      <c r="B61" s="1851" t="s">
        <v>6635</v>
      </c>
      <c r="C61" s="24"/>
      <c r="D61" s="24"/>
      <c r="E61" s="9"/>
      <c r="F61" s="850"/>
      <c r="G61" s="850"/>
      <c r="H61" s="850"/>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6178</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5" t="s">
        <v>6178</v>
      </c>
      <c r="B1" s="9"/>
      <c r="C1" s="1856" t="s">
        <v>6636</v>
      </c>
      <c r="D1" s="24"/>
      <c r="E1" s="24"/>
      <c r="F1" s="1857"/>
      <c r="G1" s="1857"/>
      <c r="H1" s="1857"/>
      <c r="I1" s="1858"/>
    </row>
    <row r="2">
      <c r="A2" s="1859" t="s">
        <v>6637</v>
      </c>
      <c r="B2" s="9"/>
      <c r="C2" s="1860" t="s">
        <v>6638</v>
      </c>
      <c r="D2" s="1861" t="s">
        <v>6639</v>
      </c>
      <c r="E2" s="1861" t="s">
        <v>6640</v>
      </c>
      <c r="F2" s="1860" t="s">
        <v>6641</v>
      </c>
      <c r="G2" s="1860" t="s">
        <v>76</v>
      </c>
      <c r="H2" s="1860" t="s">
        <v>6642</v>
      </c>
      <c r="I2" s="1860" t="s">
        <v>6643</v>
      </c>
    </row>
    <row r="3">
      <c r="A3" s="1862" t="s">
        <v>6644</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6645</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6646</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6647</v>
      </c>
      <c r="C7" s="1874"/>
      <c r="D7" s="1873"/>
      <c r="E7" s="1873"/>
      <c r="F7" s="1874"/>
      <c r="G7" s="1874"/>
      <c r="H7" s="1874"/>
      <c r="I7" s="1874"/>
    </row>
    <row r="8">
      <c r="A8" s="1869">
        <f t="shared" si="1"/>
        <v>0</v>
      </c>
      <c r="B8" s="1875">
        <f t="shared" ref="B8:B38" si="2">B9+7</f>
        <v>44231</v>
      </c>
      <c r="C8" s="1874" t="s">
        <v>6648</v>
      </c>
      <c r="D8" s="1873"/>
      <c r="E8" s="1873"/>
      <c r="F8" s="1874"/>
      <c r="G8" s="1874"/>
      <c r="H8" s="1874"/>
      <c r="I8" s="1874"/>
    </row>
    <row r="9">
      <c r="A9" s="1869">
        <f t="shared" si="1"/>
        <v>0</v>
      </c>
      <c r="B9" s="1875">
        <f t="shared" si="2"/>
        <v>44224</v>
      </c>
      <c r="C9" s="1874" t="s">
        <v>6649</v>
      </c>
      <c r="D9" s="1873"/>
      <c r="E9" s="1873"/>
      <c r="F9" s="1874"/>
      <c r="G9" s="1874"/>
      <c r="H9" s="1874"/>
      <c r="I9" s="1874"/>
    </row>
    <row r="10">
      <c r="A10" s="1869">
        <f t="shared" si="1"/>
        <v>0</v>
      </c>
      <c r="B10" s="1875">
        <f t="shared" si="2"/>
        <v>44217</v>
      </c>
      <c r="C10" s="1874" t="s">
        <v>6650</v>
      </c>
      <c r="D10" s="1873"/>
      <c r="E10" s="1873"/>
      <c r="F10" s="1874"/>
      <c r="G10" s="1874"/>
      <c r="H10" s="1874"/>
      <c r="I10" s="1874"/>
    </row>
    <row r="11">
      <c r="A11" s="1869">
        <f t="shared" si="1"/>
        <v>0</v>
      </c>
      <c r="B11" s="1875">
        <f t="shared" si="2"/>
        <v>44210</v>
      </c>
      <c r="C11" s="1874" t="s">
        <v>6651</v>
      </c>
      <c r="D11" s="1873"/>
      <c r="E11" s="1873"/>
      <c r="F11" s="1874"/>
      <c r="G11" s="1874"/>
      <c r="H11" s="1874"/>
      <c r="I11" s="1874"/>
    </row>
    <row r="12">
      <c r="A12" s="1869">
        <f t="shared" si="1"/>
        <v>0</v>
      </c>
      <c r="B12" s="1875">
        <f t="shared" si="2"/>
        <v>44203</v>
      </c>
      <c r="C12" s="1874" t="s">
        <v>6652</v>
      </c>
      <c r="D12" s="1873"/>
      <c r="E12" s="1873"/>
      <c r="F12" s="1874"/>
      <c r="G12" s="1874"/>
      <c r="H12" s="1874"/>
      <c r="I12" s="1874"/>
    </row>
    <row r="13">
      <c r="A13" s="1869">
        <f t="shared" si="1"/>
        <v>0</v>
      </c>
      <c r="B13" s="1875">
        <f t="shared" si="2"/>
        <v>44196</v>
      </c>
      <c r="C13" s="1874" t="s">
        <v>6653</v>
      </c>
      <c r="D13" s="1873"/>
      <c r="E13" s="1873"/>
      <c r="F13" s="1874"/>
      <c r="G13" s="1874"/>
      <c r="H13" s="1874"/>
      <c r="I13" s="1874"/>
    </row>
    <row r="14">
      <c r="A14" s="1869">
        <f t="shared" si="1"/>
        <v>0</v>
      </c>
      <c r="B14" s="1875">
        <f t="shared" si="2"/>
        <v>44189</v>
      </c>
      <c r="C14" s="1874" t="s">
        <v>6654</v>
      </c>
      <c r="D14" s="1873"/>
      <c r="E14" s="1873"/>
      <c r="F14" s="1874"/>
      <c r="G14" s="1874"/>
      <c r="H14" s="1874"/>
      <c r="I14" s="1874"/>
    </row>
    <row r="15">
      <c r="A15" s="1869">
        <f t="shared" si="1"/>
        <v>0</v>
      </c>
      <c r="B15" s="1875">
        <f t="shared" si="2"/>
        <v>44182</v>
      </c>
      <c r="C15" s="1874" t="s">
        <v>6655</v>
      </c>
      <c r="D15" s="1873"/>
      <c r="E15" s="1873"/>
      <c r="F15" s="1874"/>
      <c r="G15" s="1874"/>
      <c r="H15" s="1874"/>
      <c r="I15" s="1874"/>
    </row>
    <row r="16">
      <c r="A16" s="1869">
        <f t="shared" si="1"/>
        <v>0</v>
      </c>
      <c r="B16" s="1875">
        <f t="shared" si="2"/>
        <v>44175</v>
      </c>
      <c r="C16" s="1874" t="s">
        <v>6656</v>
      </c>
      <c r="D16" s="1873"/>
      <c r="E16" s="1873"/>
      <c r="F16" s="1874"/>
      <c r="G16" s="1874"/>
      <c r="H16" s="1874"/>
      <c r="I16" s="1874"/>
    </row>
    <row r="17">
      <c r="A17" s="1869">
        <f t="shared" si="1"/>
        <v>0</v>
      </c>
      <c r="B17" s="1875">
        <f t="shared" si="2"/>
        <v>44168</v>
      </c>
      <c r="C17" s="1874" t="s">
        <v>6657</v>
      </c>
      <c r="D17" s="1873"/>
      <c r="E17" s="1873"/>
      <c r="F17" s="1874"/>
      <c r="G17" s="1874"/>
      <c r="H17" s="1874"/>
      <c r="I17" s="1874"/>
    </row>
    <row r="18">
      <c r="A18" s="1869">
        <f t="shared" si="1"/>
        <v>0</v>
      </c>
      <c r="B18" s="1875">
        <f t="shared" si="2"/>
        <v>44161</v>
      </c>
      <c r="C18" s="1874" t="s">
        <v>6658</v>
      </c>
      <c r="D18" s="1873"/>
      <c r="E18" s="1873"/>
      <c r="F18" s="1874"/>
      <c r="G18" s="1874"/>
      <c r="H18" s="1874"/>
      <c r="I18" s="1874"/>
    </row>
    <row r="19">
      <c r="A19" s="1869">
        <f t="shared" si="1"/>
        <v>0</v>
      </c>
      <c r="B19" s="1875">
        <f t="shared" si="2"/>
        <v>44154</v>
      </c>
      <c r="C19" s="1874" t="s">
        <v>6659</v>
      </c>
      <c r="D19" s="1873"/>
      <c r="E19" s="1873"/>
      <c r="F19" s="1874"/>
      <c r="G19" s="1874"/>
      <c r="H19" s="1874"/>
      <c r="I19" s="1874"/>
    </row>
    <row r="20">
      <c r="A20" s="1869">
        <f t="shared" si="1"/>
        <v>0</v>
      </c>
      <c r="B20" s="1875">
        <f t="shared" si="2"/>
        <v>44147</v>
      </c>
      <c r="C20" s="1874" t="s">
        <v>6660</v>
      </c>
      <c r="D20" s="1873"/>
      <c r="E20" s="1873"/>
      <c r="F20" s="1874"/>
      <c r="G20" s="1874"/>
      <c r="H20" s="1874"/>
      <c r="I20" s="1874"/>
    </row>
    <row r="21">
      <c r="A21" s="1869">
        <f t="shared" si="1"/>
        <v>0</v>
      </c>
      <c r="B21" s="1875">
        <f t="shared" si="2"/>
        <v>44140</v>
      </c>
      <c r="C21" s="1874" t="s">
        <v>6661</v>
      </c>
      <c r="D21" s="1873"/>
      <c r="E21" s="1873"/>
      <c r="F21" s="1874"/>
      <c r="G21" s="1874"/>
      <c r="H21" s="1874"/>
      <c r="I21" s="1874"/>
    </row>
    <row r="22">
      <c r="A22" s="1869">
        <f t="shared" si="1"/>
        <v>0</v>
      </c>
      <c r="B22" s="1875">
        <f t="shared" si="2"/>
        <v>44133</v>
      </c>
      <c r="C22" s="1874" t="s">
        <v>6662</v>
      </c>
      <c r="D22" s="1873"/>
      <c r="E22" s="1873"/>
      <c r="F22" s="1874"/>
      <c r="G22" s="1874"/>
      <c r="H22" s="1874"/>
      <c r="I22" s="1874"/>
    </row>
    <row r="23">
      <c r="A23" s="1869">
        <f t="shared" si="1"/>
        <v>0</v>
      </c>
      <c r="B23" s="1875">
        <f t="shared" si="2"/>
        <v>44126</v>
      </c>
      <c r="C23" s="1874" t="s">
        <v>6663</v>
      </c>
      <c r="D23" s="1873"/>
      <c r="E23" s="1873"/>
      <c r="F23" s="1874"/>
      <c r="G23" s="1874"/>
      <c r="H23" s="1874"/>
      <c r="I23" s="1874"/>
    </row>
    <row r="24">
      <c r="A24" s="1869">
        <f t="shared" si="1"/>
        <v>0</v>
      </c>
      <c r="B24" s="1875">
        <f t="shared" si="2"/>
        <v>44119</v>
      </c>
      <c r="C24" s="1874" t="s">
        <v>6664</v>
      </c>
      <c r="D24" s="1873"/>
      <c r="E24" s="1873"/>
      <c r="F24" s="1874"/>
      <c r="G24" s="1874"/>
      <c r="H24" s="1874"/>
      <c r="I24" s="1874"/>
    </row>
    <row r="25">
      <c r="A25" s="1869">
        <f t="shared" si="1"/>
        <v>0</v>
      </c>
      <c r="B25" s="1875">
        <f t="shared" si="2"/>
        <v>44112</v>
      </c>
      <c r="C25" s="1874" t="s">
        <v>6665</v>
      </c>
      <c r="D25" s="1873"/>
      <c r="E25" s="1873"/>
      <c r="F25" s="1874"/>
      <c r="G25" s="1874"/>
      <c r="H25" s="1874"/>
      <c r="I25" s="1874"/>
    </row>
    <row r="26">
      <c r="A26" s="1869">
        <f t="shared" si="1"/>
        <v>0</v>
      </c>
      <c r="B26" s="1875">
        <f t="shared" si="2"/>
        <v>44105</v>
      </c>
      <c r="C26" s="1874" t="s">
        <v>6666</v>
      </c>
      <c r="D26" s="1873"/>
      <c r="E26" s="1873"/>
      <c r="F26" s="1874"/>
      <c r="G26" s="1874"/>
      <c r="H26" s="1874"/>
      <c r="I26" s="1874"/>
    </row>
    <row r="27">
      <c r="A27" s="1869">
        <f t="shared" si="1"/>
        <v>0</v>
      </c>
      <c r="B27" s="1875">
        <f t="shared" si="2"/>
        <v>44098</v>
      </c>
      <c r="C27" s="1874" t="s">
        <v>6667</v>
      </c>
      <c r="D27" s="1873" t="s">
        <v>6668</v>
      </c>
      <c r="E27" s="1873" t="s">
        <v>6669</v>
      </c>
      <c r="F27" s="1874"/>
      <c r="G27" s="1874"/>
      <c r="H27" s="1874"/>
      <c r="I27" s="1874"/>
    </row>
    <row r="28">
      <c r="A28" s="1869">
        <f t="shared" si="1"/>
        <v>0</v>
      </c>
      <c r="B28" s="1876">
        <f t="shared" si="2"/>
        <v>44091</v>
      </c>
      <c r="C28" s="1877" t="s">
        <v>6670</v>
      </c>
      <c r="D28" s="1878"/>
      <c r="E28" s="1878"/>
      <c r="F28" s="1874"/>
      <c r="G28" s="1874"/>
      <c r="H28" s="1874"/>
      <c r="I28" s="1874"/>
    </row>
    <row r="29">
      <c r="A29" s="1869">
        <f t="shared" si="1"/>
        <v>0</v>
      </c>
      <c r="B29" s="1876">
        <f t="shared" si="2"/>
        <v>44084</v>
      </c>
      <c r="C29" s="1877" t="s">
        <v>6671</v>
      </c>
      <c r="D29" s="1878"/>
      <c r="E29" s="1878"/>
      <c r="F29" s="1874"/>
      <c r="G29" s="1874"/>
      <c r="H29" s="1874"/>
      <c r="I29" s="1874"/>
    </row>
    <row r="30">
      <c r="A30" s="1869">
        <f t="shared" si="1"/>
        <v>0</v>
      </c>
      <c r="B30" s="1876">
        <f t="shared" si="2"/>
        <v>44077</v>
      </c>
      <c r="C30" s="1877" t="s">
        <v>6672</v>
      </c>
      <c r="D30" s="1878"/>
      <c r="E30" s="1878"/>
      <c r="F30" s="1874"/>
      <c r="G30" s="1874"/>
      <c r="H30" s="1874"/>
      <c r="I30" s="1874"/>
    </row>
    <row r="31">
      <c r="A31" s="1869">
        <f t="shared" si="1"/>
        <v>0</v>
      </c>
      <c r="B31" s="1876">
        <f t="shared" si="2"/>
        <v>44070</v>
      </c>
      <c r="C31" s="1877" t="s">
        <v>6673</v>
      </c>
      <c r="D31" s="1879" t="s">
        <v>6674</v>
      </c>
      <c r="E31" s="1878" t="s">
        <v>6675</v>
      </c>
      <c r="F31" s="1877" t="s">
        <v>6676</v>
      </c>
      <c r="G31" s="1877" t="s">
        <v>6677</v>
      </c>
      <c r="H31" s="1877" t="s">
        <v>6678</v>
      </c>
      <c r="I31" s="1877" t="s">
        <v>6679</v>
      </c>
    </row>
    <row r="32">
      <c r="A32" s="1869">
        <f t="shared" si="1"/>
        <v>0</v>
      </c>
      <c r="B32" s="1876">
        <f t="shared" si="2"/>
        <v>44063</v>
      </c>
      <c r="C32" s="1877" t="s">
        <v>6680</v>
      </c>
      <c r="D32" s="1878"/>
      <c r="E32" s="1878"/>
      <c r="F32" s="1877"/>
      <c r="G32" s="1877"/>
      <c r="H32" s="1877" t="s">
        <v>6681</v>
      </c>
      <c r="I32" s="1877"/>
    </row>
    <row r="33">
      <c r="A33" s="1869">
        <f t="shared" si="1"/>
        <v>0</v>
      </c>
      <c r="B33" s="1876">
        <f t="shared" si="2"/>
        <v>44056</v>
      </c>
      <c r="C33" s="1877" t="s">
        <v>6682</v>
      </c>
      <c r="D33" s="1878"/>
      <c r="E33" s="1878"/>
      <c r="F33" s="1877"/>
      <c r="G33" s="1877"/>
      <c r="H33" s="1877"/>
      <c r="I33" s="1877" t="s">
        <v>6683</v>
      </c>
    </row>
    <row r="34">
      <c r="A34" s="1869">
        <f t="shared" si="1"/>
        <v>0</v>
      </c>
      <c r="B34" s="1876">
        <f t="shared" si="2"/>
        <v>44049</v>
      </c>
      <c r="C34" s="1877" t="s">
        <v>6684</v>
      </c>
      <c r="D34" s="1878"/>
      <c r="E34" s="1878"/>
      <c r="F34" s="1877"/>
      <c r="G34" s="1877" t="s">
        <v>6685</v>
      </c>
      <c r="H34" s="1877"/>
      <c r="I34" s="1877"/>
    </row>
    <row r="35">
      <c r="A35" s="1869">
        <f t="shared" si="1"/>
        <v>0</v>
      </c>
      <c r="B35" s="1876">
        <f t="shared" si="2"/>
        <v>44042</v>
      </c>
      <c r="C35" s="1877" t="s">
        <v>6686</v>
      </c>
      <c r="D35" s="1878"/>
      <c r="E35" s="1878"/>
      <c r="F35" s="1877"/>
      <c r="G35" s="1877" t="s">
        <v>6687</v>
      </c>
      <c r="H35" s="1877" t="s">
        <v>6688</v>
      </c>
      <c r="I35" s="1877" t="s">
        <v>6689</v>
      </c>
    </row>
    <row r="36">
      <c r="A36" s="1869">
        <f t="shared" si="1"/>
        <v>0</v>
      </c>
      <c r="B36" s="1876">
        <f t="shared" si="2"/>
        <v>44035</v>
      </c>
      <c r="C36" s="1877" t="s">
        <v>6690</v>
      </c>
      <c r="D36" s="1878"/>
      <c r="E36" s="1878"/>
      <c r="F36" s="1877"/>
      <c r="G36" s="1877"/>
      <c r="H36" s="1877" t="s">
        <v>6691</v>
      </c>
      <c r="I36" s="1877"/>
    </row>
    <row r="37">
      <c r="A37" s="1869">
        <f t="shared" si="1"/>
        <v>0</v>
      </c>
      <c r="B37" s="1876">
        <f t="shared" si="2"/>
        <v>44028</v>
      </c>
      <c r="C37" s="1877" t="s">
        <v>6692</v>
      </c>
      <c r="D37" s="1878"/>
      <c r="E37" s="1878"/>
      <c r="F37" s="1877"/>
      <c r="G37" s="1877"/>
      <c r="H37" s="1877" t="s">
        <v>6693</v>
      </c>
      <c r="I37" s="1877"/>
    </row>
    <row r="38">
      <c r="A38" s="1869">
        <f t="shared" si="1"/>
        <v>0</v>
      </c>
      <c r="B38" s="1876">
        <f t="shared" si="2"/>
        <v>44021</v>
      </c>
      <c r="C38" s="1877" t="s">
        <v>6694</v>
      </c>
      <c r="D38" s="1878"/>
      <c r="E38" s="1878"/>
      <c r="F38" s="1877"/>
      <c r="G38" s="1877" t="s">
        <v>6695</v>
      </c>
      <c r="H38" s="1877" t="s">
        <v>6696</v>
      </c>
      <c r="I38" s="1877" t="s">
        <v>6697</v>
      </c>
    </row>
    <row r="39">
      <c r="A39" s="1869">
        <f t="shared" si="1"/>
        <v>0</v>
      </c>
      <c r="B39" s="1876">
        <v>44014.0</v>
      </c>
      <c r="C39" s="1877" t="s">
        <v>6698</v>
      </c>
      <c r="D39" s="1878"/>
      <c r="E39" s="1878"/>
      <c r="F39" s="1877" t="s">
        <v>6699</v>
      </c>
      <c r="G39" s="1877" t="s">
        <v>6700</v>
      </c>
      <c r="H39" s="1877" t="s">
        <v>6701</v>
      </c>
      <c r="I39" s="1877" t="s">
        <v>6702</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0" t="s">
        <v>6703</v>
      </c>
      <c r="B1" s="1880" t="s">
        <v>6704</v>
      </c>
      <c r="C1" s="1880" t="s">
        <v>6705</v>
      </c>
      <c r="D1" s="1880" t="s">
        <v>5164</v>
      </c>
      <c r="E1" s="1880" t="s">
        <v>6706</v>
      </c>
      <c r="F1" s="1880" t="s">
        <v>6707</v>
      </c>
      <c r="G1" s="1880" t="s">
        <v>6708</v>
      </c>
      <c r="H1" s="1880" t="s">
        <v>6709</v>
      </c>
      <c r="I1" s="1881" t="s">
        <v>6710</v>
      </c>
      <c r="J1" s="1880" t="s">
        <v>6711</v>
      </c>
      <c r="K1" s="1880" t="s">
        <v>6712</v>
      </c>
      <c r="L1" s="1880" t="s">
        <v>6713</v>
      </c>
      <c r="M1" s="1882"/>
      <c r="N1" s="1882"/>
      <c r="O1" s="1882"/>
      <c r="P1" s="1882"/>
      <c r="Q1" s="1882"/>
      <c r="R1" s="1882"/>
      <c r="S1" s="1882"/>
      <c r="T1" s="1882"/>
      <c r="U1" s="1882"/>
      <c r="V1" s="1882"/>
      <c r="W1" s="1882"/>
      <c r="X1" s="1882"/>
      <c r="Y1" s="1882"/>
      <c r="Z1" s="1882"/>
      <c r="AA1" s="1882"/>
      <c r="AB1" s="1882"/>
    </row>
    <row r="2">
      <c r="A2" s="1883" t="s">
        <v>6714</v>
      </c>
      <c r="B2" s="1883">
        <v>3.0</v>
      </c>
      <c r="C2" s="1883" t="s">
        <v>6715</v>
      </c>
      <c r="D2" s="1883">
        <v>1.0</v>
      </c>
      <c r="E2" s="1884"/>
      <c r="F2" s="1884"/>
      <c r="G2" s="1884"/>
      <c r="H2" s="1884"/>
      <c r="I2" s="1885">
        <v>0.0</v>
      </c>
      <c r="J2" s="1883">
        <v>0.0</v>
      </c>
      <c r="K2" s="1884"/>
      <c r="L2" s="1883" t="s">
        <v>6716</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6717</v>
      </c>
      <c r="L3" s="1886" t="s">
        <v>6718</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6719</v>
      </c>
      <c r="L4" s="1883" t="s">
        <v>6720</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6721</v>
      </c>
      <c r="L5" s="1886" t="s">
        <v>6722</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6723</v>
      </c>
      <c r="L6" s="1883" t="s">
        <v>6724</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6725</v>
      </c>
      <c r="L7" s="1886" t="s">
        <v>6726</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6727</v>
      </c>
      <c r="L8" s="1883" t="s">
        <v>6728</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6729</v>
      </c>
      <c r="L9" s="1886" t="s">
        <v>6730</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6731</v>
      </c>
      <c r="L10" s="1883" t="s">
        <v>6732</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6733</v>
      </c>
      <c r="L11" s="1886" t="s">
        <v>6734</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6735</v>
      </c>
      <c r="L12" s="1883" t="s">
        <v>6736</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6737</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6738</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6739</v>
      </c>
      <c r="L15" s="1886" t="s">
        <v>6740</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6741</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6742</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6743</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6744</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6745</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6746</v>
      </c>
      <c r="L21" s="1888"/>
      <c r="M21" s="1888"/>
      <c r="N21" s="1888"/>
      <c r="O21" s="1888"/>
      <c r="P21" s="1888"/>
      <c r="Q21" s="1888"/>
      <c r="R21" s="1888"/>
      <c r="S21" s="1888"/>
      <c r="T21" s="1888"/>
      <c r="U21" s="1888"/>
      <c r="V21" s="1888"/>
      <c r="W21" s="1888"/>
      <c r="X21" s="1888"/>
      <c r="Y21" s="1888"/>
      <c r="Z21" s="1888"/>
      <c r="AA21" s="1888"/>
      <c r="AB21" s="1888"/>
    </row>
    <row r="22">
      <c r="A22" s="1883" t="s">
        <v>6747</v>
      </c>
      <c r="B22" s="1883">
        <v>2.0</v>
      </c>
      <c r="C22" s="1883" t="s">
        <v>6748</v>
      </c>
      <c r="D22" s="1883">
        <v>1.0</v>
      </c>
      <c r="E22" s="1883">
        <v>0.0</v>
      </c>
      <c r="F22" s="1883">
        <v>100.0</v>
      </c>
      <c r="G22" s="1883">
        <v>0.0</v>
      </c>
      <c r="H22" s="1883">
        <v>0.0</v>
      </c>
      <c r="I22" s="1885">
        <v>5.787037037037037E-5</v>
      </c>
      <c r="J22" s="1883">
        <v>5.0</v>
      </c>
      <c r="K22" s="1883" t="s">
        <v>6749</v>
      </c>
      <c r="L22" s="1883" t="s">
        <v>6750</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6751</v>
      </c>
      <c r="L23" s="1886" t="s">
        <v>6752</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6753</v>
      </c>
      <c r="L24" s="1883" t="s">
        <v>6754</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6755</v>
      </c>
      <c r="L25" s="1886" t="s">
        <v>6756</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6757</v>
      </c>
      <c r="L26" s="1883" t="s">
        <v>6758</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6759</v>
      </c>
      <c r="L27" s="1886" t="s">
        <v>6760</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6761</v>
      </c>
      <c r="L28" s="1883" t="s">
        <v>6762</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6763</v>
      </c>
      <c r="L29" s="1886" t="s">
        <v>6764</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6765</v>
      </c>
      <c r="L30" s="1883" t="s">
        <v>6766</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6767</v>
      </c>
      <c r="L31" s="1886" t="s">
        <v>6768</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6769</v>
      </c>
      <c r="L32" s="1883" t="s">
        <v>6770</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6771</v>
      </c>
      <c r="L33" s="1886" t="s">
        <v>6772</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6773</v>
      </c>
      <c r="L34" s="1883" t="s">
        <v>6774</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6775</v>
      </c>
      <c r="L35" s="1886" t="s">
        <v>6776</v>
      </c>
      <c r="M35" s="1888"/>
      <c r="N35" s="1888"/>
      <c r="O35" s="1888"/>
      <c r="P35" s="1888"/>
      <c r="Q35" s="1888"/>
      <c r="R35" s="1888"/>
      <c r="S35" s="1888"/>
      <c r="T35" s="1888"/>
      <c r="U35" s="1888"/>
      <c r="V35" s="1888"/>
      <c r="W35" s="1888"/>
      <c r="X35" s="1888"/>
      <c r="Y35" s="1888"/>
      <c r="Z35" s="1888"/>
      <c r="AA35" s="1888"/>
      <c r="AB35" s="1888"/>
    </row>
    <row r="36">
      <c r="D36" s="1883" t="s">
        <v>6777</v>
      </c>
      <c r="E36" s="1883">
        <v>0.0</v>
      </c>
      <c r="F36" s="1883">
        <v>720000.0</v>
      </c>
      <c r="G36" s="1883">
        <v>720000.0</v>
      </c>
      <c r="H36" s="1883">
        <v>0.0</v>
      </c>
      <c r="I36" s="1885">
        <v>3.0</v>
      </c>
      <c r="J36" s="1883">
        <v>12.0</v>
      </c>
      <c r="K36" s="1883" t="s">
        <v>6778</v>
      </c>
      <c r="L36" s="1883" t="s">
        <v>6779</v>
      </c>
      <c r="M36" s="1884"/>
      <c r="N36" s="1884"/>
      <c r="O36" s="1884"/>
      <c r="P36" s="1884"/>
      <c r="Q36" s="1884"/>
      <c r="R36" s="1884"/>
      <c r="S36" s="1884"/>
      <c r="T36" s="1884"/>
      <c r="U36" s="1884"/>
      <c r="V36" s="1884"/>
      <c r="W36" s="1884"/>
      <c r="X36" s="1884"/>
      <c r="Y36" s="1884"/>
      <c r="Z36" s="1884"/>
      <c r="AA36" s="1884"/>
      <c r="AB36" s="1884"/>
    </row>
    <row r="37">
      <c r="D37" s="1886" t="s">
        <v>6780</v>
      </c>
      <c r="E37" s="1886">
        <v>0.0</v>
      </c>
      <c r="F37" s="1886">
        <v>640000.0</v>
      </c>
      <c r="G37" s="1886">
        <v>640000.0</v>
      </c>
      <c r="H37" s="1886">
        <v>0.0</v>
      </c>
      <c r="I37" s="1887">
        <v>3.0</v>
      </c>
      <c r="J37" s="1886">
        <v>12.0</v>
      </c>
      <c r="K37" s="1886" t="s">
        <v>6781</v>
      </c>
      <c r="L37" s="1886" t="s">
        <v>6782</v>
      </c>
      <c r="M37" s="1888"/>
      <c r="N37" s="1888"/>
      <c r="O37" s="1888"/>
      <c r="P37" s="1888"/>
      <c r="Q37" s="1888"/>
      <c r="R37" s="1888"/>
      <c r="S37" s="1888"/>
      <c r="T37" s="1888"/>
      <c r="U37" s="1888"/>
      <c r="V37" s="1888"/>
      <c r="W37" s="1888"/>
      <c r="X37" s="1888"/>
      <c r="Y37" s="1888"/>
      <c r="Z37" s="1888"/>
      <c r="AA37" s="1888"/>
      <c r="AB37" s="1888"/>
    </row>
    <row r="38">
      <c r="D38" s="1883" t="s">
        <v>6783</v>
      </c>
      <c r="E38" s="1883">
        <v>0.0</v>
      </c>
      <c r="F38" s="1883">
        <v>1000000.0</v>
      </c>
      <c r="G38" s="1883">
        <v>1000000.0</v>
      </c>
      <c r="H38" s="1883">
        <v>0.0</v>
      </c>
      <c r="I38" s="1885">
        <v>3.0</v>
      </c>
      <c r="J38" s="1883">
        <v>13.0</v>
      </c>
      <c r="K38" s="1883" t="s">
        <v>6784</v>
      </c>
      <c r="L38" s="1883" t="s">
        <v>6785</v>
      </c>
      <c r="M38" s="1884"/>
      <c r="N38" s="1884"/>
      <c r="O38" s="1884"/>
      <c r="P38" s="1884"/>
      <c r="Q38" s="1884"/>
      <c r="R38" s="1884"/>
      <c r="S38" s="1884"/>
      <c r="T38" s="1884"/>
      <c r="U38" s="1884"/>
      <c r="V38" s="1884"/>
      <c r="W38" s="1884"/>
      <c r="X38" s="1884"/>
      <c r="Y38" s="1884"/>
      <c r="Z38" s="1884"/>
      <c r="AA38" s="1884"/>
      <c r="AB38" s="1884"/>
    </row>
    <row r="39">
      <c r="A39" s="1886" t="s">
        <v>6786</v>
      </c>
      <c r="B39" s="1886">
        <v>2.0</v>
      </c>
      <c r="C39" s="1886" t="s">
        <v>6748</v>
      </c>
      <c r="D39" s="1886">
        <v>1.0</v>
      </c>
      <c r="E39" s="1886">
        <v>100.0</v>
      </c>
      <c r="F39" s="1886">
        <v>0.0</v>
      </c>
      <c r="G39" s="1886">
        <v>0.0</v>
      </c>
      <c r="H39" s="1886">
        <v>0.0</v>
      </c>
      <c r="I39" s="1887">
        <v>5.787037037037037E-5</v>
      </c>
      <c r="J39" s="1886">
        <v>5.0</v>
      </c>
      <c r="K39" s="1886" t="s">
        <v>6749</v>
      </c>
      <c r="L39" s="1886" t="s">
        <v>6787</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6751</v>
      </c>
      <c r="L40" s="1883" t="s">
        <v>6788</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6753</v>
      </c>
      <c r="L41" s="1886" t="s">
        <v>6789</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6755</v>
      </c>
      <c r="L42" s="1883" t="s">
        <v>6790</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6757</v>
      </c>
      <c r="L43" s="1886" t="s">
        <v>6791</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6759</v>
      </c>
      <c r="L44" s="1883" t="s">
        <v>6792</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6761</v>
      </c>
      <c r="L45" s="1886" t="s">
        <v>6793</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6763</v>
      </c>
      <c r="L46" s="1883" t="s">
        <v>6794</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6765</v>
      </c>
      <c r="L47" s="1886" t="s">
        <v>6795</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6767</v>
      </c>
      <c r="L48" s="1883" t="s">
        <v>6796</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6769</v>
      </c>
      <c r="L49" s="1886" t="s">
        <v>6797</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6771</v>
      </c>
      <c r="L50" s="1883" t="s">
        <v>6798</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6773</v>
      </c>
      <c r="L51" s="1886" t="s">
        <v>6799</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6775</v>
      </c>
      <c r="L52" s="1883" t="s">
        <v>6800</v>
      </c>
      <c r="M52" s="1884"/>
      <c r="N52" s="1884"/>
      <c r="O52" s="1884"/>
      <c r="P52" s="1884"/>
      <c r="Q52" s="1884"/>
      <c r="R52" s="1884"/>
      <c r="S52" s="1884"/>
      <c r="T52" s="1884"/>
      <c r="U52" s="1884"/>
      <c r="V52" s="1884"/>
      <c r="W52" s="1884"/>
      <c r="X52" s="1884"/>
      <c r="Y52" s="1884"/>
      <c r="Z52" s="1884"/>
      <c r="AA52" s="1884"/>
      <c r="AB52" s="1884"/>
    </row>
    <row r="53">
      <c r="D53" s="1886" t="s">
        <v>6777</v>
      </c>
      <c r="E53" s="1886">
        <v>720000.0</v>
      </c>
      <c r="F53" s="1886">
        <v>0.0</v>
      </c>
      <c r="G53" s="1886">
        <v>720000.0</v>
      </c>
      <c r="H53" s="1886">
        <v>0.0</v>
      </c>
      <c r="I53" s="1887">
        <v>3.0</v>
      </c>
      <c r="J53" s="1886">
        <v>12.0</v>
      </c>
      <c r="K53" s="1886" t="s">
        <v>6778</v>
      </c>
      <c r="L53" s="1886" t="s">
        <v>6801</v>
      </c>
      <c r="M53" s="1888"/>
      <c r="N53" s="1888"/>
      <c r="O53" s="1888"/>
      <c r="P53" s="1888"/>
      <c r="Q53" s="1888"/>
      <c r="R53" s="1888"/>
      <c r="S53" s="1888"/>
      <c r="T53" s="1888"/>
      <c r="U53" s="1888"/>
      <c r="V53" s="1888"/>
      <c r="W53" s="1888"/>
      <c r="X53" s="1888"/>
      <c r="Y53" s="1888"/>
      <c r="Z53" s="1888"/>
      <c r="AA53" s="1888"/>
      <c r="AB53" s="1888"/>
    </row>
    <row r="54">
      <c r="D54" s="1883" t="s">
        <v>6780</v>
      </c>
      <c r="E54" s="1883">
        <v>640000.0</v>
      </c>
      <c r="F54" s="1883">
        <v>0.0</v>
      </c>
      <c r="G54" s="1883">
        <v>640000.0</v>
      </c>
      <c r="H54" s="1883">
        <v>0.0</v>
      </c>
      <c r="I54" s="1885">
        <v>3.0</v>
      </c>
      <c r="J54" s="1883">
        <v>12.0</v>
      </c>
      <c r="K54" s="1883" t="s">
        <v>6781</v>
      </c>
      <c r="L54" s="1883" t="s">
        <v>6802</v>
      </c>
      <c r="M54" s="1884"/>
      <c r="N54" s="1884"/>
      <c r="O54" s="1884"/>
      <c r="P54" s="1884"/>
      <c r="Q54" s="1884"/>
      <c r="R54" s="1884"/>
      <c r="S54" s="1884"/>
      <c r="T54" s="1884"/>
      <c r="U54" s="1884"/>
      <c r="V54" s="1884"/>
      <c r="W54" s="1884"/>
      <c r="X54" s="1884"/>
      <c r="Y54" s="1884"/>
      <c r="Z54" s="1884"/>
      <c r="AA54" s="1884"/>
      <c r="AB54" s="1884"/>
    </row>
    <row r="55">
      <c r="D55" s="1886" t="s">
        <v>6783</v>
      </c>
      <c r="E55" s="1886">
        <v>1000000.0</v>
      </c>
      <c r="F55" s="1886">
        <v>0.0</v>
      </c>
      <c r="G55" s="1886">
        <v>1000000.0</v>
      </c>
      <c r="H55" s="1886">
        <v>0.0</v>
      </c>
      <c r="I55" s="1887">
        <v>3.0</v>
      </c>
      <c r="J55" s="1886">
        <v>13.0</v>
      </c>
      <c r="K55" s="1886" t="s">
        <v>6784</v>
      </c>
      <c r="L55" s="1886" t="s">
        <v>6803</v>
      </c>
      <c r="M55" s="1888"/>
      <c r="N55" s="1888"/>
      <c r="O55" s="1888"/>
      <c r="P55" s="1888"/>
      <c r="Q55" s="1888"/>
      <c r="R55" s="1888"/>
      <c r="S55" s="1888"/>
      <c r="T55" s="1888"/>
      <c r="U55" s="1888"/>
      <c r="V55" s="1888"/>
      <c r="W55" s="1888"/>
      <c r="X55" s="1888"/>
      <c r="Y55" s="1888"/>
      <c r="Z55" s="1888"/>
      <c r="AA55" s="1888"/>
      <c r="AB55" s="1888"/>
    </row>
    <row r="56">
      <c r="A56" s="1883" t="s">
        <v>6804</v>
      </c>
      <c r="B56" s="1883">
        <v>2.0</v>
      </c>
      <c r="C56" s="1883" t="s">
        <v>6748</v>
      </c>
      <c r="D56" s="1883">
        <v>1.0</v>
      </c>
      <c r="E56" s="1883">
        <v>100.0</v>
      </c>
      <c r="F56" s="1883">
        <v>100.0</v>
      </c>
      <c r="G56" s="1883">
        <v>0.0</v>
      </c>
      <c r="H56" s="1883">
        <v>0.0</v>
      </c>
      <c r="I56" s="1885">
        <v>6.944444444444445E-4</v>
      </c>
      <c r="J56" s="1883">
        <v>5.0</v>
      </c>
      <c r="K56" s="1883" t="s">
        <v>6751</v>
      </c>
      <c r="L56" s="1883" t="s">
        <v>6805</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6806</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6753</v>
      </c>
      <c r="L58" s="1883" t="s">
        <v>6807</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6755</v>
      </c>
      <c r="L59" s="1886" t="s">
        <v>6808</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6757</v>
      </c>
      <c r="L60" s="1883" t="s">
        <v>6809</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6759</v>
      </c>
      <c r="L61" s="1886" t="s">
        <v>6810</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6761</v>
      </c>
      <c r="L62" s="1883" t="s">
        <v>6811</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6763</v>
      </c>
      <c r="L63" s="1886" t="s">
        <v>6812</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6765</v>
      </c>
      <c r="L64" s="1883" t="s">
        <v>6813</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6767</v>
      </c>
      <c r="L65" s="1886" t="s">
        <v>6814</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6769</v>
      </c>
      <c r="L66" s="1883" t="s">
        <v>6815</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6771</v>
      </c>
      <c r="L67" s="1886" t="s">
        <v>6816</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6773</v>
      </c>
      <c r="L68" s="1883" t="s">
        <v>6817</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6775</v>
      </c>
      <c r="L69" s="1886" t="s">
        <v>6818</v>
      </c>
      <c r="M69" s="1888"/>
      <c r="N69" s="1888"/>
      <c r="O69" s="1888"/>
      <c r="P69" s="1888"/>
      <c r="Q69" s="1888"/>
      <c r="R69" s="1888"/>
      <c r="S69" s="1888"/>
      <c r="T69" s="1888"/>
      <c r="U69" s="1888"/>
      <c r="V69" s="1888"/>
      <c r="W69" s="1888"/>
      <c r="X69" s="1888"/>
      <c r="Y69" s="1888"/>
      <c r="Z69" s="1888"/>
      <c r="AA69" s="1888"/>
      <c r="AB69" s="1888"/>
    </row>
    <row r="70">
      <c r="D70" s="1883" t="s">
        <v>6777</v>
      </c>
      <c r="E70" s="1883">
        <v>720000.0</v>
      </c>
      <c r="F70" s="1883">
        <v>720000.0</v>
      </c>
      <c r="G70" s="1883">
        <v>0.0</v>
      </c>
      <c r="H70" s="1883">
        <v>0.0</v>
      </c>
      <c r="I70" s="1885">
        <v>3.0</v>
      </c>
      <c r="J70" s="1883">
        <v>12.0</v>
      </c>
      <c r="K70" s="1883" t="s">
        <v>6778</v>
      </c>
      <c r="L70" s="1883" t="s">
        <v>6819</v>
      </c>
      <c r="M70" s="1884"/>
      <c r="N70" s="1884"/>
      <c r="O70" s="1884"/>
      <c r="P70" s="1884"/>
      <c r="Q70" s="1884"/>
      <c r="R70" s="1884"/>
      <c r="S70" s="1884"/>
      <c r="T70" s="1884"/>
      <c r="U70" s="1884"/>
      <c r="V70" s="1884"/>
      <c r="W70" s="1884"/>
      <c r="X70" s="1884"/>
      <c r="Y70" s="1884"/>
      <c r="Z70" s="1884"/>
      <c r="AA70" s="1884"/>
      <c r="AB70" s="1884"/>
    </row>
    <row r="71">
      <c r="D71" s="1886" t="s">
        <v>6780</v>
      </c>
      <c r="E71" s="1886">
        <v>640000.0</v>
      </c>
      <c r="F71" s="1886">
        <v>640000.0</v>
      </c>
      <c r="G71" s="1886">
        <v>0.0</v>
      </c>
      <c r="H71" s="1886">
        <v>0.0</v>
      </c>
      <c r="I71" s="1887">
        <v>3.0</v>
      </c>
      <c r="J71" s="1886">
        <v>12.0</v>
      </c>
      <c r="K71" s="1886" t="s">
        <v>6781</v>
      </c>
      <c r="L71" s="1886" t="s">
        <v>6820</v>
      </c>
      <c r="M71" s="1888"/>
      <c r="N71" s="1888"/>
      <c r="O71" s="1888"/>
      <c r="P71" s="1888"/>
      <c r="Q71" s="1888"/>
      <c r="R71" s="1888"/>
      <c r="S71" s="1888"/>
      <c r="T71" s="1888"/>
      <c r="U71" s="1888"/>
      <c r="V71" s="1888"/>
      <c r="W71" s="1888"/>
      <c r="X71" s="1888"/>
      <c r="Y71" s="1888"/>
      <c r="Z71" s="1888"/>
      <c r="AA71" s="1888"/>
      <c r="AB71" s="1888"/>
    </row>
    <row r="72">
      <c r="D72" s="1883" t="s">
        <v>6783</v>
      </c>
      <c r="E72" s="1883">
        <v>1000000.0</v>
      </c>
      <c r="F72" s="1883">
        <v>1000000.0</v>
      </c>
      <c r="G72" s="1883">
        <v>0.0</v>
      </c>
      <c r="H72" s="1883">
        <v>0.0</v>
      </c>
      <c r="I72" s="1885">
        <v>3.0</v>
      </c>
      <c r="J72" s="1883">
        <v>13.0</v>
      </c>
      <c r="K72" s="1883" t="s">
        <v>6784</v>
      </c>
      <c r="L72" s="1883" t="s">
        <v>6821</v>
      </c>
      <c r="M72" s="1884"/>
      <c r="N72" s="1884"/>
      <c r="O72" s="1884"/>
      <c r="P72" s="1884"/>
      <c r="Q72" s="1884"/>
      <c r="R72" s="1884"/>
      <c r="S72" s="1884"/>
      <c r="T72" s="1884"/>
      <c r="U72" s="1884"/>
      <c r="V72" s="1884"/>
      <c r="W72" s="1884"/>
      <c r="X72" s="1884"/>
      <c r="Y72" s="1884"/>
      <c r="Z72" s="1884"/>
      <c r="AA72" s="1884"/>
      <c r="AB72" s="1884"/>
    </row>
    <row r="73">
      <c r="A73" s="1886" t="s">
        <v>6822</v>
      </c>
      <c r="B73" s="1886">
        <v>2.0</v>
      </c>
      <c r="C73" s="1886" t="s">
        <v>6823</v>
      </c>
      <c r="D73" s="1886">
        <v>1.0</v>
      </c>
      <c r="E73" s="1886">
        <v>5000.0</v>
      </c>
      <c r="F73" s="1886">
        <v>5000.0</v>
      </c>
      <c r="G73" s="1886">
        <v>10000.0</v>
      </c>
      <c r="H73" s="1886">
        <v>0.0</v>
      </c>
      <c r="I73" s="1887">
        <v>0.010416666666666666</v>
      </c>
      <c r="J73" s="1886">
        <v>10.0</v>
      </c>
      <c r="K73" s="1886" t="s">
        <v>6759</v>
      </c>
      <c r="L73" s="1886" t="s">
        <v>6824</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6825</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6826</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6827</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6828</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6829</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6761</v>
      </c>
      <c r="L79" s="1886" t="s">
        <v>6830</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6763</v>
      </c>
      <c r="L80" s="1883" t="s">
        <v>6831</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6765</v>
      </c>
      <c r="L81" s="1886" t="s">
        <v>6832</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6767</v>
      </c>
      <c r="L82" s="1883" t="s">
        <v>6833</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6769</v>
      </c>
      <c r="L83" s="1886" t="s">
        <v>6834</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6771</v>
      </c>
      <c r="L84" s="1883" t="s">
        <v>6835</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6773</v>
      </c>
      <c r="L85" s="1886" t="s">
        <v>6836</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6775</v>
      </c>
      <c r="L86" s="1883" t="s">
        <v>6837</v>
      </c>
      <c r="M86" s="1884"/>
      <c r="N86" s="1884"/>
      <c r="O86" s="1884"/>
      <c r="P86" s="1884"/>
      <c r="Q86" s="1884"/>
      <c r="R86" s="1884"/>
      <c r="S86" s="1884"/>
      <c r="T86" s="1884"/>
      <c r="U86" s="1884"/>
      <c r="V86" s="1884"/>
      <c r="W86" s="1884"/>
      <c r="X86" s="1884"/>
      <c r="Y86" s="1884"/>
      <c r="Z86" s="1884"/>
      <c r="AA86" s="1884"/>
      <c r="AB86" s="1884"/>
    </row>
    <row r="87">
      <c r="D87" s="1886" t="s">
        <v>6777</v>
      </c>
      <c r="E87" s="1886">
        <v>1000000.0</v>
      </c>
      <c r="F87" s="1886">
        <v>1000000.0</v>
      </c>
      <c r="G87" s="1886">
        <v>1280000.0</v>
      </c>
      <c r="H87" s="1886">
        <v>100000.0</v>
      </c>
      <c r="I87" s="1887">
        <v>3.0</v>
      </c>
      <c r="J87" s="1886">
        <v>17.0</v>
      </c>
      <c r="K87" s="1886" t="s">
        <v>6778</v>
      </c>
      <c r="L87" s="1886" t="s">
        <v>6838</v>
      </c>
      <c r="M87" s="1888"/>
      <c r="N87" s="1888"/>
      <c r="O87" s="1888"/>
      <c r="P87" s="1888"/>
      <c r="Q87" s="1888"/>
      <c r="R87" s="1888"/>
      <c r="S87" s="1888"/>
      <c r="T87" s="1888"/>
      <c r="U87" s="1888"/>
      <c r="V87" s="1888"/>
      <c r="W87" s="1888"/>
      <c r="X87" s="1888"/>
      <c r="Y87" s="1888"/>
      <c r="Z87" s="1888"/>
      <c r="AA87" s="1888"/>
      <c r="AB87" s="1888"/>
    </row>
    <row r="88">
      <c r="D88" s="1883" t="s">
        <v>6780</v>
      </c>
      <c r="E88" s="1883">
        <v>800000.0</v>
      </c>
      <c r="F88" s="1883">
        <v>800000.0</v>
      </c>
      <c r="G88" s="1883">
        <v>1000000.0</v>
      </c>
      <c r="H88" s="1883">
        <v>80000.0</v>
      </c>
      <c r="I88" s="1885">
        <v>4.0</v>
      </c>
      <c r="J88" s="1883">
        <v>17.0</v>
      </c>
      <c r="K88" s="1883" t="s">
        <v>6781</v>
      </c>
      <c r="L88" s="1883" t="s">
        <v>6839</v>
      </c>
      <c r="M88" s="1884"/>
      <c r="N88" s="1884"/>
      <c r="O88" s="1884"/>
      <c r="P88" s="1884"/>
      <c r="Q88" s="1884"/>
      <c r="R88" s="1884"/>
      <c r="S88" s="1884"/>
      <c r="T88" s="1884"/>
      <c r="U88" s="1884"/>
      <c r="V88" s="1884"/>
      <c r="W88" s="1884"/>
      <c r="X88" s="1884"/>
      <c r="Y88" s="1884"/>
      <c r="Z88" s="1884"/>
      <c r="AA88" s="1884"/>
      <c r="AB88" s="1884"/>
    </row>
    <row r="89">
      <c r="D89" s="1886" t="s">
        <v>6783</v>
      </c>
      <c r="E89" s="1886">
        <v>1000000.0</v>
      </c>
      <c r="F89" s="1886">
        <v>1000000.0</v>
      </c>
      <c r="G89" s="1886">
        <v>1280000.0</v>
      </c>
      <c r="H89" s="1886">
        <v>0.0</v>
      </c>
      <c r="I89" s="1887">
        <v>5.0</v>
      </c>
      <c r="J89" s="1886">
        <v>18.0</v>
      </c>
      <c r="K89" s="1886" t="s">
        <v>6784</v>
      </c>
      <c r="L89" s="1886" t="s">
        <v>6840</v>
      </c>
      <c r="M89" s="1888"/>
      <c r="N89" s="1888"/>
      <c r="O89" s="1888"/>
      <c r="P89" s="1888"/>
      <c r="Q89" s="1888"/>
      <c r="R89" s="1888"/>
      <c r="S89" s="1888"/>
      <c r="T89" s="1888"/>
      <c r="U89" s="1888"/>
      <c r="V89" s="1888"/>
      <c r="W89" s="1888"/>
      <c r="X89" s="1888"/>
      <c r="Y89" s="1888"/>
      <c r="Z89" s="1888"/>
      <c r="AA89" s="1888"/>
      <c r="AB89" s="1888"/>
    </row>
    <row r="90">
      <c r="A90" s="1883" t="s">
        <v>6841</v>
      </c>
      <c r="B90" s="1883">
        <v>2.0</v>
      </c>
      <c r="C90" s="1883" t="s">
        <v>6842</v>
      </c>
      <c r="D90" s="1883">
        <v>1.0</v>
      </c>
      <c r="E90" s="1883">
        <v>3000.0</v>
      </c>
      <c r="F90" s="1883">
        <v>3000.0</v>
      </c>
      <c r="G90" s="1883">
        <v>0.0</v>
      </c>
      <c r="H90" s="1883">
        <v>0.0</v>
      </c>
      <c r="I90" s="1885">
        <v>0.041666666666666664</v>
      </c>
      <c r="J90" s="1883">
        <v>4.0</v>
      </c>
      <c r="K90" s="1883" t="s">
        <v>6757</v>
      </c>
      <c r="L90" s="1883" t="s">
        <v>6843</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6844</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6845</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6846</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6847</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6759</v>
      </c>
      <c r="L95" s="1886" t="s">
        <v>6848</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6761</v>
      </c>
      <c r="L96" s="1883" t="s">
        <v>6849</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6763</v>
      </c>
      <c r="L97" s="1886" t="s">
        <v>6850</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6765</v>
      </c>
      <c r="L98" s="1883" t="s">
        <v>6851</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6767</v>
      </c>
      <c r="L99" s="1886" t="s">
        <v>6852</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6769</v>
      </c>
      <c r="L100" s="1883" t="s">
        <v>6853</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6771</v>
      </c>
      <c r="L101" s="1886" t="s">
        <v>6854</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6773</v>
      </c>
      <c r="L102" s="1883" t="s">
        <v>6855</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6775</v>
      </c>
      <c r="L103" s="1886" t="s">
        <v>6856</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6778</v>
      </c>
      <c r="L104" s="1883" t="s">
        <v>6857</v>
      </c>
      <c r="M104" s="1884"/>
      <c r="N104" s="1884"/>
      <c r="O104" s="1884"/>
      <c r="P104" s="1884"/>
      <c r="Q104" s="1884"/>
      <c r="R104" s="1884"/>
      <c r="S104" s="1884"/>
      <c r="T104" s="1884"/>
      <c r="U104" s="1884"/>
      <c r="V104" s="1884"/>
      <c r="W104" s="1884"/>
      <c r="X104" s="1884"/>
      <c r="Y104" s="1884"/>
      <c r="Z104" s="1884"/>
      <c r="AA104" s="1884"/>
      <c r="AB104" s="1884"/>
    </row>
    <row r="105">
      <c r="A105" s="1886" t="s">
        <v>6858</v>
      </c>
      <c r="B105" s="1886">
        <v>3.0</v>
      </c>
      <c r="C105" s="1886" t="s">
        <v>6715</v>
      </c>
      <c r="D105" s="1886">
        <v>1.0</v>
      </c>
      <c r="E105" s="1886">
        <v>1000.0</v>
      </c>
      <c r="F105" s="1886">
        <v>1000.0</v>
      </c>
      <c r="G105" s="1886">
        <v>500.0</v>
      </c>
      <c r="H105" s="1886">
        <v>0.0</v>
      </c>
      <c r="I105" s="1887">
        <v>1.7361111111111112E-4</v>
      </c>
      <c r="J105" s="1886">
        <v>10.0</v>
      </c>
      <c r="K105" s="1886" t="s">
        <v>6753</v>
      </c>
      <c r="L105" s="1886" t="s">
        <v>6859</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6757</v>
      </c>
      <c r="L106" s="1883" t="s">
        <v>6860</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6761</v>
      </c>
      <c r="L107" s="1886" t="s">
        <v>6861</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6765</v>
      </c>
      <c r="L108" s="1883" t="s">
        <v>6862</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6769</v>
      </c>
      <c r="L109" s="1886" t="s">
        <v>6863</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6773</v>
      </c>
      <c r="L110" s="1883" t="s">
        <v>6864</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6778</v>
      </c>
      <c r="L111" s="1886" t="s">
        <v>6865</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6781</v>
      </c>
      <c r="L112" s="1883" t="s">
        <v>6866</v>
      </c>
      <c r="M112" s="1884"/>
      <c r="N112" s="1884"/>
      <c r="O112" s="1884"/>
      <c r="P112" s="1884"/>
      <c r="Q112" s="1884"/>
      <c r="R112" s="1884"/>
      <c r="S112" s="1884"/>
      <c r="T112" s="1884"/>
      <c r="U112" s="1884"/>
      <c r="V112" s="1884"/>
      <c r="W112" s="1884"/>
      <c r="X112" s="1884"/>
      <c r="Y112" s="1884"/>
      <c r="Z112" s="1884"/>
      <c r="AA112" s="1884"/>
      <c r="AB112" s="1884"/>
    </row>
    <row r="113">
      <c r="A113" s="1886" t="s">
        <v>6867</v>
      </c>
      <c r="B113" s="1886">
        <v>2.0</v>
      </c>
      <c r="C113" s="1886" t="s">
        <v>6868</v>
      </c>
      <c r="D113" s="1886">
        <v>1.0</v>
      </c>
      <c r="E113" s="1886">
        <v>1500.0</v>
      </c>
      <c r="F113" s="1886">
        <v>1500.0</v>
      </c>
      <c r="G113" s="1886">
        <v>0.0</v>
      </c>
      <c r="H113" s="1886">
        <v>0.0</v>
      </c>
      <c r="I113" s="1887">
        <v>0.020833333333333332</v>
      </c>
      <c r="J113" s="1886">
        <v>5.0</v>
      </c>
      <c r="K113" s="1886" t="s">
        <v>6755</v>
      </c>
      <c r="L113" s="1886" t="s">
        <v>6869</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6870</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6871</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6872</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6757</v>
      </c>
      <c r="L117" s="1886" t="s">
        <v>6873</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6759</v>
      </c>
      <c r="L118" s="1883" t="s">
        <v>6874</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6761</v>
      </c>
      <c r="L119" s="1886" t="s">
        <v>6875</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6763</v>
      </c>
      <c r="L120" s="1883" t="s">
        <v>6876</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6765</v>
      </c>
      <c r="L121" s="1886" t="s">
        <v>6877</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6767</v>
      </c>
      <c r="L122" s="1883" t="s">
        <v>6878</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6769</v>
      </c>
      <c r="L123" s="1886" t="s">
        <v>6879</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6771</v>
      </c>
      <c r="L124" s="1883" t="s">
        <v>6880</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6773</v>
      </c>
      <c r="L125" s="1886" t="s">
        <v>6881</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6775</v>
      </c>
      <c r="L126" s="1883" t="s">
        <v>6882</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6778</v>
      </c>
      <c r="L127" s="1886" t="s">
        <v>6883</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6781</v>
      </c>
      <c r="L128" s="1883" t="s">
        <v>6884</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6784</v>
      </c>
      <c r="L129" s="1886" t="s">
        <v>6885</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6886</v>
      </c>
      <c r="L130" s="1883" t="s">
        <v>6887</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6888</v>
      </c>
      <c r="L131" s="1886" t="s">
        <v>6889</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6890</v>
      </c>
      <c r="L132" s="1883" t="s">
        <v>6891</v>
      </c>
      <c r="M132" s="1884"/>
      <c r="N132" s="1884"/>
      <c r="O132" s="1884"/>
      <c r="P132" s="1884"/>
      <c r="Q132" s="1884"/>
      <c r="R132" s="1884"/>
      <c r="S132" s="1884"/>
      <c r="T132" s="1884"/>
      <c r="U132" s="1884"/>
      <c r="V132" s="1884"/>
      <c r="W132" s="1884"/>
      <c r="X132" s="1884"/>
      <c r="Y132" s="1884"/>
      <c r="Z132" s="1884"/>
      <c r="AA132" s="1884"/>
      <c r="AB132" s="1884"/>
    </row>
    <row r="133">
      <c r="A133" s="1886" t="s">
        <v>6892</v>
      </c>
      <c r="B133" s="1886">
        <v>3.0</v>
      </c>
      <c r="C133" s="1886" t="s">
        <v>6715</v>
      </c>
      <c r="D133" s="1886">
        <v>1.0</v>
      </c>
      <c r="E133" s="1886">
        <v>10000.0</v>
      </c>
      <c r="F133" s="1886">
        <v>10000.0</v>
      </c>
      <c r="G133" s="1886">
        <v>0.0</v>
      </c>
      <c r="H133" s="1886">
        <v>0.0</v>
      </c>
      <c r="I133" s="1887">
        <v>0.041666666666666664</v>
      </c>
      <c r="J133" s="1886">
        <v>6.0</v>
      </c>
      <c r="K133" s="1886" t="s">
        <v>6763</v>
      </c>
      <c r="L133" s="1886" t="s">
        <v>6893</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6894</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6895</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6896</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6897</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6898</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6899</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6900</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6765</v>
      </c>
      <c r="L141" s="1886" t="s">
        <v>6901</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6767</v>
      </c>
      <c r="L142" s="1883" t="s">
        <v>6902</v>
      </c>
      <c r="M142" s="1884"/>
      <c r="N142" s="1884"/>
      <c r="O142" s="1884"/>
      <c r="P142" s="1884"/>
      <c r="Q142" s="1884"/>
      <c r="R142" s="1884"/>
      <c r="S142" s="1884"/>
      <c r="T142" s="1884"/>
      <c r="U142" s="1884"/>
      <c r="V142" s="1884"/>
      <c r="W142" s="1884"/>
      <c r="X142" s="1884"/>
      <c r="Y142" s="1884"/>
      <c r="Z142" s="1884"/>
      <c r="AA142" s="1884"/>
      <c r="AB142" s="1884"/>
    </row>
    <row r="143">
      <c r="A143" s="1886" t="s">
        <v>6903</v>
      </c>
      <c r="B143" s="1886">
        <v>3.0</v>
      </c>
      <c r="C143" s="1886" t="s">
        <v>6715</v>
      </c>
      <c r="D143" s="1886">
        <v>1.0</v>
      </c>
      <c r="E143" s="1886">
        <v>10000.0</v>
      </c>
      <c r="F143" s="1886">
        <v>0.0</v>
      </c>
      <c r="G143" s="1886">
        <v>10000.0</v>
      </c>
      <c r="H143" s="1886">
        <v>0.0</v>
      </c>
      <c r="I143" s="1887">
        <v>0.041666666666666664</v>
      </c>
      <c r="J143" s="1886">
        <v>6.0</v>
      </c>
      <c r="K143" s="1886" t="s">
        <v>6767</v>
      </c>
      <c r="L143" s="1886" t="s">
        <v>6904</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6905</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6906</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6907</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6908</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6909</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6910</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6911</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6912</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6913</v>
      </c>
      <c r="M152" s="1884"/>
      <c r="N152" s="1884"/>
      <c r="O152" s="1884"/>
      <c r="P152" s="1884"/>
      <c r="Q152" s="1884"/>
      <c r="R152" s="1884"/>
      <c r="S152" s="1884"/>
      <c r="T152" s="1884"/>
      <c r="U152" s="1884"/>
      <c r="V152" s="1884"/>
      <c r="W152" s="1884"/>
      <c r="X152" s="1884"/>
      <c r="Y152" s="1884"/>
      <c r="Z152" s="1884"/>
      <c r="AA152" s="1884"/>
      <c r="AB152" s="1884"/>
    </row>
    <row r="153">
      <c r="A153" s="1886" t="s">
        <v>6914</v>
      </c>
      <c r="B153" s="1886">
        <v>3.0</v>
      </c>
      <c r="C153" s="1886" t="s">
        <v>6715</v>
      </c>
      <c r="D153" s="1886">
        <v>1.0</v>
      </c>
      <c r="E153" s="1886">
        <v>0.0</v>
      </c>
      <c r="F153" s="1886">
        <v>10000.0</v>
      </c>
      <c r="G153" s="1886">
        <v>10000.0</v>
      </c>
      <c r="H153" s="1886">
        <v>0.0</v>
      </c>
      <c r="I153" s="1887">
        <v>0.041666666666666664</v>
      </c>
      <c r="J153" s="1886">
        <v>6.0</v>
      </c>
      <c r="K153" s="1886" t="s">
        <v>6765</v>
      </c>
      <c r="L153" s="1886" t="s">
        <v>6915</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6916</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6917</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6918</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6919</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6920</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6921</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6922</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6923</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6767</v>
      </c>
      <c r="L162" s="1883" t="s">
        <v>6924</v>
      </c>
      <c r="M162" s="1884"/>
      <c r="N162" s="1884"/>
      <c r="O162" s="1884"/>
      <c r="P162" s="1884"/>
      <c r="Q162" s="1884"/>
      <c r="R162" s="1884"/>
      <c r="S162" s="1884"/>
      <c r="T162" s="1884"/>
      <c r="U162" s="1884"/>
      <c r="V162" s="1884"/>
      <c r="W162" s="1884"/>
      <c r="X162" s="1884"/>
      <c r="Y162" s="1884"/>
      <c r="Z162" s="1884"/>
      <c r="AA162" s="1884"/>
      <c r="AB162" s="1884"/>
    </row>
    <row r="163">
      <c r="A163" s="1886" t="s">
        <v>6925</v>
      </c>
      <c r="B163" s="1886">
        <v>3.0</v>
      </c>
      <c r="C163" s="1886" t="s">
        <v>6715</v>
      </c>
      <c r="D163" s="1886">
        <v>1.0</v>
      </c>
      <c r="E163" s="1886">
        <v>10000.0</v>
      </c>
      <c r="F163" s="1886">
        <v>10000.0</v>
      </c>
      <c r="G163" s="1886">
        <v>10000.0</v>
      </c>
      <c r="H163" s="1886">
        <v>0.0</v>
      </c>
      <c r="I163" s="1887">
        <v>0.08333333333333333</v>
      </c>
      <c r="J163" s="1886">
        <v>10.0</v>
      </c>
      <c r="K163" s="1886" t="s">
        <v>6755</v>
      </c>
      <c r="L163" s="1886" t="s">
        <v>6926</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6759</v>
      </c>
      <c r="L164" s="1883" t="s">
        <v>6927</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6763</v>
      </c>
      <c r="L165" s="1886" t="s">
        <v>6928</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6767</v>
      </c>
      <c r="L166" s="1883" t="s">
        <v>6929</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6771</v>
      </c>
      <c r="L167" s="1886" t="s">
        <v>6930</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6775</v>
      </c>
      <c r="L168" s="1883" t="s">
        <v>6931</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6781</v>
      </c>
      <c r="L169" s="1886" t="s">
        <v>6932</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6886</v>
      </c>
      <c r="L170" s="1883" t="s">
        <v>6933</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6890</v>
      </c>
      <c r="L171" s="1886" t="s">
        <v>6934</v>
      </c>
      <c r="M171" s="1888"/>
      <c r="N171" s="1888"/>
      <c r="O171" s="1888"/>
      <c r="P171" s="1888"/>
      <c r="Q171" s="1888"/>
      <c r="R171" s="1888"/>
      <c r="S171" s="1888"/>
      <c r="T171" s="1888"/>
      <c r="U171" s="1888"/>
      <c r="V171" s="1888"/>
      <c r="W171" s="1888"/>
      <c r="X171" s="1888"/>
      <c r="Y171" s="1888"/>
      <c r="Z171" s="1888"/>
      <c r="AA171" s="1888"/>
      <c r="AB171" s="1888"/>
    </row>
    <row r="172">
      <c r="A172" s="1883" t="s">
        <v>6935</v>
      </c>
      <c r="B172" s="1883">
        <v>2.0</v>
      </c>
      <c r="C172" s="1883" t="s">
        <v>6715</v>
      </c>
      <c r="D172" s="1883">
        <v>1.0</v>
      </c>
      <c r="E172" s="1883">
        <v>1080000.0</v>
      </c>
      <c r="F172" s="1883">
        <v>1080000.0</v>
      </c>
      <c r="G172" s="1883">
        <v>1440000.0</v>
      </c>
      <c r="H172" s="1883">
        <v>0.0</v>
      </c>
      <c r="I172" s="1885">
        <v>0.16666666666666666</v>
      </c>
      <c r="J172" s="1883">
        <v>10.0</v>
      </c>
      <c r="K172" s="1883" t="s">
        <v>6775</v>
      </c>
      <c r="L172" s="1883" t="s">
        <v>6936</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6778</v>
      </c>
      <c r="L173" s="1886" t="s">
        <v>6937</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6938</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6781</v>
      </c>
      <c r="L175" s="1886" t="s">
        <v>6939</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6784</v>
      </c>
      <c r="L176" s="1883" t="s">
        <v>6940</v>
      </c>
      <c r="M176" s="1884"/>
      <c r="N176" s="1884"/>
      <c r="O176" s="1884"/>
      <c r="P176" s="1884"/>
      <c r="Q176" s="1884"/>
      <c r="R176" s="1884"/>
      <c r="S176" s="1884"/>
      <c r="T176" s="1884"/>
      <c r="U176" s="1884"/>
      <c r="V176" s="1884"/>
      <c r="W176" s="1884"/>
      <c r="X176" s="1884"/>
      <c r="Y176" s="1884"/>
      <c r="Z176" s="1884"/>
      <c r="AA176" s="1884"/>
      <c r="AB176" s="1884"/>
    </row>
    <row r="177">
      <c r="A177" s="1886" t="s">
        <v>6941</v>
      </c>
      <c r="B177" s="1886">
        <v>3.0</v>
      </c>
      <c r="C177" s="1886" t="s">
        <v>6715</v>
      </c>
      <c r="D177" s="1886">
        <v>1.0</v>
      </c>
      <c r="E177" s="1886">
        <v>720000.0</v>
      </c>
      <c r="F177" s="1886">
        <v>720000.0</v>
      </c>
      <c r="G177" s="1886">
        <v>720000.0</v>
      </c>
      <c r="H177" s="1886">
        <v>0.0</v>
      </c>
      <c r="I177" s="1887">
        <v>0.16666666666666666</v>
      </c>
      <c r="J177" s="1886">
        <v>10.0</v>
      </c>
      <c r="K177" s="1886" t="s">
        <v>6784</v>
      </c>
      <c r="L177" s="1886" t="s">
        <v>6942</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6886</v>
      </c>
      <c r="L178" s="1883" t="s">
        <v>6943</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6944</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6888</v>
      </c>
      <c r="L180" s="1883" t="s">
        <v>6945</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6946</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6890</v>
      </c>
      <c r="L182" s="1883" t="s">
        <v>6947</v>
      </c>
      <c r="M182" s="1884"/>
      <c r="N182" s="1884"/>
      <c r="O182" s="1884"/>
      <c r="P182" s="1884"/>
      <c r="Q182" s="1884"/>
      <c r="R182" s="1884"/>
      <c r="S182" s="1884"/>
      <c r="T182" s="1884"/>
      <c r="U182" s="1884"/>
      <c r="V182" s="1884"/>
      <c r="W182" s="1884"/>
      <c r="X182" s="1884"/>
      <c r="Y182" s="1884"/>
      <c r="Z182" s="1884"/>
      <c r="AA182" s="1884"/>
      <c r="AB182" s="1884"/>
    </row>
    <row r="183">
      <c r="A183" s="1886" t="s">
        <v>6948</v>
      </c>
      <c r="B183" s="1886">
        <v>2.0</v>
      </c>
      <c r="C183" s="1886" t="s">
        <v>6949</v>
      </c>
      <c r="D183" s="1886">
        <v>1.0</v>
      </c>
      <c r="E183" s="1886">
        <v>0.0</v>
      </c>
      <c r="F183" s="1886">
        <v>720000.0</v>
      </c>
      <c r="G183" s="1886">
        <v>720000.0</v>
      </c>
      <c r="H183" s="1886">
        <v>0.0</v>
      </c>
      <c r="I183" s="1887">
        <v>0.3333333333333333</v>
      </c>
      <c r="J183" s="1886">
        <v>8.0</v>
      </c>
      <c r="K183" s="1886" t="s">
        <v>6781</v>
      </c>
      <c r="L183" s="1886" t="s">
        <v>6950</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6784</v>
      </c>
      <c r="L184" s="1883" t="s">
        <v>6951</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6886</v>
      </c>
      <c r="L185" s="1886" t="s">
        <v>6952</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6888</v>
      </c>
      <c r="L186" s="1883" t="s">
        <v>6953</v>
      </c>
      <c r="M186" s="1884"/>
      <c r="N186" s="1884"/>
      <c r="O186" s="1884"/>
      <c r="P186" s="1884"/>
      <c r="Q186" s="1884"/>
      <c r="R186" s="1884"/>
      <c r="S186" s="1884"/>
      <c r="T186" s="1884"/>
      <c r="U186" s="1884"/>
      <c r="V186" s="1884"/>
      <c r="W186" s="1884"/>
      <c r="X186" s="1884"/>
      <c r="Y186" s="1884"/>
      <c r="Z186" s="1884"/>
      <c r="AA186" s="1884"/>
      <c r="AB186" s="1884"/>
    </row>
    <row r="187">
      <c r="A187" s="1886" t="s">
        <v>6954</v>
      </c>
      <c r="B187" s="1886">
        <v>2.0</v>
      </c>
      <c r="C187" s="1886" t="s">
        <v>6955</v>
      </c>
      <c r="D187" s="1886">
        <v>1.0</v>
      </c>
      <c r="E187" s="1886">
        <v>720000.0</v>
      </c>
      <c r="F187" s="1886">
        <v>720000.0</v>
      </c>
      <c r="G187" s="1886">
        <v>0.0</v>
      </c>
      <c r="H187" s="1886">
        <v>0.0</v>
      </c>
      <c r="I187" s="1887">
        <v>0.3333333333333333</v>
      </c>
      <c r="J187" s="1886">
        <v>8.0</v>
      </c>
      <c r="K187" s="1886" t="s">
        <v>6778</v>
      </c>
      <c r="L187" s="1886" t="s">
        <v>6956</v>
      </c>
      <c r="M187" s="1888"/>
      <c r="N187" s="1888"/>
      <c r="O187" s="1888"/>
      <c r="P187" s="1888"/>
      <c r="Q187" s="1888"/>
      <c r="R187" s="1888"/>
      <c r="S187" s="1888"/>
      <c r="T187" s="1888"/>
      <c r="U187" s="1888"/>
      <c r="V187" s="1888"/>
      <c r="W187" s="1888"/>
      <c r="X187" s="1888"/>
      <c r="Y187" s="1888"/>
      <c r="Z187" s="1888"/>
      <c r="AA187" s="1888"/>
      <c r="AB187" s="1888"/>
    </row>
    <row r="188">
      <c r="A188" s="1883" t="s">
        <v>6957</v>
      </c>
      <c r="B188" s="1883">
        <v>3.0</v>
      </c>
      <c r="C188" s="1883" t="s">
        <v>6715</v>
      </c>
      <c r="D188" s="1883">
        <v>1.0</v>
      </c>
      <c r="E188" s="1883">
        <v>1440000.0</v>
      </c>
      <c r="F188" s="1883">
        <v>1440000.0</v>
      </c>
      <c r="G188" s="1883">
        <v>1440000.0</v>
      </c>
      <c r="H188" s="1883">
        <v>0.0</v>
      </c>
      <c r="I188" s="1885">
        <v>0.3333333333333333</v>
      </c>
      <c r="J188" s="1883">
        <v>10.0</v>
      </c>
      <c r="K188" s="1883" t="s">
        <v>6781</v>
      </c>
      <c r="L188" s="1883" t="s">
        <v>6958</v>
      </c>
      <c r="M188" s="1884"/>
      <c r="N188" s="1884"/>
      <c r="O188" s="1884"/>
      <c r="P188" s="1884"/>
      <c r="Q188" s="1884"/>
      <c r="R188" s="1884"/>
      <c r="S188" s="1884"/>
      <c r="T188" s="1884"/>
      <c r="U188" s="1884"/>
      <c r="V188" s="1884"/>
      <c r="W188" s="1884"/>
      <c r="X188" s="1884"/>
      <c r="Y188" s="1884"/>
      <c r="Z188" s="1884"/>
      <c r="AA188" s="1884"/>
      <c r="AB188" s="1884"/>
    </row>
    <row r="189">
      <c r="A189" s="1886" t="s">
        <v>6959</v>
      </c>
      <c r="B189" s="1886">
        <v>3.0</v>
      </c>
      <c r="C189" s="1886" t="s">
        <v>6715</v>
      </c>
      <c r="D189" s="1886">
        <v>1.0</v>
      </c>
      <c r="E189" s="1886">
        <v>1440000.0</v>
      </c>
      <c r="F189" s="1886">
        <v>0.0</v>
      </c>
      <c r="G189" s="1886">
        <v>1440000.0</v>
      </c>
      <c r="H189" s="1886">
        <v>0.0</v>
      </c>
      <c r="I189" s="1887">
        <v>0.3333333333333333</v>
      </c>
      <c r="J189" s="1886">
        <v>10.0</v>
      </c>
      <c r="K189" s="1886" t="s">
        <v>6778</v>
      </c>
      <c r="L189" s="1886" t="s">
        <v>6960</v>
      </c>
      <c r="M189" s="1888"/>
      <c r="N189" s="1888"/>
      <c r="O189" s="1888"/>
      <c r="P189" s="1888"/>
      <c r="Q189" s="1888"/>
      <c r="R189" s="1888"/>
      <c r="S189" s="1888"/>
      <c r="T189" s="1888"/>
      <c r="U189" s="1888"/>
      <c r="V189" s="1888"/>
      <c r="W189" s="1888"/>
      <c r="X189" s="1888"/>
      <c r="Y189" s="1888"/>
      <c r="Z189" s="1888"/>
      <c r="AA189" s="1888"/>
      <c r="AB189" s="1888"/>
    </row>
    <row r="190">
      <c r="A190" s="1883" t="s">
        <v>6961</v>
      </c>
      <c r="B190" s="1883">
        <v>2.0</v>
      </c>
      <c r="C190" s="1883" t="s">
        <v>6715</v>
      </c>
      <c r="D190" s="1883">
        <v>1.0</v>
      </c>
      <c r="E190" s="1883">
        <v>1000.0</v>
      </c>
      <c r="F190" s="1883">
        <v>1000.0</v>
      </c>
      <c r="G190" s="1883">
        <v>1000.0</v>
      </c>
      <c r="H190" s="1883">
        <v>0.0</v>
      </c>
      <c r="I190" s="1885">
        <v>6.944444444444445E-4</v>
      </c>
      <c r="J190" s="1883">
        <v>5.0</v>
      </c>
      <c r="K190" s="1883" t="s">
        <v>6749</v>
      </c>
      <c r="L190" s="1883" t="s">
        <v>6962</v>
      </c>
      <c r="M190" s="1884"/>
      <c r="N190" s="1884"/>
      <c r="O190" s="1884"/>
      <c r="P190" s="1884"/>
      <c r="Q190" s="1884"/>
      <c r="R190" s="1884"/>
      <c r="S190" s="1884"/>
      <c r="T190" s="1884"/>
      <c r="U190" s="1884"/>
      <c r="V190" s="1884"/>
      <c r="W190" s="1884"/>
      <c r="X190" s="1884"/>
      <c r="Y190" s="1884"/>
      <c r="Z190" s="1884"/>
      <c r="AA190" s="1884"/>
      <c r="AB190" s="1884"/>
    </row>
    <row r="191">
      <c r="A191" s="1886" t="s">
        <v>6963</v>
      </c>
      <c r="B191" s="1886">
        <v>2.0</v>
      </c>
      <c r="C191" s="1886" t="s">
        <v>6715</v>
      </c>
      <c r="D191" s="1886">
        <v>1.0</v>
      </c>
      <c r="E191" s="1886">
        <v>400000.0</v>
      </c>
      <c r="F191" s="1886">
        <v>400000.0</v>
      </c>
      <c r="G191" s="1886">
        <v>0.0</v>
      </c>
      <c r="H191" s="1886">
        <v>0.0</v>
      </c>
      <c r="I191" s="1887">
        <v>0.16666666666666666</v>
      </c>
      <c r="J191" s="1886">
        <v>10.0</v>
      </c>
      <c r="K191" s="1886" t="s">
        <v>6771</v>
      </c>
      <c r="L191" s="1886" t="s">
        <v>6964</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6771</v>
      </c>
      <c r="L192" s="1883" t="s">
        <v>6965</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6771</v>
      </c>
      <c r="L193" s="1886" t="s">
        <v>6966</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6771</v>
      </c>
      <c r="L194" s="1883" t="s">
        <v>6967</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6771</v>
      </c>
      <c r="L195" s="1886" t="s">
        <v>6968</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6771</v>
      </c>
      <c r="L196" s="1883" t="s">
        <v>6969</v>
      </c>
      <c r="M196" s="1884"/>
      <c r="N196" s="1884"/>
      <c r="O196" s="1884"/>
      <c r="P196" s="1884"/>
      <c r="Q196" s="1884"/>
      <c r="R196" s="1884"/>
      <c r="S196" s="1884"/>
      <c r="T196" s="1884"/>
      <c r="U196" s="1884"/>
      <c r="V196" s="1884"/>
      <c r="W196" s="1884"/>
      <c r="X196" s="1884"/>
      <c r="Y196" s="1884"/>
      <c r="Z196" s="1884"/>
      <c r="AA196" s="1884"/>
      <c r="AB196" s="1884"/>
    </row>
    <row r="197">
      <c r="A197" s="1886" t="s">
        <v>6970</v>
      </c>
      <c r="B197" s="1886">
        <v>2.0</v>
      </c>
      <c r="C197" s="1886" t="s">
        <v>6715</v>
      </c>
      <c r="D197" s="1886">
        <v>1.0</v>
      </c>
      <c r="E197" s="1886">
        <v>0.0</v>
      </c>
      <c r="F197" s="1886">
        <v>20000.0</v>
      </c>
      <c r="G197" s="1886">
        <v>0.0</v>
      </c>
      <c r="H197" s="1886">
        <v>0.0</v>
      </c>
      <c r="I197" s="1887">
        <v>1.1574074074074075E-4</v>
      </c>
      <c r="J197" s="1886">
        <v>5.0</v>
      </c>
      <c r="K197" s="1886" t="s">
        <v>6749</v>
      </c>
      <c r="L197" s="1886" t="s">
        <v>6971</v>
      </c>
      <c r="M197" s="1888"/>
      <c r="N197" s="1888"/>
      <c r="O197" s="1888"/>
      <c r="P197" s="1888"/>
      <c r="Q197" s="1888"/>
      <c r="R197" s="1888"/>
      <c r="S197" s="1888"/>
      <c r="T197" s="1888"/>
      <c r="U197" s="1888"/>
      <c r="V197" s="1888"/>
      <c r="W197" s="1888"/>
      <c r="X197" s="1888"/>
      <c r="Y197" s="1888"/>
      <c r="Z197" s="1888"/>
      <c r="AA197" s="1888"/>
      <c r="AB197" s="1888"/>
    </row>
    <row r="198">
      <c r="A198" s="1883" t="s">
        <v>6972</v>
      </c>
      <c r="B198" s="1883">
        <v>2.0</v>
      </c>
      <c r="C198" s="1883" t="s">
        <v>6715</v>
      </c>
      <c r="D198" s="1883">
        <v>1.0</v>
      </c>
      <c r="E198" s="1883">
        <v>10000.0</v>
      </c>
      <c r="F198" s="1883">
        <v>0.0</v>
      </c>
      <c r="G198" s="1883">
        <v>0.0</v>
      </c>
      <c r="H198" s="1883">
        <v>0.0</v>
      </c>
      <c r="I198" s="1885">
        <v>1.1574074074074075E-4</v>
      </c>
      <c r="J198" s="1883">
        <v>5.0</v>
      </c>
      <c r="K198" s="1883" t="s">
        <v>6749</v>
      </c>
      <c r="L198" s="1883" t="s">
        <v>6973</v>
      </c>
      <c r="M198" s="1884"/>
      <c r="N198" s="1884"/>
      <c r="O198" s="1884"/>
      <c r="P198" s="1884"/>
      <c r="Q198" s="1884"/>
      <c r="R198" s="1884"/>
      <c r="S198" s="1884"/>
      <c r="T198" s="1884"/>
      <c r="U198" s="1884"/>
      <c r="V198" s="1884"/>
      <c r="W198" s="1884"/>
      <c r="X198" s="1884"/>
      <c r="Y198" s="1884"/>
      <c r="Z198" s="1884"/>
      <c r="AA198" s="1884"/>
      <c r="AB198" s="1884"/>
    </row>
    <row r="199">
      <c r="A199" s="1886" t="s">
        <v>6974</v>
      </c>
      <c r="B199" s="1886">
        <v>2.0</v>
      </c>
      <c r="C199" s="1888"/>
      <c r="D199" s="1886">
        <v>1.0</v>
      </c>
      <c r="E199" s="1886">
        <v>0.0</v>
      </c>
      <c r="F199" s="1886">
        <v>500.0</v>
      </c>
      <c r="G199" s="1886">
        <v>500.0</v>
      </c>
      <c r="H199" s="1886">
        <v>0.0</v>
      </c>
      <c r="I199" s="1887">
        <v>4.6296296296296294E-5</v>
      </c>
      <c r="J199" s="1886">
        <v>3.0</v>
      </c>
      <c r="K199" s="1888"/>
      <c r="L199" s="1886" t="s">
        <v>6975</v>
      </c>
      <c r="M199" s="1888"/>
      <c r="N199" s="1888"/>
      <c r="O199" s="1888"/>
      <c r="P199" s="1888"/>
      <c r="Q199" s="1888"/>
      <c r="R199" s="1888"/>
      <c r="S199" s="1888"/>
      <c r="T199" s="1888"/>
      <c r="U199" s="1888"/>
      <c r="V199" s="1888"/>
      <c r="W199" s="1888"/>
      <c r="X199" s="1888"/>
      <c r="Y199" s="1888"/>
      <c r="Z199" s="1888"/>
      <c r="AA199" s="1888"/>
      <c r="AB199" s="1888"/>
    </row>
    <row r="200">
      <c r="A200" s="1883" t="s">
        <v>6976</v>
      </c>
      <c r="B200" s="1883">
        <v>2.0</v>
      </c>
      <c r="C200" s="1884"/>
      <c r="D200" s="1883">
        <v>1.0</v>
      </c>
      <c r="E200" s="1883">
        <v>0.0</v>
      </c>
      <c r="F200" s="1883">
        <v>1000.0</v>
      </c>
      <c r="G200" s="1883">
        <v>3000.0</v>
      </c>
      <c r="H200" s="1883">
        <v>0.0</v>
      </c>
      <c r="I200" s="1885">
        <v>6.944444444444445E-4</v>
      </c>
      <c r="J200" s="1883">
        <v>6.0</v>
      </c>
      <c r="K200" s="1884"/>
      <c r="L200" s="1883" t="s">
        <v>6977</v>
      </c>
      <c r="M200" s="1884"/>
      <c r="N200" s="1884"/>
      <c r="O200" s="1884"/>
      <c r="P200" s="1884"/>
      <c r="Q200" s="1884"/>
      <c r="R200" s="1884"/>
      <c r="S200" s="1884"/>
      <c r="T200" s="1884"/>
      <c r="U200" s="1884"/>
      <c r="V200" s="1884"/>
      <c r="W200" s="1884"/>
      <c r="X200" s="1884"/>
      <c r="Y200" s="1884"/>
      <c r="Z200" s="1884"/>
      <c r="AA200" s="1884"/>
      <c r="AB200" s="1884"/>
    </row>
    <row r="201">
      <c r="A201" s="1886" t="s">
        <v>6978</v>
      </c>
      <c r="B201" s="1886">
        <v>2.0</v>
      </c>
      <c r="C201" s="1888"/>
      <c r="D201" s="1886">
        <v>1.0</v>
      </c>
      <c r="E201" s="1886">
        <v>0.0</v>
      </c>
      <c r="F201" s="1886">
        <v>10000.0</v>
      </c>
      <c r="G201" s="1886">
        <v>2000.0</v>
      </c>
      <c r="H201" s="1886">
        <v>0.0</v>
      </c>
      <c r="I201" s="1887">
        <v>0.006944444444444444</v>
      </c>
      <c r="J201" s="1886">
        <v>10.0</v>
      </c>
      <c r="K201" s="1888"/>
      <c r="L201" s="1886" t="s">
        <v>6979</v>
      </c>
      <c r="M201" s="1888"/>
      <c r="N201" s="1888"/>
      <c r="O201" s="1888"/>
      <c r="P201" s="1888"/>
      <c r="Q201" s="1888"/>
      <c r="R201" s="1888"/>
      <c r="S201" s="1888"/>
      <c r="T201" s="1888"/>
      <c r="U201" s="1888"/>
      <c r="V201" s="1888"/>
      <c r="W201" s="1888"/>
      <c r="X201" s="1888"/>
      <c r="Y201" s="1888"/>
      <c r="Z201" s="1888"/>
      <c r="AA201" s="1888"/>
      <c r="AB201" s="1888"/>
    </row>
    <row r="202">
      <c r="A202" s="1883" t="s">
        <v>6980</v>
      </c>
      <c r="B202" s="1883">
        <v>3.0</v>
      </c>
      <c r="C202" s="1884"/>
      <c r="D202" s="1883">
        <v>1.0</v>
      </c>
      <c r="E202" s="1883">
        <v>0.0</v>
      </c>
      <c r="F202" s="1883">
        <v>20000.0</v>
      </c>
      <c r="G202" s="1883">
        <v>10000.0</v>
      </c>
      <c r="H202" s="1883">
        <v>0.0</v>
      </c>
      <c r="I202" s="1885">
        <v>0.08333333333333333</v>
      </c>
      <c r="J202" s="1883">
        <v>12.0</v>
      </c>
      <c r="K202" s="1884"/>
      <c r="L202" s="1883" t="s">
        <v>6981</v>
      </c>
      <c r="M202" s="1884"/>
      <c r="N202" s="1884"/>
      <c r="O202" s="1884"/>
      <c r="P202" s="1884"/>
      <c r="Q202" s="1884"/>
      <c r="R202" s="1884"/>
      <c r="S202" s="1884"/>
      <c r="T202" s="1884"/>
      <c r="U202" s="1884"/>
      <c r="V202" s="1884"/>
      <c r="W202" s="1884"/>
      <c r="X202" s="1884"/>
      <c r="Y202" s="1884"/>
      <c r="Z202" s="1884"/>
      <c r="AA202" s="1884"/>
      <c r="AB202" s="1884"/>
    </row>
    <row r="203">
      <c r="A203" s="1886" t="s">
        <v>6982</v>
      </c>
      <c r="B203" s="1886">
        <v>3.0</v>
      </c>
      <c r="C203" s="1888"/>
      <c r="D203" s="1886">
        <v>1.0</v>
      </c>
      <c r="E203" s="1886">
        <v>10000.0</v>
      </c>
      <c r="F203" s="1886">
        <v>0.0</v>
      </c>
      <c r="G203" s="1886">
        <v>20000.0</v>
      </c>
      <c r="H203" s="1886">
        <v>0.0</v>
      </c>
      <c r="I203" s="1887">
        <v>0.16666666666666666</v>
      </c>
      <c r="J203" s="1886">
        <v>16.0</v>
      </c>
      <c r="K203" s="1888"/>
      <c r="L203" s="1886" t="s">
        <v>6981</v>
      </c>
      <c r="M203" s="1888"/>
      <c r="N203" s="1888"/>
      <c r="O203" s="1888"/>
      <c r="P203" s="1888"/>
      <c r="Q203" s="1888"/>
      <c r="R203" s="1888"/>
      <c r="S203" s="1888"/>
      <c r="T203" s="1888"/>
      <c r="U203" s="1888"/>
      <c r="V203" s="1888"/>
      <c r="W203" s="1888"/>
      <c r="X203" s="1888"/>
      <c r="Y203" s="1888"/>
      <c r="Z203" s="1888"/>
      <c r="AA203" s="1888"/>
      <c r="AB203" s="1888"/>
    </row>
    <row r="204">
      <c r="A204" s="1883" t="s">
        <v>6983</v>
      </c>
      <c r="B204" s="1883">
        <v>3.0</v>
      </c>
      <c r="C204" s="1884"/>
      <c r="D204" s="1883">
        <v>1.0</v>
      </c>
      <c r="E204" s="1883">
        <v>50000.0</v>
      </c>
      <c r="F204" s="1883">
        <v>25000.0</v>
      </c>
      <c r="G204" s="1883">
        <v>0.0</v>
      </c>
      <c r="H204" s="1883">
        <v>0.0</v>
      </c>
      <c r="I204" s="1885">
        <v>0.25</v>
      </c>
      <c r="J204" s="1883">
        <v>20.0</v>
      </c>
      <c r="K204" s="1884"/>
      <c r="L204" s="1883" t="s">
        <v>6984</v>
      </c>
      <c r="M204" s="1884"/>
      <c r="N204" s="1884"/>
      <c r="O204" s="1884"/>
      <c r="P204" s="1884"/>
      <c r="Q204" s="1884"/>
      <c r="R204" s="1884"/>
      <c r="S204" s="1884"/>
      <c r="T204" s="1884"/>
      <c r="U204" s="1884"/>
      <c r="V204" s="1884"/>
      <c r="W204" s="1884"/>
      <c r="X204" s="1884"/>
      <c r="Y204" s="1884"/>
      <c r="Z204" s="1884"/>
      <c r="AA204" s="1884"/>
      <c r="AB204" s="1884"/>
    </row>
    <row r="205">
      <c r="A205" s="1886" t="s">
        <v>6985</v>
      </c>
      <c r="B205" s="1886">
        <v>1.0</v>
      </c>
      <c r="C205" s="1888"/>
      <c r="D205" s="1886">
        <v>1.0</v>
      </c>
      <c r="E205" s="1886">
        <v>2000.0</v>
      </c>
      <c r="F205" s="1886">
        <v>0.0</v>
      </c>
      <c r="G205" s="1886">
        <v>0.0</v>
      </c>
      <c r="H205" s="1886">
        <v>0.0</v>
      </c>
      <c r="I205" s="1887">
        <v>0.004166666666666667</v>
      </c>
      <c r="J205" s="1886">
        <v>3.0</v>
      </c>
      <c r="K205" s="1886" t="s">
        <v>6761</v>
      </c>
      <c r="L205" s="1886" t="s">
        <v>6973</v>
      </c>
      <c r="M205" s="1888"/>
      <c r="N205" s="1888"/>
      <c r="O205" s="1888"/>
      <c r="P205" s="1888"/>
      <c r="Q205" s="1888"/>
      <c r="R205" s="1888"/>
      <c r="S205" s="1888"/>
      <c r="T205" s="1888"/>
      <c r="U205" s="1888"/>
      <c r="V205" s="1888"/>
      <c r="W205" s="1888"/>
      <c r="X205" s="1888"/>
      <c r="Y205" s="1888"/>
      <c r="Z205" s="1888"/>
      <c r="AA205" s="1888"/>
      <c r="AB205" s="1888"/>
    </row>
    <row r="206">
      <c r="A206" s="1883" t="s">
        <v>6986</v>
      </c>
      <c r="B206" s="1883">
        <v>1.0</v>
      </c>
      <c r="C206" s="1884"/>
      <c r="D206" s="1883">
        <v>1.0</v>
      </c>
      <c r="E206" s="1883">
        <v>2000.0</v>
      </c>
      <c r="F206" s="1883">
        <v>0.0</v>
      </c>
      <c r="G206" s="1883">
        <v>0.0</v>
      </c>
      <c r="H206" s="1883">
        <v>0.0</v>
      </c>
      <c r="I206" s="1885">
        <v>0.004166666666666667</v>
      </c>
      <c r="J206" s="1883">
        <v>3.0</v>
      </c>
      <c r="K206" s="1883" t="s">
        <v>6761</v>
      </c>
      <c r="L206" s="1883" t="s">
        <v>6973</v>
      </c>
      <c r="M206" s="1884"/>
      <c r="N206" s="1884"/>
      <c r="O206" s="1884"/>
      <c r="P206" s="1884"/>
      <c r="Q206" s="1884"/>
      <c r="R206" s="1884"/>
      <c r="S206" s="1884"/>
      <c r="T206" s="1884"/>
      <c r="U206" s="1884"/>
      <c r="V206" s="1884"/>
      <c r="W206" s="1884"/>
      <c r="X206" s="1884"/>
      <c r="Y206" s="1884"/>
      <c r="Z206" s="1884"/>
      <c r="AA206" s="1884"/>
      <c r="AB206" s="1884"/>
    </row>
    <row r="207">
      <c r="A207" s="1886" t="s">
        <v>6987</v>
      </c>
      <c r="B207" s="1886">
        <v>1.0</v>
      </c>
      <c r="C207" s="1888"/>
      <c r="D207" s="1886">
        <v>1.0</v>
      </c>
      <c r="E207" s="1886">
        <v>2000.0</v>
      </c>
      <c r="F207" s="1886">
        <v>0.0</v>
      </c>
      <c r="G207" s="1886">
        <v>0.0</v>
      </c>
      <c r="H207" s="1886">
        <v>0.0</v>
      </c>
      <c r="I207" s="1887">
        <v>0.0020833333333333333</v>
      </c>
      <c r="J207" s="1886">
        <v>3.0</v>
      </c>
      <c r="K207" s="1886" t="s">
        <v>6761</v>
      </c>
      <c r="L207" s="1886" t="s">
        <v>6973</v>
      </c>
      <c r="M207" s="1888"/>
      <c r="N207" s="1888"/>
      <c r="O207" s="1888"/>
      <c r="P207" s="1888"/>
      <c r="Q207" s="1888"/>
      <c r="R207" s="1888"/>
      <c r="S207" s="1888"/>
      <c r="T207" s="1888"/>
      <c r="U207" s="1888"/>
      <c r="V207" s="1888"/>
      <c r="W207" s="1888"/>
      <c r="X207" s="1888"/>
      <c r="Y207" s="1888"/>
      <c r="Z207" s="1888"/>
      <c r="AA207" s="1888"/>
      <c r="AB207" s="1888"/>
    </row>
    <row r="208">
      <c r="A208" s="1883" t="s">
        <v>6988</v>
      </c>
      <c r="B208" s="1883">
        <v>1.0</v>
      </c>
      <c r="C208" s="1884"/>
      <c r="D208" s="1883">
        <v>1.0</v>
      </c>
      <c r="E208" s="1883">
        <v>5000.0</v>
      </c>
      <c r="F208" s="1883">
        <v>0.0</v>
      </c>
      <c r="G208" s="1883">
        <v>0.0</v>
      </c>
      <c r="H208" s="1883">
        <v>0.0</v>
      </c>
      <c r="I208" s="1885">
        <v>0.0020833333333333333</v>
      </c>
      <c r="J208" s="1883">
        <v>3.0</v>
      </c>
      <c r="K208" s="1883" t="s">
        <v>6763</v>
      </c>
      <c r="L208" s="1883" t="s">
        <v>6973</v>
      </c>
      <c r="M208" s="1884"/>
      <c r="N208" s="1884"/>
      <c r="O208" s="1884"/>
      <c r="P208" s="1884"/>
      <c r="Q208" s="1884"/>
      <c r="R208" s="1884"/>
      <c r="S208" s="1884"/>
      <c r="T208" s="1884"/>
      <c r="U208" s="1884"/>
      <c r="V208" s="1884"/>
      <c r="W208" s="1884"/>
      <c r="X208" s="1884"/>
      <c r="Y208" s="1884"/>
      <c r="Z208" s="1884"/>
      <c r="AA208" s="1884"/>
      <c r="AB208" s="1884"/>
    </row>
    <row r="209">
      <c r="A209" s="1886" t="s">
        <v>6989</v>
      </c>
      <c r="B209" s="1886">
        <v>1.0</v>
      </c>
      <c r="C209" s="1888"/>
      <c r="D209" s="1886">
        <v>1.0</v>
      </c>
      <c r="E209" s="1886">
        <v>20000.0</v>
      </c>
      <c r="F209" s="1886">
        <v>0.0</v>
      </c>
      <c r="G209" s="1886">
        <v>0.0</v>
      </c>
      <c r="H209" s="1886">
        <v>0.0</v>
      </c>
      <c r="I209" s="1887">
        <v>0.006944444444444444</v>
      </c>
      <c r="J209" s="1886">
        <v>5.0</v>
      </c>
      <c r="K209" s="1886" t="s">
        <v>6769</v>
      </c>
      <c r="L209" s="1886" t="s">
        <v>6973</v>
      </c>
      <c r="M209" s="1888"/>
      <c r="N209" s="1888"/>
      <c r="O209" s="1888"/>
      <c r="P209" s="1888"/>
      <c r="Q209" s="1888"/>
      <c r="R209" s="1888"/>
      <c r="S209" s="1888"/>
      <c r="T209" s="1888"/>
      <c r="U209" s="1888"/>
      <c r="V209" s="1888"/>
      <c r="W209" s="1888"/>
      <c r="X209" s="1888"/>
      <c r="Y209" s="1888"/>
      <c r="Z209" s="1888"/>
      <c r="AA209" s="1888"/>
      <c r="AB209" s="1888"/>
    </row>
    <row r="210">
      <c r="A210" s="1883" t="s">
        <v>6990</v>
      </c>
      <c r="B210" s="1883">
        <v>1.0</v>
      </c>
      <c r="C210" s="1884"/>
      <c r="D210" s="1883">
        <v>1.0</v>
      </c>
      <c r="E210" s="1883">
        <v>20000.0</v>
      </c>
      <c r="F210" s="1883">
        <v>0.0</v>
      </c>
      <c r="G210" s="1883">
        <v>0.0</v>
      </c>
      <c r="H210" s="1883">
        <v>0.0</v>
      </c>
      <c r="I210" s="1885">
        <v>0.006944444444444444</v>
      </c>
      <c r="J210" s="1883">
        <v>5.0</v>
      </c>
      <c r="K210" s="1883" t="s">
        <v>6769</v>
      </c>
      <c r="L210" s="1883" t="s">
        <v>6973</v>
      </c>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row r="1069">
      <c r="A1069" s="1888"/>
      <c r="B1069" s="1888"/>
      <c r="C1069" s="1888"/>
      <c r="D1069" s="1888"/>
      <c r="E1069" s="1888"/>
      <c r="F1069" s="1888"/>
      <c r="G1069" s="1888"/>
      <c r="H1069" s="1888"/>
      <c r="I1069" s="1889"/>
      <c r="J1069" s="1888"/>
      <c r="K1069" s="1888"/>
      <c r="L1069" s="1888"/>
      <c r="M1069" s="1888"/>
      <c r="N1069" s="1888"/>
      <c r="O1069" s="1888"/>
      <c r="P1069" s="1888"/>
      <c r="Q1069" s="1888"/>
      <c r="R1069" s="1888"/>
      <c r="S1069" s="1888"/>
      <c r="T1069" s="1888"/>
      <c r="U1069" s="1888"/>
      <c r="V1069" s="1888"/>
      <c r="W1069" s="1888"/>
      <c r="X1069" s="1888"/>
      <c r="Y1069" s="1888"/>
      <c r="Z1069" s="1888"/>
      <c r="AA1069" s="1888"/>
      <c r="AB1069" s="1888"/>
    </row>
    <row r="1070">
      <c r="A1070" s="1884"/>
      <c r="B1070" s="1884"/>
      <c r="C1070" s="1884"/>
      <c r="D1070" s="1884"/>
      <c r="E1070" s="1884"/>
      <c r="F1070" s="1884"/>
      <c r="G1070" s="1884"/>
      <c r="H1070" s="1884"/>
      <c r="I1070" s="1890"/>
      <c r="J1070" s="1884"/>
      <c r="K1070" s="1884"/>
      <c r="L1070" s="1884"/>
      <c r="M1070" s="1884"/>
      <c r="N1070" s="1884"/>
      <c r="O1070" s="1884"/>
      <c r="P1070" s="1884"/>
      <c r="Q1070" s="1884"/>
      <c r="R1070" s="1884"/>
      <c r="S1070" s="1884"/>
      <c r="T1070" s="1884"/>
      <c r="U1070" s="1884"/>
      <c r="V1070" s="1884"/>
      <c r="W1070" s="1884"/>
      <c r="X1070" s="1884"/>
      <c r="Y1070" s="1884"/>
      <c r="Z1070" s="1884"/>
      <c r="AA1070" s="1884"/>
      <c r="AB1070"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6991</v>
      </c>
      <c r="B1" s="12" t="s">
        <v>6705</v>
      </c>
      <c r="C1" s="12" t="s">
        <v>6992</v>
      </c>
      <c r="D1" s="12" t="s">
        <v>6993</v>
      </c>
      <c r="E1" s="12" t="s">
        <v>6994</v>
      </c>
      <c r="F1" s="12" t="s">
        <v>6995</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6162</v>
      </c>
      <c r="B2" s="14">
        <v>5.0</v>
      </c>
      <c r="C2" s="14" t="s">
        <v>6996</v>
      </c>
      <c r="D2" s="14">
        <v>24000.0</v>
      </c>
      <c r="E2" s="14">
        <v>1.0</v>
      </c>
    </row>
    <row r="3">
      <c r="A3" s="14" t="s">
        <v>6997</v>
      </c>
      <c r="B3" s="14">
        <v>1.0</v>
      </c>
      <c r="C3" s="14" t="s">
        <v>6998</v>
      </c>
      <c r="D3" s="14">
        <v>10000.0</v>
      </c>
      <c r="E3" s="14">
        <v>1.0</v>
      </c>
      <c r="F3" s="14" t="s">
        <v>6999</v>
      </c>
    </row>
    <row r="4">
      <c r="A4" s="14" t="s">
        <v>7000</v>
      </c>
      <c r="B4" s="14">
        <v>1.0</v>
      </c>
      <c r="C4" s="14" t="s">
        <v>6998</v>
      </c>
      <c r="D4" s="14">
        <v>8000.0</v>
      </c>
      <c r="E4" s="14">
        <v>2.0</v>
      </c>
      <c r="F4" s="14" t="s">
        <v>7001</v>
      </c>
    </row>
    <row r="5">
      <c r="A5" s="14" t="s">
        <v>7002</v>
      </c>
      <c r="B5" s="14">
        <v>1.0</v>
      </c>
      <c r="C5" s="14" t="s">
        <v>6998</v>
      </c>
      <c r="D5" s="14">
        <v>8000.0</v>
      </c>
      <c r="E5" s="14">
        <v>2.0</v>
      </c>
      <c r="F5" s="14" t="s">
        <v>7003</v>
      </c>
    </row>
    <row r="6">
      <c r="A6" s="14" t="s">
        <v>6177</v>
      </c>
      <c r="B6" s="14">
        <v>1.0</v>
      </c>
      <c r="C6" s="14" t="s">
        <v>7004</v>
      </c>
      <c r="D6" s="14">
        <v>80000.0</v>
      </c>
      <c r="E6" s="14">
        <v>2.0</v>
      </c>
    </row>
    <row r="7">
      <c r="A7" s="14" t="s">
        <v>7005</v>
      </c>
      <c r="B7" s="14">
        <v>1.0</v>
      </c>
      <c r="C7" s="14" t="s">
        <v>7006</v>
      </c>
      <c r="D7" s="14">
        <v>15000.0</v>
      </c>
      <c r="E7" s="14">
        <v>3.0</v>
      </c>
      <c r="F7" s="14" t="s">
        <v>7007</v>
      </c>
    </row>
    <row r="8">
      <c r="A8" s="14" t="s">
        <v>7008</v>
      </c>
      <c r="B8" s="14">
        <v>1.0</v>
      </c>
      <c r="C8" s="14" t="s">
        <v>7009</v>
      </c>
      <c r="D8" s="14">
        <v>16000.0</v>
      </c>
      <c r="E8" s="14">
        <v>3.0</v>
      </c>
      <c r="F8" s="14" t="s">
        <v>7010</v>
      </c>
    </row>
    <row r="9">
      <c r="A9" s="14" t="s">
        <v>7011</v>
      </c>
      <c r="B9" s="14">
        <v>2.0</v>
      </c>
      <c r="C9" s="14" t="s">
        <v>7012</v>
      </c>
      <c r="D9" s="14">
        <v>16000.0</v>
      </c>
      <c r="E9" s="14">
        <v>3.0</v>
      </c>
    </row>
    <row r="10">
      <c r="A10" s="14" t="s">
        <v>7013</v>
      </c>
      <c r="B10" s="14">
        <v>1.0</v>
      </c>
      <c r="C10" s="14" t="s">
        <v>7014</v>
      </c>
      <c r="D10" s="14">
        <v>30000.0</v>
      </c>
      <c r="E10" s="14">
        <v>4.0</v>
      </c>
      <c r="F10" s="14" t="s">
        <v>7015</v>
      </c>
    </row>
    <row r="11">
      <c r="A11" s="14" t="s">
        <v>7016</v>
      </c>
      <c r="B11" s="14">
        <v>1.0</v>
      </c>
      <c r="C11" s="14" t="s">
        <v>7014</v>
      </c>
      <c r="D11" s="14">
        <v>30000.0</v>
      </c>
      <c r="E11" s="14">
        <v>4.0</v>
      </c>
      <c r="F11" s="14" t="s">
        <v>7017</v>
      </c>
    </row>
    <row r="12">
      <c r="A12" s="14" t="s">
        <v>7018</v>
      </c>
      <c r="B12" s="14">
        <v>1.0</v>
      </c>
      <c r="C12" s="14" t="s">
        <v>7012</v>
      </c>
      <c r="D12" s="14">
        <v>80000.0</v>
      </c>
      <c r="E12" s="14">
        <v>4.0</v>
      </c>
    </row>
    <row r="13">
      <c r="A13" s="14" t="s">
        <v>7019</v>
      </c>
      <c r="B13" s="14">
        <v>1.0</v>
      </c>
      <c r="C13" s="14" t="s">
        <v>7012</v>
      </c>
      <c r="D13" s="14">
        <v>64000.0</v>
      </c>
      <c r="E13" s="14">
        <v>4.0</v>
      </c>
      <c r="F13" s="14" t="s">
        <v>7020</v>
      </c>
    </row>
    <row r="14">
      <c r="A14" s="14" t="s">
        <v>7021</v>
      </c>
      <c r="B14" s="14">
        <v>1.0</v>
      </c>
      <c r="C14" s="14" t="s">
        <v>7012</v>
      </c>
      <c r="D14" s="14">
        <v>35000.0</v>
      </c>
      <c r="E14" s="14">
        <v>5.0</v>
      </c>
      <c r="F14" s="14" t="s">
        <v>7022</v>
      </c>
    </row>
    <row r="15">
      <c r="A15" s="14" t="s">
        <v>7023</v>
      </c>
      <c r="B15" s="14">
        <v>1.0</v>
      </c>
      <c r="C15" s="14" t="s">
        <v>7012</v>
      </c>
      <c r="D15" s="14">
        <v>80000.0</v>
      </c>
      <c r="E15" s="14">
        <v>5.0</v>
      </c>
    </row>
    <row r="16">
      <c r="A16" s="14" t="s">
        <v>7024</v>
      </c>
      <c r="B16" s="14">
        <v>5.0</v>
      </c>
      <c r="C16" s="14" t="s">
        <v>7004</v>
      </c>
      <c r="D16" s="14">
        <v>80000.0</v>
      </c>
      <c r="E16" s="14">
        <v>5.0</v>
      </c>
    </row>
    <row r="17">
      <c r="A17" s="14" t="s">
        <v>7025</v>
      </c>
      <c r="B17" s="14">
        <v>1.0</v>
      </c>
      <c r="C17" s="14" t="s">
        <v>7012</v>
      </c>
      <c r="D17" s="14">
        <v>15000.0</v>
      </c>
      <c r="E17" s="14">
        <v>5.0</v>
      </c>
    </row>
    <row r="18">
      <c r="A18" s="14" t="s">
        <v>7026</v>
      </c>
      <c r="B18" s="14">
        <v>1.0</v>
      </c>
      <c r="C18" s="14" t="s">
        <v>7012</v>
      </c>
      <c r="D18" s="14">
        <v>35000.0</v>
      </c>
      <c r="E18" s="14">
        <v>6.0</v>
      </c>
      <c r="F18" s="14" t="s">
        <v>7027</v>
      </c>
    </row>
    <row r="19">
      <c r="A19" s="14" t="s">
        <v>7028</v>
      </c>
      <c r="B19" s="14">
        <v>1.0</v>
      </c>
      <c r="C19" s="14" t="s">
        <v>7012</v>
      </c>
      <c r="D19" s="14">
        <v>80000.0</v>
      </c>
      <c r="E19" s="14">
        <v>6.0</v>
      </c>
    </row>
    <row r="20">
      <c r="A20" s="14" t="s">
        <v>7029</v>
      </c>
      <c r="B20" s="14">
        <v>1.0</v>
      </c>
      <c r="C20" s="14" t="s">
        <v>7012</v>
      </c>
      <c r="D20" s="14">
        <v>80000.0</v>
      </c>
      <c r="E20" s="14">
        <v>6.0</v>
      </c>
      <c r="F20" s="14" t="s">
        <v>7030</v>
      </c>
    </row>
    <row r="21">
      <c r="A21" s="14" t="s">
        <v>7031</v>
      </c>
      <c r="B21" s="14">
        <v>5.0</v>
      </c>
      <c r="C21" s="14" t="s">
        <v>7032</v>
      </c>
      <c r="D21" s="14">
        <v>5000.0</v>
      </c>
      <c r="E21" s="14">
        <v>7.0</v>
      </c>
      <c r="F21" s="14" t="s">
        <v>7033</v>
      </c>
    </row>
    <row r="22">
      <c r="A22" s="14" t="s">
        <v>7034</v>
      </c>
      <c r="B22" s="14">
        <v>5.0</v>
      </c>
      <c r="C22" s="14" t="s">
        <v>7032</v>
      </c>
      <c r="D22" s="14">
        <v>5000.0</v>
      </c>
      <c r="E22" s="14">
        <v>7.0</v>
      </c>
      <c r="F22" s="14" t="s">
        <v>7033</v>
      </c>
    </row>
    <row r="23">
      <c r="A23" s="14" t="s">
        <v>7035</v>
      </c>
      <c r="B23" s="14">
        <v>5.0</v>
      </c>
      <c r="C23" s="14" t="s">
        <v>7032</v>
      </c>
      <c r="D23" s="14">
        <v>5000.0</v>
      </c>
      <c r="E23" s="14">
        <v>7.0</v>
      </c>
      <c r="F23" s="14" t="s">
        <v>7033</v>
      </c>
    </row>
    <row r="24">
      <c r="A24" s="14" t="s">
        <v>7036</v>
      </c>
      <c r="B24" s="14">
        <v>5.0</v>
      </c>
      <c r="C24" s="14" t="s">
        <v>7032</v>
      </c>
      <c r="D24" s="14">
        <v>5000.0</v>
      </c>
      <c r="E24" s="14">
        <v>7.0</v>
      </c>
      <c r="F24" s="14" t="s">
        <v>7033</v>
      </c>
    </row>
    <row r="25">
      <c r="A25" s="14" t="s">
        <v>7037</v>
      </c>
      <c r="B25" s="14">
        <v>5.0</v>
      </c>
      <c r="C25" s="14" t="s">
        <v>7032</v>
      </c>
      <c r="D25" s="14">
        <v>5000.0</v>
      </c>
      <c r="E25" s="14">
        <v>7.0</v>
      </c>
      <c r="F25" s="14" t="s">
        <v>7033</v>
      </c>
    </row>
    <row r="26">
      <c r="A26" s="14" t="s">
        <v>7038</v>
      </c>
      <c r="B26" s="14">
        <v>5.0</v>
      </c>
      <c r="C26" s="14" t="s">
        <v>7032</v>
      </c>
      <c r="D26" s="14">
        <v>5000.0</v>
      </c>
      <c r="E26" s="14">
        <v>7.0</v>
      </c>
      <c r="F26" s="14" t="s">
        <v>7033</v>
      </c>
    </row>
    <row r="27">
      <c r="A27" s="14" t="s">
        <v>7039</v>
      </c>
      <c r="B27" s="14">
        <v>1.0</v>
      </c>
      <c r="C27" s="14" t="s">
        <v>7032</v>
      </c>
      <c r="D27" s="14">
        <v>20000.0</v>
      </c>
      <c r="E27" s="14">
        <v>8.0</v>
      </c>
      <c r="F27" s="14" t="s">
        <v>7040</v>
      </c>
    </row>
    <row r="28">
      <c r="A28" s="14" t="s">
        <v>7041</v>
      </c>
      <c r="B28" s="14">
        <v>1.0</v>
      </c>
      <c r="C28" s="14" t="s">
        <v>7032</v>
      </c>
      <c r="D28" s="14">
        <v>20000.0</v>
      </c>
      <c r="E28" s="14">
        <v>8.0</v>
      </c>
      <c r="F28" s="14" t="s">
        <v>7040</v>
      </c>
    </row>
    <row r="29">
      <c r="A29" s="14" t="s">
        <v>7042</v>
      </c>
      <c r="B29" s="14">
        <v>1.0</v>
      </c>
      <c r="C29" s="14" t="s">
        <v>7032</v>
      </c>
      <c r="D29" s="14">
        <v>20000.0</v>
      </c>
      <c r="E29" s="14">
        <v>8.0</v>
      </c>
      <c r="F29" s="14" t="s">
        <v>7040</v>
      </c>
    </row>
    <row r="30">
      <c r="A30" s="14" t="s">
        <v>7043</v>
      </c>
      <c r="B30" s="14">
        <v>1.0</v>
      </c>
      <c r="C30" s="14" t="s">
        <v>7032</v>
      </c>
      <c r="D30" s="14">
        <v>20000.0</v>
      </c>
      <c r="E30" s="14">
        <v>8.0</v>
      </c>
      <c r="F30" s="14" t="s">
        <v>7040</v>
      </c>
    </row>
    <row r="31">
      <c r="A31" s="14" t="s">
        <v>7044</v>
      </c>
      <c r="B31" s="14">
        <v>1.0</v>
      </c>
      <c r="C31" s="14" t="s">
        <v>7032</v>
      </c>
      <c r="D31" s="14">
        <v>20000.0</v>
      </c>
      <c r="E31" s="14">
        <v>8.0</v>
      </c>
      <c r="F31" s="14" t="s">
        <v>7040</v>
      </c>
    </row>
    <row r="32">
      <c r="A32" s="14" t="s">
        <v>7045</v>
      </c>
      <c r="B32" s="14">
        <v>1.0</v>
      </c>
      <c r="C32" s="14" t="s">
        <v>7032</v>
      </c>
      <c r="D32" s="14">
        <v>20000.0</v>
      </c>
      <c r="E32" s="14">
        <v>8.0</v>
      </c>
      <c r="F32" s="14" t="s">
        <v>7040</v>
      </c>
    </row>
    <row r="33">
      <c r="A33" s="14" t="s">
        <v>7046</v>
      </c>
      <c r="B33" s="14">
        <v>1.0</v>
      </c>
      <c r="C33" s="14" t="s">
        <v>7032</v>
      </c>
      <c r="D33" s="14">
        <v>20000.0</v>
      </c>
      <c r="E33" s="14">
        <v>8.0</v>
      </c>
      <c r="F33" s="14" t="s">
        <v>7040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1"/>
      <c r="B1" s="1892" t="s">
        <v>7047</v>
      </c>
      <c r="D1" s="1893"/>
      <c r="E1" s="1892" t="s">
        <v>7048</v>
      </c>
      <c r="Y1" s="1892"/>
      <c r="Z1" s="1892"/>
      <c r="AA1" s="1892"/>
      <c r="AB1" s="1892"/>
      <c r="AC1" s="1892"/>
    </row>
    <row r="2" ht="42.0" customHeight="1">
      <c r="A2" s="1891" t="s">
        <v>6991</v>
      </c>
      <c r="B2" s="1894" t="s">
        <v>7049</v>
      </c>
      <c r="C2" s="1894" t="s">
        <v>7050</v>
      </c>
      <c r="E2" s="1895" t="s">
        <v>7051</v>
      </c>
      <c r="F2" s="1896" t="s">
        <v>7050</v>
      </c>
      <c r="G2" s="1897"/>
      <c r="H2" s="1895" t="s">
        <v>7052</v>
      </c>
      <c r="I2" s="1898" t="s">
        <v>7050</v>
      </c>
      <c r="J2" s="1897"/>
      <c r="K2" s="1895" t="s">
        <v>7053</v>
      </c>
      <c r="L2" s="1898" t="s">
        <v>7050</v>
      </c>
      <c r="M2" s="1897"/>
      <c r="N2" s="1899" t="s">
        <v>7054</v>
      </c>
      <c r="O2" s="1898" t="s">
        <v>7050</v>
      </c>
      <c r="P2" s="1897"/>
      <c r="Q2" s="1899" t="s">
        <v>7055</v>
      </c>
      <c r="R2" s="1900" t="s">
        <v>7050</v>
      </c>
      <c r="S2" s="1897"/>
      <c r="T2" s="1899" t="s">
        <v>7056</v>
      </c>
      <c r="U2" s="1898" t="s">
        <v>7050</v>
      </c>
      <c r="V2" s="1897"/>
      <c r="W2" s="1899" t="s">
        <v>7057</v>
      </c>
      <c r="X2" s="1898" t="s">
        <v>7050</v>
      </c>
      <c r="Y2" s="1901"/>
      <c r="Z2" s="1901"/>
      <c r="AA2" s="1901"/>
      <c r="AB2" s="1901"/>
      <c r="AC2" s="1901"/>
    </row>
    <row r="3">
      <c r="A3" s="1902" t="s">
        <v>7058</v>
      </c>
      <c r="B3">
        <f t="shared" ref="B3:B12" si="1">SUM(E3+H3+K3+N3+Q3+T3+W3)</f>
        <v>530</v>
      </c>
      <c r="C3" s="1903">
        <f t="shared" ref="C3:C12" si="2">(B3/B$14)</f>
        <v>0.1828216626</v>
      </c>
      <c r="E3" s="14">
        <v>206.0</v>
      </c>
      <c r="F3" s="1903">
        <f t="shared" ref="F3:F12" si="3">(E3/E$14)</f>
        <v>0.1816578483</v>
      </c>
      <c r="H3" s="14">
        <v>62.0</v>
      </c>
      <c r="I3" s="1903">
        <f t="shared" ref="I3:I12" si="4">(H3/H$14)</f>
        <v>0.1722222222</v>
      </c>
      <c r="K3" s="14">
        <v>84.0</v>
      </c>
      <c r="L3" s="1903">
        <f t="shared" ref="L3:L12" si="5">(K3/K$14)</f>
        <v>0.1810344828</v>
      </c>
      <c r="N3" s="14">
        <v>40.0</v>
      </c>
      <c r="O3" s="1903">
        <f t="shared" ref="O3:O12" si="6">(N3/N$14)</f>
        <v>0.206185567</v>
      </c>
      <c r="Q3" s="14">
        <v>65.0</v>
      </c>
      <c r="R3" s="1904">
        <f t="shared" ref="R3:R12" si="7">(Q3/Q$14)</f>
        <v>0.1800554017</v>
      </c>
      <c r="T3" s="14">
        <v>43.0</v>
      </c>
      <c r="U3" s="1903">
        <f t="shared" ref="U3:U12" si="8">(T3/T$14)</f>
        <v>0.1894273128</v>
      </c>
      <c r="W3" s="14">
        <v>30.0</v>
      </c>
      <c r="X3" s="1903">
        <f t="shared" ref="X3:X12" si="9">(W3/W$14)</f>
        <v>0.1886792453</v>
      </c>
    </row>
    <row r="4">
      <c r="A4" s="1902" t="s">
        <v>7059</v>
      </c>
      <c r="B4">
        <f t="shared" si="1"/>
        <v>166</v>
      </c>
      <c r="C4" s="1903">
        <f t="shared" si="2"/>
        <v>0.05726112453</v>
      </c>
      <c r="E4" s="14">
        <v>67.0</v>
      </c>
      <c r="F4" s="1903">
        <f t="shared" si="3"/>
        <v>0.05908289242</v>
      </c>
      <c r="H4" s="14">
        <v>20.0</v>
      </c>
      <c r="I4" s="1903">
        <f t="shared" si="4"/>
        <v>0.05555555556</v>
      </c>
      <c r="K4" s="14">
        <v>27.0</v>
      </c>
      <c r="L4" s="1903">
        <f t="shared" si="5"/>
        <v>0.05818965517</v>
      </c>
      <c r="N4" s="14">
        <v>11.0</v>
      </c>
      <c r="O4" s="1903">
        <f t="shared" si="6"/>
        <v>0.05670103093</v>
      </c>
      <c r="Q4" s="14">
        <v>20.0</v>
      </c>
      <c r="R4" s="1904">
        <f t="shared" si="7"/>
        <v>0.05540166205</v>
      </c>
      <c r="T4" s="14">
        <v>13.0</v>
      </c>
      <c r="U4" s="1903">
        <f t="shared" si="8"/>
        <v>0.05726872247</v>
      </c>
      <c r="W4" s="14">
        <v>8.0</v>
      </c>
      <c r="X4" s="1903">
        <f t="shared" si="9"/>
        <v>0.05031446541</v>
      </c>
    </row>
    <row r="5">
      <c r="A5" s="1902" t="s">
        <v>7060</v>
      </c>
      <c r="B5">
        <f t="shared" si="1"/>
        <v>272</v>
      </c>
      <c r="C5" s="1903">
        <f t="shared" si="2"/>
        <v>0.09382545705</v>
      </c>
      <c r="E5" s="14">
        <v>106.0</v>
      </c>
      <c r="F5" s="1903">
        <f t="shared" si="3"/>
        <v>0.09347442681</v>
      </c>
      <c r="H5" s="14">
        <v>25.0</v>
      </c>
      <c r="I5" s="1903">
        <f t="shared" si="4"/>
        <v>0.06944444444</v>
      </c>
      <c r="K5" s="14">
        <v>52.0</v>
      </c>
      <c r="L5" s="1903">
        <f t="shared" si="5"/>
        <v>0.1120689655</v>
      </c>
      <c r="N5" s="14">
        <v>15.0</v>
      </c>
      <c r="O5" s="1903">
        <f t="shared" si="6"/>
        <v>0.07731958763</v>
      </c>
      <c r="Q5" s="14">
        <v>33.0</v>
      </c>
      <c r="R5" s="1904">
        <f t="shared" si="7"/>
        <v>0.09141274238</v>
      </c>
      <c r="T5" s="14">
        <v>22.0</v>
      </c>
      <c r="U5" s="1903">
        <f t="shared" si="8"/>
        <v>0.09691629956</v>
      </c>
      <c r="W5" s="14">
        <v>19.0</v>
      </c>
      <c r="X5" s="1903">
        <f t="shared" si="9"/>
        <v>0.1194968553</v>
      </c>
    </row>
    <row r="6">
      <c r="A6" s="1902" t="s">
        <v>7061</v>
      </c>
      <c r="B6">
        <f t="shared" si="1"/>
        <v>91</v>
      </c>
      <c r="C6" s="1903">
        <f t="shared" si="2"/>
        <v>0.03139013453</v>
      </c>
      <c r="E6" s="14">
        <v>34.0</v>
      </c>
      <c r="F6" s="1903">
        <f t="shared" si="3"/>
        <v>0.02998236332</v>
      </c>
      <c r="H6" s="14">
        <v>12.0</v>
      </c>
      <c r="I6" s="1903">
        <f t="shared" si="4"/>
        <v>0.03333333333</v>
      </c>
      <c r="K6" s="14">
        <v>7.0</v>
      </c>
      <c r="L6" s="1903">
        <f t="shared" si="5"/>
        <v>0.0150862069</v>
      </c>
      <c r="N6" s="14">
        <v>7.0</v>
      </c>
      <c r="O6" s="1903">
        <f t="shared" si="6"/>
        <v>0.03608247423</v>
      </c>
      <c r="Q6" s="14">
        <v>16.0</v>
      </c>
      <c r="R6" s="1904">
        <f t="shared" si="7"/>
        <v>0.04432132964</v>
      </c>
      <c r="T6" s="14">
        <v>10.0</v>
      </c>
      <c r="U6" s="1903">
        <f t="shared" si="8"/>
        <v>0.04405286344</v>
      </c>
      <c r="W6" s="14">
        <v>5.0</v>
      </c>
      <c r="X6" s="1903">
        <f t="shared" si="9"/>
        <v>0.03144654088</v>
      </c>
    </row>
    <row r="7">
      <c r="A7" s="1902" t="s">
        <v>7062</v>
      </c>
      <c r="B7">
        <f t="shared" si="1"/>
        <v>65</v>
      </c>
      <c r="C7" s="1903">
        <f t="shared" si="2"/>
        <v>0.02242152466</v>
      </c>
      <c r="E7" s="14">
        <v>26.0</v>
      </c>
      <c r="F7" s="1903">
        <f t="shared" si="3"/>
        <v>0.02292768959</v>
      </c>
      <c r="H7" s="14">
        <v>7.0</v>
      </c>
      <c r="I7" s="1903">
        <f t="shared" si="4"/>
        <v>0.01944444444</v>
      </c>
      <c r="K7" s="14">
        <v>11.0</v>
      </c>
      <c r="L7" s="1903">
        <f t="shared" si="5"/>
        <v>0.02370689655</v>
      </c>
      <c r="N7" s="14">
        <v>6.0</v>
      </c>
      <c r="O7" s="1903">
        <f t="shared" si="6"/>
        <v>0.03092783505</v>
      </c>
      <c r="Q7" s="14">
        <v>7.0</v>
      </c>
      <c r="R7" s="1904">
        <f t="shared" si="7"/>
        <v>0.01939058172</v>
      </c>
      <c r="T7" s="14">
        <v>3.0</v>
      </c>
      <c r="U7" s="1903">
        <f t="shared" si="8"/>
        <v>0.01321585903</v>
      </c>
      <c r="W7" s="14">
        <v>5.0</v>
      </c>
      <c r="X7" s="1903">
        <f t="shared" si="9"/>
        <v>0.03144654088</v>
      </c>
    </row>
    <row r="8">
      <c r="A8" s="1902" t="s">
        <v>7063</v>
      </c>
      <c r="B8">
        <f t="shared" si="1"/>
        <v>28</v>
      </c>
      <c r="C8" s="1903">
        <f t="shared" si="2"/>
        <v>0.009658502932</v>
      </c>
      <c r="E8" s="14">
        <v>11.0</v>
      </c>
      <c r="F8" s="1903">
        <f t="shared" si="3"/>
        <v>0.009700176367</v>
      </c>
      <c r="H8" s="14">
        <v>6.0</v>
      </c>
      <c r="I8" s="1903">
        <f t="shared" si="4"/>
        <v>0.01666666667</v>
      </c>
      <c r="K8" s="14">
        <v>7.0</v>
      </c>
      <c r="L8" s="1903">
        <f t="shared" si="5"/>
        <v>0.0150862069</v>
      </c>
      <c r="N8" s="14">
        <v>2.0</v>
      </c>
      <c r="O8" s="1903">
        <f t="shared" si="6"/>
        <v>0.01030927835</v>
      </c>
      <c r="Q8" s="14">
        <v>2.0</v>
      </c>
      <c r="R8" s="1904">
        <f t="shared" si="7"/>
        <v>0.005540166205</v>
      </c>
      <c r="T8" s="14">
        <v>0.0</v>
      </c>
      <c r="U8" s="1903">
        <f t="shared" si="8"/>
        <v>0</v>
      </c>
      <c r="W8" s="14">
        <v>0.0</v>
      </c>
      <c r="X8" s="1903">
        <f t="shared" si="9"/>
        <v>0</v>
      </c>
    </row>
    <row r="9">
      <c r="A9" s="1902" t="s">
        <v>7064</v>
      </c>
      <c r="B9">
        <f t="shared" si="1"/>
        <v>71</v>
      </c>
      <c r="C9" s="1903">
        <f t="shared" si="2"/>
        <v>0.02449120386</v>
      </c>
      <c r="E9" s="14">
        <v>28.0</v>
      </c>
      <c r="F9" s="1903">
        <f t="shared" si="3"/>
        <v>0.02469135802</v>
      </c>
      <c r="H9" s="14">
        <v>9.0</v>
      </c>
      <c r="I9" s="1903">
        <f t="shared" si="4"/>
        <v>0.025</v>
      </c>
      <c r="K9" s="14">
        <v>9.0</v>
      </c>
      <c r="L9" s="1903">
        <f t="shared" si="5"/>
        <v>0.01939655172</v>
      </c>
      <c r="N9" s="14">
        <v>4.0</v>
      </c>
      <c r="O9" s="1903">
        <f t="shared" si="6"/>
        <v>0.0206185567</v>
      </c>
      <c r="Q9" s="14">
        <v>14.0</v>
      </c>
      <c r="R9" s="1904">
        <f t="shared" si="7"/>
        <v>0.03878116343</v>
      </c>
      <c r="T9" s="14">
        <v>5.0</v>
      </c>
      <c r="U9" s="1903">
        <f t="shared" si="8"/>
        <v>0.02202643172</v>
      </c>
      <c r="W9" s="14">
        <v>2.0</v>
      </c>
      <c r="X9" s="1903">
        <f t="shared" si="9"/>
        <v>0.01257861635</v>
      </c>
    </row>
    <row r="10">
      <c r="A10" s="1902" t="s">
        <v>7065</v>
      </c>
      <c r="B10">
        <f t="shared" si="1"/>
        <v>56</v>
      </c>
      <c r="C10" s="1903">
        <f t="shared" si="2"/>
        <v>0.01931700586</v>
      </c>
      <c r="E10" s="14">
        <v>25.0</v>
      </c>
      <c r="F10" s="1903">
        <f t="shared" si="3"/>
        <v>0.02204585538</v>
      </c>
      <c r="H10" s="14">
        <v>10.0</v>
      </c>
      <c r="I10" s="1903">
        <f t="shared" si="4"/>
        <v>0.02777777778</v>
      </c>
      <c r="K10" s="14">
        <v>7.0</v>
      </c>
      <c r="L10" s="1903">
        <f t="shared" si="5"/>
        <v>0.0150862069</v>
      </c>
      <c r="N10" s="14">
        <v>8.0</v>
      </c>
      <c r="O10" s="1903">
        <f t="shared" si="6"/>
        <v>0.0412371134</v>
      </c>
      <c r="Q10" s="14">
        <v>2.0</v>
      </c>
      <c r="R10" s="1904">
        <f t="shared" si="7"/>
        <v>0.005540166205</v>
      </c>
      <c r="T10" s="14">
        <v>4.0</v>
      </c>
      <c r="U10" s="1903">
        <f t="shared" si="8"/>
        <v>0.01762114537</v>
      </c>
      <c r="W10" s="14">
        <v>0.0</v>
      </c>
      <c r="X10" s="1903">
        <f t="shared" si="9"/>
        <v>0</v>
      </c>
    </row>
    <row r="11">
      <c r="A11" s="1902" t="s">
        <v>7066</v>
      </c>
      <c r="B11">
        <f t="shared" si="1"/>
        <v>246</v>
      </c>
      <c r="C11" s="1903">
        <f t="shared" si="2"/>
        <v>0.08485684719</v>
      </c>
      <c r="E11" s="14">
        <v>92.0</v>
      </c>
      <c r="F11" s="1903">
        <f t="shared" si="3"/>
        <v>0.0811287478</v>
      </c>
      <c r="H11" s="14">
        <v>24.0</v>
      </c>
      <c r="I11" s="1903">
        <f t="shared" si="4"/>
        <v>0.06666666667</v>
      </c>
      <c r="K11" s="14">
        <v>53.0</v>
      </c>
      <c r="L11" s="1903">
        <f t="shared" si="5"/>
        <v>0.1142241379</v>
      </c>
      <c r="N11" s="14">
        <v>14.0</v>
      </c>
      <c r="O11" s="1903">
        <f t="shared" si="6"/>
        <v>0.07216494845</v>
      </c>
      <c r="Q11" s="14">
        <v>25.0</v>
      </c>
      <c r="R11" s="1904">
        <f t="shared" si="7"/>
        <v>0.06925207756</v>
      </c>
      <c r="T11" s="14">
        <v>22.0</v>
      </c>
      <c r="U11" s="1903">
        <f t="shared" si="8"/>
        <v>0.09691629956</v>
      </c>
      <c r="W11" s="14">
        <v>16.0</v>
      </c>
      <c r="X11" s="1903">
        <f t="shared" si="9"/>
        <v>0.1006289308</v>
      </c>
    </row>
    <row r="12">
      <c r="A12" s="1902" t="s">
        <v>7067</v>
      </c>
      <c r="B12">
        <f t="shared" si="1"/>
        <v>1374</v>
      </c>
      <c r="C12" s="1903">
        <f t="shared" si="2"/>
        <v>0.4739565367</v>
      </c>
      <c r="E12" s="14">
        <v>539.0</v>
      </c>
      <c r="F12" s="1903">
        <f t="shared" si="3"/>
        <v>0.475308642</v>
      </c>
      <c r="H12" s="14">
        <v>185.0</v>
      </c>
      <c r="I12" s="1903">
        <f t="shared" si="4"/>
        <v>0.5138888889</v>
      </c>
      <c r="K12" s="14">
        <v>207.0</v>
      </c>
      <c r="L12" s="1903">
        <f t="shared" si="5"/>
        <v>0.4461206897</v>
      </c>
      <c r="N12" s="14">
        <v>87.0</v>
      </c>
      <c r="O12" s="1903">
        <f t="shared" si="6"/>
        <v>0.4484536082</v>
      </c>
      <c r="Q12" s="14">
        <v>177.0</v>
      </c>
      <c r="R12" s="1904">
        <f t="shared" si="7"/>
        <v>0.4903047091</v>
      </c>
      <c r="T12" s="14">
        <v>105.0</v>
      </c>
      <c r="U12" s="1903">
        <f t="shared" si="8"/>
        <v>0.4625550661</v>
      </c>
      <c r="W12" s="14">
        <v>74.0</v>
      </c>
      <c r="X12" s="1903">
        <f t="shared" si="9"/>
        <v>0.465408805</v>
      </c>
    </row>
    <row r="13">
      <c r="A13" s="1905"/>
      <c r="F13" s="1906"/>
      <c r="R13" s="1907"/>
    </row>
    <row r="14">
      <c r="A14" s="1902" t="s">
        <v>7068</v>
      </c>
      <c r="B14">
        <f t="shared" ref="B14:C14" si="10">SUM(B3:B12)</f>
        <v>2899</v>
      </c>
      <c r="C14" s="1903">
        <f t="shared" si="10"/>
        <v>1</v>
      </c>
      <c r="E14" s="14">
        <f>SUM(E3:E13)</f>
        <v>1134</v>
      </c>
      <c r="F14" s="1908">
        <f>SUM(F3:F12)</f>
        <v>1</v>
      </c>
      <c r="H14">
        <f t="shared" ref="H14:I14" si="11">SUM(H3:H12)</f>
        <v>360</v>
      </c>
      <c r="I14" s="1903">
        <f t="shared" si="11"/>
        <v>1</v>
      </c>
      <c r="K14">
        <f t="shared" ref="K14:L14" si="12">SUM(K3:K12)</f>
        <v>464</v>
      </c>
      <c r="L14" s="1903">
        <f t="shared" si="12"/>
        <v>1</v>
      </c>
      <c r="N14">
        <f t="shared" ref="N14:O14" si="13">SUM(N3:N12)</f>
        <v>194</v>
      </c>
      <c r="O14" s="1903">
        <f t="shared" si="13"/>
        <v>1</v>
      </c>
      <c r="Q14">
        <f t="shared" ref="Q14:R14" si="14">SUM(Q3:Q12)</f>
        <v>361</v>
      </c>
      <c r="R14" s="1904">
        <f t="shared" si="14"/>
        <v>1</v>
      </c>
      <c r="T14">
        <f t="shared" ref="T14:U14" si="15">SUM(T3:T12)</f>
        <v>227</v>
      </c>
      <c r="U14" s="1903">
        <f t="shared" si="15"/>
        <v>1</v>
      </c>
      <c r="W14">
        <f t="shared" ref="W14:X14" si="16">SUM(W3:W12)</f>
        <v>159</v>
      </c>
      <c r="X14" s="1903">
        <f t="shared" si="16"/>
        <v>1</v>
      </c>
    </row>
    <row r="15">
      <c r="R15" s="1907"/>
    </row>
    <row r="16">
      <c r="E16" s="14" t="s">
        <v>7069</v>
      </c>
      <c r="F16" s="14">
        <v>585.0</v>
      </c>
      <c r="H16" s="14" t="s">
        <v>7069</v>
      </c>
      <c r="I16" s="14">
        <v>16.0</v>
      </c>
      <c r="K16" s="14" t="s">
        <v>7069</v>
      </c>
      <c r="L16" s="14">
        <v>15.0</v>
      </c>
      <c r="N16" s="14" t="s">
        <v>7070</v>
      </c>
      <c r="O16" s="14" t="s">
        <v>7071</v>
      </c>
      <c r="R16" s="1907"/>
      <c r="T16" s="14" t="s">
        <v>7069</v>
      </c>
      <c r="U16" s="14">
        <v>22.0</v>
      </c>
      <c r="W16" s="14" t="s">
        <v>7069</v>
      </c>
      <c r="X16" s="14">
        <v>20.0</v>
      </c>
    </row>
    <row r="17">
      <c r="F17" s="14">
        <v>600.0</v>
      </c>
      <c r="I17" s="14">
        <v>35.0</v>
      </c>
      <c r="L17" s="14">
        <f>L16+17</f>
        <v>32</v>
      </c>
      <c r="O17" s="14" t="s">
        <v>7071</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7072</v>
      </c>
      <c r="R19" s="1909">
        <v>4.0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7066</v>
      </c>
      <c r="I22" s="14">
        <v>105.0</v>
      </c>
      <c r="L22" s="14">
        <v>117.0</v>
      </c>
      <c r="O22" s="14">
        <v>137.0</v>
      </c>
      <c r="Q22" s="14" t="s">
        <v>7069</v>
      </c>
      <c r="R22" s="14" t="s">
        <v>7073</v>
      </c>
      <c r="U22" s="14">
        <v>120.0</v>
      </c>
      <c r="X22" s="14">
        <v>126.0</v>
      </c>
    </row>
    <row r="23">
      <c r="F23" s="14">
        <v>705.0</v>
      </c>
      <c r="H23" s="14" t="s">
        <v>7066</v>
      </c>
      <c r="I23" s="14">
        <v>106.0</v>
      </c>
      <c r="L23" s="14">
        <v>131.0</v>
      </c>
      <c r="O23" s="14">
        <v>154.0</v>
      </c>
      <c r="Q23" s="1909">
        <v>95.0</v>
      </c>
      <c r="U23" s="14">
        <v>138.0</v>
      </c>
      <c r="X23" s="14">
        <v>147.0</v>
      </c>
    </row>
    <row r="24">
      <c r="F24" s="14">
        <v>728.0</v>
      </c>
      <c r="H24" s="14" t="s">
        <v>7066</v>
      </c>
      <c r="I24" s="14">
        <v>107.0</v>
      </c>
      <c r="L24" s="14">
        <v>150.0</v>
      </c>
      <c r="O24" s="14">
        <v>171.0</v>
      </c>
      <c r="Q24" s="1909">
        <v>110.0</v>
      </c>
      <c r="U24" s="14">
        <v>155.0</v>
      </c>
    </row>
    <row r="25">
      <c r="F25" s="14">
        <v>742.0</v>
      </c>
      <c r="H25" s="14" t="s">
        <v>180</v>
      </c>
      <c r="I25" s="14">
        <v>117.0</v>
      </c>
      <c r="L25" s="14">
        <v>172.0</v>
      </c>
      <c r="O25" s="14">
        <v>194.0</v>
      </c>
      <c r="Q25" s="1909">
        <v>115.0</v>
      </c>
      <c r="U25" s="1910">
        <v>182.0</v>
      </c>
    </row>
    <row r="26">
      <c r="F26" s="14">
        <v>743.0</v>
      </c>
      <c r="H26" s="14" t="s">
        <v>180</v>
      </c>
      <c r="I26" s="14">
        <v>134.0</v>
      </c>
      <c r="L26" s="14">
        <v>191.0</v>
      </c>
      <c r="Q26" s="1909">
        <v>131.0</v>
      </c>
      <c r="U26" s="14">
        <v>198.0</v>
      </c>
    </row>
    <row r="27">
      <c r="F27" s="14">
        <v>764.0</v>
      </c>
      <c r="H27" s="14" t="s">
        <v>180</v>
      </c>
      <c r="I27" s="14">
        <v>148.0</v>
      </c>
      <c r="L27" s="14">
        <v>207.0</v>
      </c>
      <c r="Q27" s="1909" t="s">
        <v>7074</v>
      </c>
      <c r="U27" s="14">
        <v>208.0</v>
      </c>
    </row>
    <row r="28">
      <c r="E28" s="14" t="s">
        <v>7075</v>
      </c>
      <c r="F28" s="14">
        <v>783.0</v>
      </c>
      <c r="H28" s="14" t="s">
        <v>7066</v>
      </c>
      <c r="I28" s="14">
        <v>161.0</v>
      </c>
      <c r="L28" s="14">
        <v>227.0</v>
      </c>
      <c r="Q28" s="1909">
        <v>162.0</v>
      </c>
      <c r="U28" s="14">
        <v>225.0</v>
      </c>
    </row>
    <row r="29">
      <c r="E29" s="14" t="s">
        <v>7075</v>
      </c>
      <c r="F29" s="14">
        <v>790.0</v>
      </c>
      <c r="H29" s="14" t="s">
        <v>180</v>
      </c>
      <c r="I29" s="14">
        <v>163.0</v>
      </c>
      <c r="L29" s="14">
        <v>247.0</v>
      </c>
      <c r="Q29" s="1909" t="s">
        <v>7076</v>
      </c>
    </row>
    <row r="30">
      <c r="E30" s="14" t="s">
        <v>7066</v>
      </c>
      <c r="F30" s="14">
        <v>797.0</v>
      </c>
      <c r="H30" s="14" t="s">
        <v>7066</v>
      </c>
      <c r="I30" s="14">
        <v>169.0</v>
      </c>
      <c r="L30" s="14">
        <v>262.0</v>
      </c>
      <c r="Q30" s="1909" t="s">
        <v>7077</v>
      </c>
    </row>
    <row r="31">
      <c r="E31" s="14" t="s">
        <v>7066</v>
      </c>
      <c r="F31" s="14">
        <v>802.0</v>
      </c>
      <c r="H31" s="14" t="s">
        <v>7066</v>
      </c>
      <c r="I31" s="14">
        <v>174.0</v>
      </c>
      <c r="L31" s="14">
        <v>280.0</v>
      </c>
      <c r="Q31" s="1909" t="s">
        <v>7078</v>
      </c>
    </row>
    <row r="32">
      <c r="E32" s="14" t="s">
        <v>7066</v>
      </c>
      <c r="F32" s="14">
        <v>804.0</v>
      </c>
      <c r="H32" s="14" t="s">
        <v>7066</v>
      </c>
      <c r="I32" s="14">
        <v>176.0</v>
      </c>
      <c r="L32" s="1793">
        <v>284.0</v>
      </c>
      <c r="Q32" s="1909" t="s">
        <v>7079</v>
      </c>
    </row>
    <row r="33">
      <c r="E33" s="14" t="s">
        <v>7066</v>
      </c>
      <c r="F33" s="14">
        <v>806.0</v>
      </c>
      <c r="H33" s="14" t="s">
        <v>180</v>
      </c>
      <c r="I33" s="14">
        <v>184.0</v>
      </c>
      <c r="L33" s="14">
        <v>305.0</v>
      </c>
      <c r="Q33" s="1909">
        <v>237.0</v>
      </c>
    </row>
    <row r="34">
      <c r="E34" s="14" t="s">
        <v>180</v>
      </c>
      <c r="F34" s="14">
        <v>809.0</v>
      </c>
      <c r="H34" s="14" t="s">
        <v>180</v>
      </c>
      <c r="I34" s="14">
        <v>201.0</v>
      </c>
      <c r="L34" s="14">
        <v>324.0</v>
      </c>
      <c r="Q34" s="1909" t="s">
        <v>7080</v>
      </c>
    </row>
    <row r="35">
      <c r="E35" s="14" t="s">
        <v>180</v>
      </c>
      <c r="F35" s="14">
        <v>829.0</v>
      </c>
      <c r="H35" s="14" t="s">
        <v>7066</v>
      </c>
      <c r="I35" s="14">
        <v>217.0</v>
      </c>
      <c r="L35" s="14">
        <v>337.0</v>
      </c>
      <c r="Q35" s="1909" t="s">
        <v>7081</v>
      </c>
      <c r="R35" s="1907"/>
    </row>
    <row r="36">
      <c r="E36" s="14" t="s">
        <v>7066</v>
      </c>
      <c r="F36" s="14">
        <v>832.0</v>
      </c>
      <c r="H36" s="14" t="s">
        <v>180</v>
      </c>
      <c r="I36" s="14">
        <v>218.0</v>
      </c>
      <c r="L36" s="14">
        <v>356.0</v>
      </c>
      <c r="Q36" s="14">
        <v>292.0</v>
      </c>
      <c r="R36" s="1909">
        <v>1.0</v>
      </c>
    </row>
    <row r="37">
      <c r="E37" s="14" t="s">
        <v>7066</v>
      </c>
      <c r="F37" s="14">
        <v>840.0</v>
      </c>
      <c r="H37" s="14" t="s">
        <v>7066</v>
      </c>
      <c r="I37" s="14">
        <v>224.0</v>
      </c>
      <c r="L37" s="14">
        <v>367.0</v>
      </c>
      <c r="Q37" s="14">
        <v>307.0</v>
      </c>
      <c r="R37" s="1909">
        <v>2.0</v>
      </c>
    </row>
    <row r="38">
      <c r="E38" s="14" t="s">
        <v>7066</v>
      </c>
      <c r="F38" s="14">
        <v>846.0</v>
      </c>
      <c r="H38" s="14" t="s">
        <v>7066</v>
      </c>
      <c r="I38" s="14">
        <v>232.0</v>
      </c>
      <c r="L38" s="14">
        <v>385.0</v>
      </c>
      <c r="Q38" s="14">
        <v>328.0</v>
      </c>
      <c r="R38" s="1909">
        <v>2.0</v>
      </c>
    </row>
    <row r="39">
      <c r="E39" s="14" t="s">
        <v>7066</v>
      </c>
      <c r="F39" s="14">
        <v>847.0</v>
      </c>
      <c r="H39" s="14" t="s">
        <v>180</v>
      </c>
      <c r="I39" s="14">
        <v>240.0</v>
      </c>
      <c r="L39" s="14">
        <v>400.0</v>
      </c>
      <c r="R39" s="1907"/>
    </row>
    <row r="40">
      <c r="E40" s="14" t="s">
        <v>7066</v>
      </c>
      <c r="F40" s="14">
        <v>848.0</v>
      </c>
      <c r="H40" s="14" t="s">
        <v>7066</v>
      </c>
      <c r="I40" s="14">
        <v>245.0</v>
      </c>
      <c r="L40" s="14">
        <v>421.0</v>
      </c>
      <c r="R40" s="1907"/>
    </row>
    <row r="41">
      <c r="E41" s="14" t="s">
        <v>7066</v>
      </c>
      <c r="F41" s="14">
        <v>849.0</v>
      </c>
      <c r="H41" s="14" t="s">
        <v>180</v>
      </c>
      <c r="I41" s="14">
        <v>260.0</v>
      </c>
      <c r="L41" s="14">
        <v>440.0</v>
      </c>
      <c r="R41" s="1907"/>
    </row>
    <row r="42">
      <c r="E42" s="14" t="s">
        <v>180</v>
      </c>
      <c r="F42" s="14">
        <v>851.0</v>
      </c>
      <c r="H42" s="14" t="s">
        <v>7066</v>
      </c>
      <c r="I42" s="14">
        <v>270.0</v>
      </c>
      <c r="L42" s="14">
        <v>454.0</v>
      </c>
      <c r="R42" s="1907"/>
    </row>
    <row r="43">
      <c r="E43" s="14" t="s">
        <v>180</v>
      </c>
      <c r="F43" s="14">
        <v>868.0</v>
      </c>
      <c r="H43" s="14" t="s">
        <v>180</v>
      </c>
      <c r="I43" s="14">
        <v>275.0</v>
      </c>
      <c r="R43" s="1907"/>
    </row>
    <row r="44">
      <c r="E44" s="14" t="s">
        <v>7066</v>
      </c>
      <c r="F44" s="14">
        <v>878.0</v>
      </c>
      <c r="H44" s="14" t="s">
        <v>7082</v>
      </c>
      <c r="I44" s="14">
        <v>284.0</v>
      </c>
      <c r="R44" s="1907"/>
    </row>
    <row r="45">
      <c r="E45" s="14" t="s">
        <v>7066</v>
      </c>
      <c r="F45" s="14">
        <v>885.0</v>
      </c>
      <c r="H45" s="14" t="s">
        <v>180</v>
      </c>
      <c r="I45" s="14">
        <v>291.0</v>
      </c>
      <c r="R45" s="1907"/>
    </row>
    <row r="46">
      <c r="E46" s="14" t="s">
        <v>180</v>
      </c>
      <c r="F46" s="14">
        <v>891.0</v>
      </c>
      <c r="H46" s="14" t="s">
        <v>180</v>
      </c>
      <c r="I46" s="14">
        <v>311.0</v>
      </c>
      <c r="R46" s="1907"/>
    </row>
    <row r="47">
      <c r="E47" s="14" t="s">
        <v>180</v>
      </c>
      <c r="F47" s="14">
        <v>907.0</v>
      </c>
      <c r="H47" s="14" t="s">
        <v>180</v>
      </c>
      <c r="I47" s="14">
        <v>331.0</v>
      </c>
      <c r="R47" s="1907"/>
    </row>
    <row r="48">
      <c r="E48" s="14" t="s">
        <v>7066</v>
      </c>
      <c r="F48" s="14">
        <v>909.0</v>
      </c>
      <c r="H48" s="14" t="s">
        <v>7082</v>
      </c>
      <c r="I48" s="14">
        <v>342.0</v>
      </c>
      <c r="R48" s="1907"/>
    </row>
    <row r="49">
      <c r="E49" s="14" t="s">
        <v>180</v>
      </c>
      <c r="F49" s="14">
        <v>920.0</v>
      </c>
      <c r="H49" s="14" t="s">
        <v>7082</v>
      </c>
      <c r="I49" s="14">
        <v>346.0</v>
      </c>
      <c r="R49" s="1907"/>
    </row>
    <row r="50">
      <c r="E50" s="14" t="s">
        <v>7066</v>
      </c>
      <c r="F50" s="14">
        <v>929.0</v>
      </c>
      <c r="H50" s="14" t="s">
        <v>180</v>
      </c>
      <c r="I50" s="14">
        <v>350.0</v>
      </c>
      <c r="R50" s="1907"/>
    </row>
    <row r="51">
      <c r="E51" s="14" t="s">
        <v>180</v>
      </c>
      <c r="F51" s="14">
        <v>935.0</v>
      </c>
      <c r="R51" s="1907"/>
    </row>
    <row r="52">
      <c r="E52" s="14" t="s">
        <v>7066</v>
      </c>
      <c r="F52" s="14">
        <v>947.0</v>
      </c>
      <c r="R52" s="1907"/>
    </row>
    <row r="53">
      <c r="E53" s="14" t="s">
        <v>7066</v>
      </c>
      <c r="F53" s="14">
        <v>948.0</v>
      </c>
      <c r="R53" s="1907"/>
    </row>
    <row r="54">
      <c r="E54" s="14" t="s">
        <v>7066</v>
      </c>
      <c r="F54" s="14">
        <v>951.0</v>
      </c>
      <c r="R54" s="1907"/>
    </row>
    <row r="55">
      <c r="E55" s="14" t="s">
        <v>180</v>
      </c>
      <c r="F55" s="14">
        <v>955.0</v>
      </c>
      <c r="R55" s="1907"/>
    </row>
    <row r="56">
      <c r="E56" s="14" t="s">
        <v>7066</v>
      </c>
      <c r="F56" s="14">
        <v>958.0</v>
      </c>
      <c r="R56" s="1907"/>
    </row>
    <row r="57">
      <c r="E57" s="14" t="s">
        <v>180</v>
      </c>
      <c r="F57" s="14">
        <v>974.0</v>
      </c>
      <c r="R57" s="1907"/>
    </row>
    <row r="58">
      <c r="E58" s="14" t="s">
        <v>7066</v>
      </c>
      <c r="F58" s="14">
        <v>986.0</v>
      </c>
      <c r="R58" s="1907"/>
    </row>
    <row r="59">
      <c r="E59" s="14" t="s">
        <v>180</v>
      </c>
      <c r="F59" s="14">
        <v>999.0</v>
      </c>
      <c r="R59" s="1907"/>
    </row>
    <row r="60">
      <c r="E60" s="14" t="s">
        <v>180</v>
      </c>
      <c r="F60" s="14">
        <v>1016.0</v>
      </c>
      <c r="R60" s="1907"/>
    </row>
    <row r="61">
      <c r="E61" s="14" t="s">
        <v>7082</v>
      </c>
      <c r="F61" s="14">
        <v>1018.0</v>
      </c>
      <c r="R61" s="1907"/>
    </row>
    <row r="62">
      <c r="E62" s="14" t="s">
        <v>7082</v>
      </c>
      <c r="F62" s="14">
        <v>1022.0</v>
      </c>
      <c r="R62" s="1907"/>
    </row>
    <row r="63">
      <c r="E63" s="14" t="s">
        <v>180</v>
      </c>
      <c r="F63" s="14">
        <v>1032.0</v>
      </c>
      <c r="R63" s="1907"/>
    </row>
    <row r="64">
      <c r="E64" s="14" t="s">
        <v>7082</v>
      </c>
      <c r="F64" s="14">
        <v>1033.0</v>
      </c>
      <c r="R64" s="1907"/>
    </row>
    <row r="65">
      <c r="E65" s="14" t="s">
        <v>180</v>
      </c>
      <c r="F65" s="14">
        <v>1052.0</v>
      </c>
      <c r="R65" s="1907"/>
    </row>
    <row r="66">
      <c r="E66" s="14" t="s">
        <v>180</v>
      </c>
      <c r="F66" s="14">
        <v>1055.0</v>
      </c>
      <c r="R66" s="1907"/>
    </row>
    <row r="67">
      <c r="E67" s="14" t="s">
        <v>7082</v>
      </c>
      <c r="F67" s="14">
        <v>1058.0</v>
      </c>
      <c r="R67" s="1907"/>
    </row>
    <row r="68">
      <c r="E68" s="14" t="s">
        <v>7082</v>
      </c>
      <c r="F68" s="14">
        <v>1064.0</v>
      </c>
      <c r="R68" s="1907"/>
    </row>
    <row r="69">
      <c r="E69" s="14" t="s">
        <v>180</v>
      </c>
      <c r="F69" s="14">
        <v>1077.0</v>
      </c>
      <c r="R69" s="1907"/>
    </row>
    <row r="70">
      <c r="E70" s="14" t="s">
        <v>7082</v>
      </c>
      <c r="F70" s="14">
        <v>1083.0</v>
      </c>
      <c r="R70" s="1907"/>
    </row>
    <row r="71">
      <c r="E71" s="14" t="s">
        <v>7082</v>
      </c>
      <c r="F71" s="14">
        <v>1088.0</v>
      </c>
      <c r="R71" s="1907"/>
    </row>
    <row r="72">
      <c r="E72" s="14" t="s">
        <v>7082</v>
      </c>
      <c r="F72" s="14">
        <v>1090.0</v>
      </c>
      <c r="R72" s="1907"/>
    </row>
    <row r="73">
      <c r="E73" s="14" t="s">
        <v>7082</v>
      </c>
      <c r="F73" s="14">
        <v>1093.0</v>
      </c>
      <c r="R73" s="1907"/>
    </row>
    <row r="74">
      <c r="E74" s="14" t="s">
        <v>180</v>
      </c>
      <c r="F74" s="14">
        <v>1100.0</v>
      </c>
      <c r="R74" s="1907"/>
    </row>
    <row r="75">
      <c r="E75" s="14" t="s">
        <v>7082</v>
      </c>
      <c r="F75" s="14">
        <v>1104.0</v>
      </c>
      <c r="R75" s="1907"/>
    </row>
    <row r="76">
      <c r="E76" s="14" t="s">
        <v>7082</v>
      </c>
      <c r="F76" s="14">
        <v>1108.0</v>
      </c>
      <c r="R76" s="1907"/>
    </row>
    <row r="77">
      <c r="E77" s="14" t="s">
        <v>180</v>
      </c>
      <c r="F77" s="14">
        <v>1115.0</v>
      </c>
      <c r="R77" s="1907"/>
    </row>
    <row r="78">
      <c r="E78" s="14" t="s">
        <v>7082</v>
      </c>
      <c r="F78" s="14">
        <v>1118.0</v>
      </c>
      <c r="R78" s="1907"/>
    </row>
    <row r="79">
      <c r="E79" s="14" t="s">
        <v>180</v>
      </c>
      <c r="F79" s="14">
        <v>1132.0</v>
      </c>
      <c r="R79" s="1907"/>
    </row>
    <row r="80">
      <c r="R80" s="1907"/>
    </row>
    <row r="81">
      <c r="R81" s="1907"/>
    </row>
    <row r="82">
      <c r="R82" s="1907"/>
    </row>
    <row r="83">
      <c r="R83" s="1907"/>
    </row>
    <row r="84">
      <c r="R84" s="1907"/>
    </row>
    <row r="85">
      <c r="R85" s="1907"/>
    </row>
    <row r="86">
      <c r="R86" s="1907"/>
    </row>
    <row r="87">
      <c r="R87" s="1907"/>
    </row>
    <row r="88">
      <c r="R88" s="1907"/>
    </row>
    <row r="89">
      <c r="R89" s="1907"/>
    </row>
    <row r="90">
      <c r="R90" s="1907"/>
    </row>
    <row r="91">
      <c r="R91" s="1907"/>
    </row>
    <row r="92">
      <c r="R92" s="1907"/>
    </row>
    <row r="93">
      <c r="R93" s="1907"/>
    </row>
    <row r="94">
      <c r="R94" s="1907"/>
    </row>
    <row r="95">
      <c r="R95" s="1907"/>
    </row>
    <row r="96">
      <c r="R96" s="1907"/>
    </row>
    <row r="97">
      <c r="R97" s="1907"/>
    </row>
    <row r="98">
      <c r="R98" s="1907"/>
    </row>
    <row r="99">
      <c r="R99" s="1907"/>
    </row>
    <row r="100">
      <c r="R100" s="1907"/>
    </row>
    <row r="101">
      <c r="R101" s="1907"/>
    </row>
    <row r="102">
      <c r="R102" s="1907"/>
    </row>
    <row r="103">
      <c r="R103" s="1907"/>
    </row>
    <row r="104">
      <c r="R104" s="1907"/>
    </row>
    <row r="105">
      <c r="R105" s="1907"/>
    </row>
    <row r="106">
      <c r="R106" s="1907"/>
    </row>
    <row r="107">
      <c r="R107" s="1907"/>
    </row>
    <row r="108">
      <c r="R108" s="1907"/>
    </row>
    <row r="109">
      <c r="R109" s="1907"/>
    </row>
    <row r="110">
      <c r="R110" s="1907"/>
    </row>
    <row r="111">
      <c r="R111" s="1907"/>
    </row>
    <row r="112">
      <c r="R112" s="1907"/>
    </row>
    <row r="113">
      <c r="R113" s="1907"/>
    </row>
    <row r="114">
      <c r="R114" s="1907"/>
    </row>
    <row r="115">
      <c r="R115" s="1907"/>
    </row>
    <row r="116">
      <c r="R116" s="1907"/>
    </row>
    <row r="117">
      <c r="R117" s="1907"/>
    </row>
    <row r="118">
      <c r="R118" s="1907"/>
    </row>
    <row r="119">
      <c r="R119" s="1907"/>
    </row>
    <row r="120">
      <c r="R120" s="1907"/>
    </row>
    <row r="121">
      <c r="R121" s="1907"/>
    </row>
    <row r="122">
      <c r="R122" s="1907"/>
    </row>
    <row r="123">
      <c r="R123" s="1907"/>
    </row>
    <row r="124">
      <c r="R124" s="1907"/>
    </row>
    <row r="125">
      <c r="R125" s="1907"/>
    </row>
    <row r="126">
      <c r="R126" s="1907"/>
    </row>
    <row r="127">
      <c r="R127" s="1907"/>
    </row>
    <row r="128">
      <c r="R128" s="1907"/>
    </row>
    <row r="129">
      <c r="R129" s="1907"/>
    </row>
    <row r="130">
      <c r="R130" s="1907"/>
    </row>
    <row r="131">
      <c r="R131" s="1907"/>
    </row>
    <row r="132">
      <c r="R132" s="1907"/>
    </row>
    <row r="133">
      <c r="R133" s="1907"/>
    </row>
    <row r="134">
      <c r="R134" s="1907"/>
    </row>
    <row r="135">
      <c r="R135" s="1907"/>
    </row>
    <row r="136">
      <c r="R136" s="1907"/>
    </row>
    <row r="137">
      <c r="R137" s="1907"/>
    </row>
    <row r="138">
      <c r="R138" s="1907"/>
    </row>
    <row r="139">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7083</v>
      </c>
      <c r="B1" s="13" t="s">
        <v>6992</v>
      </c>
      <c r="C1" s="13" t="s">
        <v>7084</v>
      </c>
      <c r="D1" s="13" t="s">
        <v>7085</v>
      </c>
      <c r="E1" s="13" t="s">
        <v>7086</v>
      </c>
      <c r="F1" s="13" t="s">
        <v>7087</v>
      </c>
      <c r="G1" s="13" t="s">
        <v>7088</v>
      </c>
      <c r="H1" s="13" t="s">
        <v>7089</v>
      </c>
      <c r="I1" s="13" t="s">
        <v>7090</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7091</v>
      </c>
      <c r="B2" s="16" t="s">
        <v>7092</v>
      </c>
      <c r="C2" s="16">
        <v>20000.0</v>
      </c>
      <c r="D2" s="16" t="s">
        <v>7093</v>
      </c>
      <c r="E2" s="16">
        <v>8.0</v>
      </c>
      <c r="F2" s="16" t="s">
        <v>7094</v>
      </c>
      <c r="G2" s="16">
        <v>6.0</v>
      </c>
      <c r="H2" s="16" t="s">
        <v>7095</v>
      </c>
      <c r="I2" s="16">
        <v>8.0</v>
      </c>
      <c r="J2" s="16" t="s">
        <v>7096</v>
      </c>
    </row>
    <row r="3">
      <c r="A3" s="16" t="s">
        <v>7097</v>
      </c>
      <c r="B3" s="16" t="s">
        <v>7092</v>
      </c>
      <c r="C3" s="16">
        <v>15000.0</v>
      </c>
      <c r="D3" s="16" t="s">
        <v>7098</v>
      </c>
      <c r="E3" s="16">
        <v>8.0</v>
      </c>
      <c r="F3" s="16" t="s">
        <v>7099</v>
      </c>
      <c r="G3" s="16">
        <v>8.0</v>
      </c>
      <c r="H3" s="16" t="s">
        <v>7100</v>
      </c>
      <c r="I3" s="16">
        <v>6.0</v>
      </c>
      <c r="J3" s="16" t="s">
        <v>7101</v>
      </c>
    </row>
    <row r="4">
      <c r="A4" s="16" t="s">
        <v>7102</v>
      </c>
      <c r="B4" s="16" t="s">
        <v>7103</v>
      </c>
      <c r="C4" s="16">
        <v>15000.0</v>
      </c>
      <c r="D4" s="16" t="s">
        <v>7094</v>
      </c>
      <c r="E4" s="16">
        <v>8.0</v>
      </c>
      <c r="F4" s="16" t="s">
        <v>7100</v>
      </c>
      <c r="G4" s="16">
        <v>8.0</v>
      </c>
      <c r="H4" s="16" t="s">
        <v>7093</v>
      </c>
      <c r="I4" s="16">
        <v>6.0</v>
      </c>
      <c r="J4" s="16" t="s">
        <v>7104</v>
      </c>
    </row>
    <row r="5">
      <c r="A5" s="16" t="s">
        <v>7105</v>
      </c>
      <c r="B5" s="16" t="s">
        <v>7106</v>
      </c>
      <c r="C5" s="16">
        <v>30000.0</v>
      </c>
      <c r="D5" s="16" t="s">
        <v>7098</v>
      </c>
      <c r="E5" s="16">
        <v>20.0</v>
      </c>
      <c r="F5" s="16" t="s">
        <v>7099</v>
      </c>
      <c r="G5" s="16">
        <v>20.0</v>
      </c>
      <c r="H5" s="16" t="s">
        <v>7095</v>
      </c>
      <c r="I5" s="16">
        <v>20.0</v>
      </c>
      <c r="J5" s="16" t="s">
        <v>7107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7108</v>
      </c>
      <c r="B1" s="12" t="s">
        <v>7109</v>
      </c>
      <c r="C1" s="12" t="s">
        <v>7110</v>
      </c>
      <c r="D1" s="12" t="s">
        <v>7111</v>
      </c>
      <c r="E1" s="12" t="s">
        <v>7112</v>
      </c>
      <c r="F1" s="12" t="s">
        <v>7113</v>
      </c>
      <c r="H1" s="12" t="s">
        <v>7114</v>
      </c>
      <c r="I1" s="12" t="s">
        <v>7115</v>
      </c>
      <c r="J1" s="12" t="s">
        <v>7084</v>
      </c>
      <c r="L1" s="12" t="s">
        <v>7116</v>
      </c>
      <c r="R1" s="12" t="s">
        <v>7117</v>
      </c>
    </row>
    <row r="2">
      <c r="A2" s="14" t="s">
        <v>1161</v>
      </c>
      <c r="B2" s="14" t="s">
        <v>7118</v>
      </c>
      <c r="C2" s="14">
        <v>40.0</v>
      </c>
      <c r="D2" s="14" t="s">
        <v>7119</v>
      </c>
      <c r="E2" s="14">
        <v>30.0</v>
      </c>
      <c r="F2" s="14" t="s">
        <v>6708</v>
      </c>
      <c r="H2" s="14">
        <v>1.0</v>
      </c>
      <c r="I2" s="14">
        <v>800000.0</v>
      </c>
      <c r="J2" s="14">
        <v>0.0</v>
      </c>
      <c r="L2" s="16" t="s">
        <v>7120</v>
      </c>
      <c r="M2" s="1911" t="s">
        <v>7108</v>
      </c>
      <c r="N2" s="14" t="s">
        <v>60</v>
      </c>
      <c r="O2" s="16" t="s">
        <v>6991</v>
      </c>
      <c r="P2" s="12" t="s">
        <v>7121</v>
      </c>
      <c r="Q2">
        <f>countif(N3:N10000,"SR")</f>
        <v>36</v>
      </c>
      <c r="R2" s="16" t="s">
        <v>7120</v>
      </c>
      <c r="S2" s="1911" t="s">
        <v>7108</v>
      </c>
      <c r="T2" s="14" t="s">
        <v>60</v>
      </c>
      <c r="U2" s="16" t="s">
        <v>6991</v>
      </c>
      <c r="V2" s="12" t="s">
        <v>7121</v>
      </c>
      <c r="W2">
        <f>countif(T3:T10000,"SR")</f>
        <v>17</v>
      </c>
    </row>
    <row r="3">
      <c r="A3" s="14" t="s">
        <v>5363</v>
      </c>
      <c r="B3" s="14" t="s">
        <v>7118</v>
      </c>
      <c r="C3" s="14">
        <v>20.0</v>
      </c>
      <c r="D3" s="14" t="s">
        <v>7122</v>
      </c>
      <c r="E3" s="14">
        <v>50.0</v>
      </c>
      <c r="F3" s="14" t="s">
        <v>6707</v>
      </c>
      <c r="H3" s="14">
        <v>2.0</v>
      </c>
      <c r="I3" s="14">
        <v>1100000.0</v>
      </c>
      <c r="J3" s="14">
        <v>0.0</v>
      </c>
      <c r="L3" s="1912">
        <v>44626.0</v>
      </c>
      <c r="M3" s="16" t="s">
        <v>1161</v>
      </c>
      <c r="N3" s="14" t="s">
        <v>288</v>
      </c>
      <c r="O3" s="16" t="s">
        <v>7123</v>
      </c>
      <c r="P3" s="12" t="s">
        <v>7124</v>
      </c>
      <c r="Q3">
        <f>countif(N3:N10001,"SSR")</f>
        <v>9</v>
      </c>
      <c r="R3" s="1913">
        <v>44647.0</v>
      </c>
      <c r="S3" s="14" t="s">
        <v>1446</v>
      </c>
      <c r="T3" s="14" t="s">
        <v>180</v>
      </c>
      <c r="U3" s="14" t="s">
        <v>5484</v>
      </c>
      <c r="V3" s="12" t="s">
        <v>7124</v>
      </c>
      <c r="W3">
        <f>countif(T3:T10001,"SSR")</f>
        <v>4</v>
      </c>
    </row>
    <row r="4">
      <c r="A4" s="14" t="s">
        <v>386</v>
      </c>
      <c r="B4" s="14" t="s">
        <v>7119</v>
      </c>
      <c r="C4" s="14">
        <v>30.0</v>
      </c>
      <c r="D4" s="14" t="s">
        <v>7122</v>
      </c>
      <c r="E4" s="14">
        <v>40.0</v>
      </c>
      <c r="F4" s="14" t="s">
        <v>6707</v>
      </c>
      <c r="H4" s="14">
        <v>3.0</v>
      </c>
      <c r="I4" s="14">
        <v>1400000.0</v>
      </c>
      <c r="J4" s="14">
        <v>0.0</v>
      </c>
      <c r="L4" s="1912">
        <v>44626.0</v>
      </c>
      <c r="M4" s="16" t="s">
        <v>1161</v>
      </c>
      <c r="N4" s="14" t="s">
        <v>180</v>
      </c>
      <c r="O4" s="16" t="s">
        <v>5355</v>
      </c>
      <c r="P4" s="12" t="s">
        <v>7125</v>
      </c>
      <c r="Q4">
        <f>(Q3/(Q2+Q3))*100</f>
        <v>20</v>
      </c>
      <c r="R4" s="1913">
        <v>44647.0</v>
      </c>
      <c r="S4" s="14" t="s">
        <v>1446</v>
      </c>
      <c r="T4" s="14" t="s">
        <v>288</v>
      </c>
      <c r="U4" s="14" t="s">
        <v>7126</v>
      </c>
      <c r="V4" s="12" t="s">
        <v>7125</v>
      </c>
      <c r="W4">
        <f>(W3/(W2+W3))*100</f>
        <v>19.04761905</v>
      </c>
    </row>
    <row r="5">
      <c r="A5" s="14" t="s">
        <v>5289</v>
      </c>
      <c r="B5" s="14" t="s">
        <v>7118</v>
      </c>
      <c r="C5" s="14">
        <v>20.0</v>
      </c>
      <c r="D5" s="14" t="s">
        <v>7127</v>
      </c>
      <c r="E5" s="14">
        <v>50.0</v>
      </c>
      <c r="F5" s="14" t="s">
        <v>6708</v>
      </c>
      <c r="H5" s="14">
        <v>4.0</v>
      </c>
      <c r="I5" s="14">
        <v>1800000.0</v>
      </c>
      <c r="J5" s="14">
        <v>0.0</v>
      </c>
      <c r="L5" s="1912">
        <v>44626.0</v>
      </c>
      <c r="M5" s="16" t="s">
        <v>1161</v>
      </c>
      <c r="N5" s="14" t="s">
        <v>180</v>
      </c>
      <c r="O5" s="16" t="s">
        <v>5340</v>
      </c>
      <c r="R5" s="1913">
        <v>44647.0</v>
      </c>
      <c r="S5" s="14" t="s">
        <v>1446</v>
      </c>
      <c r="T5" s="14" t="s">
        <v>288</v>
      </c>
      <c r="U5" s="14" t="s">
        <v>7128</v>
      </c>
    </row>
    <row r="6">
      <c r="A6" s="14" t="s">
        <v>1446</v>
      </c>
      <c r="B6" s="14" t="s">
        <v>7127</v>
      </c>
      <c r="C6" s="14">
        <v>35.0</v>
      </c>
      <c r="D6" s="14" t="s">
        <v>7122</v>
      </c>
      <c r="E6" s="14">
        <v>35.0</v>
      </c>
      <c r="F6" s="14" t="s">
        <v>6706</v>
      </c>
      <c r="H6" s="14">
        <v>5.0</v>
      </c>
      <c r="I6" s="14">
        <v>2400000.0</v>
      </c>
      <c r="J6" s="14">
        <v>50000.0</v>
      </c>
      <c r="L6" s="1912">
        <v>44626.0</v>
      </c>
      <c r="M6" s="16" t="s">
        <v>1161</v>
      </c>
      <c r="N6" s="14" t="s">
        <v>288</v>
      </c>
      <c r="O6" s="16" t="s">
        <v>7123</v>
      </c>
      <c r="R6" s="1913">
        <v>44647.0</v>
      </c>
      <c r="S6" s="14" t="s">
        <v>1446</v>
      </c>
      <c r="T6" s="14" t="s">
        <v>288</v>
      </c>
      <c r="U6" s="14" t="s">
        <v>7129</v>
      </c>
    </row>
    <row r="7">
      <c r="A7" s="14" t="s">
        <v>3173</v>
      </c>
      <c r="B7" s="14" t="s">
        <v>7118</v>
      </c>
      <c r="C7" s="14">
        <v>40.0</v>
      </c>
      <c r="D7" s="14" t="s">
        <v>7119</v>
      </c>
      <c r="E7" s="14">
        <v>30.0</v>
      </c>
      <c r="F7" s="14" t="s">
        <v>6706</v>
      </c>
      <c r="H7" s="14">
        <v>6.0</v>
      </c>
      <c r="I7" s="14">
        <v>3000000.0</v>
      </c>
      <c r="J7" s="14">
        <v>50000.0</v>
      </c>
      <c r="L7" s="1912">
        <v>44626.0</v>
      </c>
      <c r="M7" s="16" t="s">
        <v>3173</v>
      </c>
      <c r="N7" s="14" t="s">
        <v>288</v>
      </c>
      <c r="O7" s="16" t="s">
        <v>7130</v>
      </c>
      <c r="R7" s="1913">
        <v>44649.0</v>
      </c>
      <c r="S7" s="14" t="s">
        <v>5363</v>
      </c>
      <c r="T7" s="14" t="s">
        <v>288</v>
      </c>
      <c r="U7" s="14" t="s">
        <v>7131</v>
      </c>
    </row>
    <row r="8">
      <c r="A8" s="14" t="s">
        <v>800</v>
      </c>
      <c r="B8" s="14" t="s">
        <v>7127</v>
      </c>
      <c r="C8" s="14">
        <v>40.0</v>
      </c>
      <c r="D8" s="14" t="s">
        <v>7119</v>
      </c>
      <c r="E8" s="14">
        <v>30.0</v>
      </c>
      <c r="F8" s="14" t="s">
        <v>6707</v>
      </c>
      <c r="H8" s="14">
        <v>7.0</v>
      </c>
      <c r="I8" s="14">
        <v>3600000.0</v>
      </c>
      <c r="J8" s="14">
        <v>50000.0</v>
      </c>
      <c r="L8" s="1912">
        <v>44626.0</v>
      </c>
      <c r="M8" s="16" t="s">
        <v>3173</v>
      </c>
      <c r="N8" s="14" t="s">
        <v>288</v>
      </c>
      <c r="O8" s="16" t="s">
        <v>7130</v>
      </c>
      <c r="R8" s="1913">
        <v>44649.0</v>
      </c>
      <c r="S8" s="14" t="s">
        <v>5289</v>
      </c>
      <c r="T8" s="14" t="s">
        <v>288</v>
      </c>
      <c r="U8" s="14" t="s">
        <v>7132</v>
      </c>
    </row>
    <row r="9">
      <c r="H9" s="14" t="s">
        <v>7133</v>
      </c>
      <c r="I9" s="14">
        <v>4200000.0</v>
      </c>
      <c r="J9" s="14">
        <v>50000.0</v>
      </c>
      <c r="L9" s="1912">
        <v>44626.0</v>
      </c>
      <c r="M9" s="16" t="s">
        <v>3173</v>
      </c>
      <c r="N9" s="14" t="s">
        <v>288</v>
      </c>
      <c r="O9" s="16" t="s">
        <v>7130</v>
      </c>
      <c r="R9" s="1913">
        <v>44650.0</v>
      </c>
      <c r="S9" s="14" t="s">
        <v>5363</v>
      </c>
      <c r="T9" s="14" t="s">
        <v>288</v>
      </c>
      <c r="U9" s="14" t="s">
        <v>7134</v>
      </c>
    </row>
    <row r="10">
      <c r="L10" s="1912">
        <v>44626.0</v>
      </c>
      <c r="M10" s="16" t="s">
        <v>3173</v>
      </c>
      <c r="N10" s="14" t="s">
        <v>288</v>
      </c>
      <c r="O10" s="16" t="s">
        <v>7135</v>
      </c>
      <c r="R10" s="1913">
        <v>44650.0</v>
      </c>
      <c r="S10" s="14" t="s">
        <v>5289</v>
      </c>
      <c r="T10" s="14" t="s">
        <v>288</v>
      </c>
      <c r="U10" s="14" t="s">
        <v>7136</v>
      </c>
    </row>
    <row r="11">
      <c r="L11" s="1913">
        <v>44627.0</v>
      </c>
      <c r="M11" s="14" t="s">
        <v>386</v>
      </c>
      <c r="N11" s="14" t="s">
        <v>288</v>
      </c>
      <c r="O11" s="14" t="s">
        <v>7137</v>
      </c>
      <c r="R11" s="1913">
        <v>44650.0</v>
      </c>
      <c r="S11" s="14" t="s">
        <v>5363</v>
      </c>
      <c r="T11" s="14" t="s">
        <v>288</v>
      </c>
      <c r="U11" s="14" t="s">
        <v>7131</v>
      </c>
    </row>
    <row r="12">
      <c r="L12" s="1913">
        <v>44627.0</v>
      </c>
      <c r="M12" s="14" t="s">
        <v>386</v>
      </c>
      <c r="N12" s="14" t="s">
        <v>288</v>
      </c>
      <c r="O12" s="14" t="s">
        <v>7137</v>
      </c>
      <c r="R12" s="1913">
        <v>44651.0</v>
      </c>
      <c r="S12" s="14" t="s">
        <v>5289</v>
      </c>
      <c r="T12" s="14" t="s">
        <v>180</v>
      </c>
      <c r="U12" s="14" t="s">
        <v>5302</v>
      </c>
    </row>
    <row r="13">
      <c r="L13" s="1913">
        <v>44627.0</v>
      </c>
      <c r="M13" s="14" t="s">
        <v>386</v>
      </c>
      <c r="N13" s="14" t="s">
        <v>288</v>
      </c>
      <c r="O13" s="14" t="s">
        <v>7137</v>
      </c>
      <c r="R13" s="1913">
        <v>44651.0</v>
      </c>
      <c r="S13" s="14" t="s">
        <v>5289</v>
      </c>
      <c r="T13" s="14" t="s">
        <v>288</v>
      </c>
      <c r="U13" s="14" t="s">
        <v>7138</v>
      </c>
    </row>
    <row r="14">
      <c r="L14" s="1913">
        <v>44627.0</v>
      </c>
      <c r="M14" s="14" t="s">
        <v>386</v>
      </c>
      <c r="N14" s="14" t="s">
        <v>288</v>
      </c>
      <c r="O14" s="14" t="s">
        <v>7139</v>
      </c>
      <c r="R14" s="1913">
        <v>44651.0</v>
      </c>
      <c r="S14" s="14" t="s">
        <v>3173</v>
      </c>
      <c r="T14" s="14" t="s">
        <v>180</v>
      </c>
      <c r="U14" s="14" t="s">
        <v>5270</v>
      </c>
    </row>
    <row r="15">
      <c r="L15" s="1913">
        <v>44630.0</v>
      </c>
      <c r="M15" s="14" t="s">
        <v>800</v>
      </c>
      <c r="N15" s="14" t="s">
        <v>288</v>
      </c>
      <c r="O15" s="14" t="s">
        <v>7140</v>
      </c>
      <c r="R15" s="1913">
        <v>44657.0</v>
      </c>
      <c r="S15" s="14" t="s">
        <v>1446</v>
      </c>
      <c r="T15" s="14" t="s">
        <v>288</v>
      </c>
      <c r="U15" s="14" t="s">
        <v>7141</v>
      </c>
    </row>
    <row r="16">
      <c r="L16" s="1913">
        <v>44630.0</v>
      </c>
      <c r="M16" s="14" t="s">
        <v>800</v>
      </c>
      <c r="N16" s="14" t="s">
        <v>180</v>
      </c>
      <c r="O16" s="14" t="s">
        <v>5393</v>
      </c>
      <c r="R16" s="1913">
        <v>44657.0</v>
      </c>
      <c r="S16" s="14" t="s">
        <v>1446</v>
      </c>
      <c r="T16" s="14" t="s">
        <v>288</v>
      </c>
      <c r="U16" s="14" t="s">
        <v>7126</v>
      </c>
    </row>
    <row r="17">
      <c r="L17" s="1913">
        <v>44630.0</v>
      </c>
      <c r="M17" s="14" t="s">
        <v>800</v>
      </c>
      <c r="N17" s="14" t="s">
        <v>180</v>
      </c>
      <c r="O17" s="14" t="s">
        <v>5421</v>
      </c>
      <c r="R17" s="1913">
        <v>44657.0</v>
      </c>
      <c r="S17" s="14" t="s">
        <v>1446</v>
      </c>
      <c r="T17" s="14" t="s">
        <v>180</v>
      </c>
      <c r="U17" s="14" t="s">
        <v>5484</v>
      </c>
    </row>
    <row r="18">
      <c r="L18" s="1913">
        <v>44630.0</v>
      </c>
      <c r="M18" s="14" t="s">
        <v>800</v>
      </c>
      <c r="N18" s="14" t="s">
        <v>288</v>
      </c>
      <c r="O18" s="14" t="s">
        <v>7142</v>
      </c>
      <c r="R18" s="1913">
        <v>44657.0</v>
      </c>
      <c r="S18" s="14" t="s">
        <v>1446</v>
      </c>
      <c r="T18" s="14" t="s">
        <v>288</v>
      </c>
      <c r="U18" s="14" t="s">
        <v>7128</v>
      </c>
    </row>
    <row r="19">
      <c r="L19" s="1913">
        <v>44631.0</v>
      </c>
      <c r="M19" s="14" t="s">
        <v>1446</v>
      </c>
      <c r="N19" s="14" t="s">
        <v>288</v>
      </c>
      <c r="O19" s="14" t="s">
        <v>7141</v>
      </c>
      <c r="R19" s="1913">
        <v>44657.0</v>
      </c>
      <c r="S19" s="14" t="s">
        <v>1161</v>
      </c>
      <c r="T19" s="14" t="s">
        <v>288</v>
      </c>
      <c r="U19" s="14" t="s">
        <v>7143</v>
      </c>
    </row>
    <row r="20">
      <c r="L20" s="1913">
        <v>44631.0</v>
      </c>
      <c r="M20" s="14" t="s">
        <v>1446</v>
      </c>
      <c r="N20" s="14" t="s">
        <v>180</v>
      </c>
      <c r="O20" s="14" t="s">
        <v>5515</v>
      </c>
      <c r="R20" s="1913">
        <v>44657.0</v>
      </c>
      <c r="S20" s="14" t="s">
        <v>5289</v>
      </c>
      <c r="T20" s="14" t="s">
        <v>288</v>
      </c>
      <c r="U20" s="14" t="s">
        <v>7136</v>
      </c>
    </row>
    <row r="21">
      <c r="L21" s="1913">
        <v>44631.0</v>
      </c>
      <c r="M21" s="14" t="s">
        <v>5289</v>
      </c>
      <c r="N21" s="14" t="s">
        <v>288</v>
      </c>
      <c r="O21" s="14" t="s">
        <v>7138</v>
      </c>
      <c r="R21" s="1913">
        <v>44657.0</v>
      </c>
      <c r="S21" s="14" t="s">
        <v>3173</v>
      </c>
      <c r="T21" s="14" t="s">
        <v>288</v>
      </c>
      <c r="U21" s="14" t="s">
        <v>7135</v>
      </c>
    </row>
    <row r="22">
      <c r="L22" s="1913">
        <v>44631.0</v>
      </c>
      <c r="M22" s="14" t="s">
        <v>5289</v>
      </c>
      <c r="N22" s="14" t="s">
        <v>288</v>
      </c>
      <c r="O22" s="14" t="s">
        <v>7138</v>
      </c>
      <c r="R22" s="1913">
        <v>44657.0</v>
      </c>
      <c r="S22" s="14" t="s">
        <v>3173</v>
      </c>
      <c r="T22" s="14" t="s">
        <v>288</v>
      </c>
      <c r="U22" s="14" t="s">
        <v>7135</v>
      </c>
    </row>
    <row r="23">
      <c r="L23" s="1913">
        <v>44637.0</v>
      </c>
      <c r="M23" s="14" t="s">
        <v>1446</v>
      </c>
      <c r="N23" s="14" t="s">
        <v>288</v>
      </c>
      <c r="O23" s="14" t="s">
        <v>7129</v>
      </c>
      <c r="R23" s="1913">
        <v>44657.0</v>
      </c>
      <c r="S23" s="14" t="s">
        <v>3173</v>
      </c>
      <c r="T23" s="14" t="s">
        <v>288</v>
      </c>
      <c r="U23" s="14" t="s">
        <v>7144</v>
      </c>
    </row>
    <row r="24">
      <c r="L24" s="1913">
        <v>44637.0</v>
      </c>
      <c r="M24" s="14" t="s">
        <v>1446</v>
      </c>
      <c r="N24" s="14" t="s">
        <v>180</v>
      </c>
      <c r="O24" s="14" t="s">
        <v>5521</v>
      </c>
      <c r="R24" s="1913"/>
    </row>
    <row r="25">
      <c r="L25" s="1913">
        <v>44637.0</v>
      </c>
      <c r="M25" s="14" t="s">
        <v>5289</v>
      </c>
      <c r="N25" s="14" t="s">
        <v>288</v>
      </c>
      <c r="O25" s="14" t="s">
        <v>7138</v>
      </c>
      <c r="R25" s="1913"/>
    </row>
    <row r="26">
      <c r="L26" s="1913">
        <v>44637.0</v>
      </c>
      <c r="M26" s="14" t="s">
        <v>5363</v>
      </c>
      <c r="N26" s="14" t="s">
        <v>288</v>
      </c>
      <c r="O26" s="14" t="s">
        <v>7145</v>
      </c>
      <c r="R26" s="1913"/>
    </row>
    <row r="27">
      <c r="L27" s="1913">
        <v>44637.0</v>
      </c>
      <c r="M27" s="14" t="s">
        <v>5363</v>
      </c>
      <c r="N27" s="14" t="s">
        <v>288</v>
      </c>
      <c r="O27" s="14" t="s">
        <v>7146</v>
      </c>
      <c r="R27" s="1913"/>
    </row>
    <row r="28">
      <c r="L28" s="1913">
        <v>44640.0</v>
      </c>
      <c r="M28" s="14" t="s">
        <v>5289</v>
      </c>
      <c r="N28" s="14" t="s">
        <v>288</v>
      </c>
      <c r="O28" s="14" t="s">
        <v>7138</v>
      </c>
      <c r="R28" s="1913"/>
    </row>
    <row r="29">
      <c r="L29" s="1913">
        <v>44640.0</v>
      </c>
      <c r="M29" s="14" t="s">
        <v>5363</v>
      </c>
      <c r="N29" s="14" t="s">
        <v>288</v>
      </c>
      <c r="O29" s="14" t="s">
        <v>7146</v>
      </c>
      <c r="R29" s="1913"/>
    </row>
    <row r="30">
      <c r="L30" s="1913">
        <v>44642.0</v>
      </c>
      <c r="M30" s="14" t="s">
        <v>1446</v>
      </c>
      <c r="N30" s="14" t="s">
        <v>288</v>
      </c>
      <c r="O30" s="14" t="s">
        <v>7147</v>
      </c>
      <c r="R30" s="1913"/>
    </row>
    <row r="31">
      <c r="L31" s="1913">
        <v>44646.0</v>
      </c>
      <c r="M31" s="14" t="s">
        <v>5289</v>
      </c>
      <c r="N31" s="14" t="s">
        <v>288</v>
      </c>
      <c r="O31" s="14" t="s">
        <v>7132</v>
      </c>
      <c r="R31" s="1913"/>
    </row>
    <row r="32">
      <c r="L32" s="1913">
        <v>44647.0</v>
      </c>
      <c r="M32" s="14" t="s">
        <v>1446</v>
      </c>
      <c r="N32" s="14" t="s">
        <v>288</v>
      </c>
      <c r="O32" s="14" t="s">
        <v>7147</v>
      </c>
      <c r="R32" s="1913"/>
    </row>
    <row r="33">
      <c r="L33" s="1913">
        <v>44647.0</v>
      </c>
      <c r="M33" s="14" t="s">
        <v>5289</v>
      </c>
      <c r="N33" s="14" t="s">
        <v>288</v>
      </c>
      <c r="O33" s="14" t="s">
        <v>7132</v>
      </c>
      <c r="R33" s="1913"/>
    </row>
    <row r="34">
      <c r="L34" s="1913">
        <v>44647.0</v>
      </c>
      <c r="M34" s="14" t="s">
        <v>5363</v>
      </c>
      <c r="N34" s="14" t="s">
        <v>288</v>
      </c>
      <c r="O34" s="14" t="s">
        <v>7146</v>
      </c>
      <c r="R34" s="1913"/>
    </row>
    <row r="35">
      <c r="L35" s="1913">
        <v>44649.0</v>
      </c>
      <c r="M35" s="14" t="s">
        <v>5363</v>
      </c>
      <c r="N35" s="14" t="s">
        <v>288</v>
      </c>
      <c r="O35" s="14" t="s">
        <v>7145</v>
      </c>
    </row>
    <row r="36">
      <c r="L36" s="1913">
        <v>44651.0</v>
      </c>
      <c r="M36" s="14" t="s">
        <v>1446</v>
      </c>
      <c r="N36" s="14" t="s">
        <v>288</v>
      </c>
      <c r="O36" s="14" t="s">
        <v>7148</v>
      </c>
    </row>
    <row r="37">
      <c r="L37" s="1913">
        <v>44655.0</v>
      </c>
      <c r="M37" s="14" t="s">
        <v>5289</v>
      </c>
      <c r="N37" s="14" t="s">
        <v>180</v>
      </c>
      <c r="O37" s="14" t="s">
        <v>1043</v>
      </c>
    </row>
    <row r="38">
      <c r="L38" s="1913">
        <v>44655.0</v>
      </c>
      <c r="M38" s="14" t="s">
        <v>5289</v>
      </c>
      <c r="N38" s="14" t="s">
        <v>180</v>
      </c>
      <c r="O38" s="14" t="s">
        <v>5308</v>
      </c>
    </row>
    <row r="39">
      <c r="L39" s="1913">
        <v>44655.0</v>
      </c>
      <c r="M39" s="14" t="s">
        <v>5289</v>
      </c>
      <c r="N39" s="14" t="s">
        <v>288</v>
      </c>
      <c r="O39" s="14" t="s">
        <v>7138</v>
      </c>
    </row>
    <row r="40">
      <c r="L40" s="1913">
        <v>44655.0</v>
      </c>
      <c r="M40" s="14" t="s">
        <v>5289</v>
      </c>
      <c r="N40" s="14" t="s">
        <v>180</v>
      </c>
      <c r="O40" s="14" t="s">
        <v>5308</v>
      </c>
    </row>
    <row r="41">
      <c r="L41" s="1913">
        <v>44655.0</v>
      </c>
      <c r="M41" s="14" t="s">
        <v>5363</v>
      </c>
      <c r="N41" s="14" t="s">
        <v>288</v>
      </c>
      <c r="O41" s="14" t="s">
        <v>7145</v>
      </c>
    </row>
    <row r="42">
      <c r="L42" s="1913">
        <v>44655.0</v>
      </c>
      <c r="M42" s="14" t="s">
        <v>5363</v>
      </c>
      <c r="N42" s="14" t="s">
        <v>288</v>
      </c>
      <c r="O42" s="14" t="s">
        <v>7131</v>
      </c>
    </row>
    <row r="43">
      <c r="L43" s="1913">
        <v>44655.0</v>
      </c>
      <c r="M43" s="14" t="s">
        <v>5363</v>
      </c>
      <c r="N43" s="14" t="s">
        <v>288</v>
      </c>
      <c r="O43" s="14" t="s">
        <v>7134</v>
      </c>
    </row>
    <row r="44">
      <c r="L44" s="1913">
        <v>44655.0</v>
      </c>
      <c r="M44" s="14" t="s">
        <v>5363</v>
      </c>
      <c r="N44" s="14" t="s">
        <v>288</v>
      </c>
      <c r="O44" s="14" t="s">
        <v>7134</v>
      </c>
    </row>
    <row r="45">
      <c r="L45" s="1913">
        <v>44655.0</v>
      </c>
      <c r="M45" s="14" t="s">
        <v>1446</v>
      </c>
      <c r="N45" s="14" t="s">
        <v>288</v>
      </c>
      <c r="O45" s="14" t="s">
        <v>7148</v>
      </c>
      <c r="R45" s="1913"/>
    </row>
    <row r="46">
      <c r="L46" s="1913">
        <v>44655.0</v>
      </c>
      <c r="M46" s="14" t="s">
        <v>1446</v>
      </c>
      <c r="N46" s="14" t="s">
        <v>288</v>
      </c>
      <c r="O46" s="14" t="s">
        <v>7129</v>
      </c>
    </row>
    <row r="47">
      <c r="L47" s="1913">
        <v>44655.0</v>
      </c>
      <c r="M47" s="14" t="s">
        <v>1446</v>
      </c>
      <c r="N47" s="14" t="s">
        <v>288</v>
      </c>
      <c r="O47" s="14" t="s">
        <v>7129</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7156</v>
      </c>
      <c r="G3" s="16" t="s">
        <v>7157</v>
      </c>
      <c r="H3" s="16" t="s">
        <v>7158</v>
      </c>
      <c r="I3" s="16" t="s">
        <v>7159</v>
      </c>
      <c r="J3" s="16" t="s">
        <v>7160</v>
      </c>
      <c r="K3" s="16" t="s">
        <v>7161</v>
      </c>
      <c r="L3" s="16" t="s">
        <v>7162</v>
      </c>
      <c r="M3" s="16" t="s">
        <v>7153</v>
      </c>
      <c r="N3" s="16" t="s">
        <v>7154</v>
      </c>
      <c r="O3" s="16" t="s">
        <v>7155</v>
      </c>
      <c r="P3" s="16" t="s">
        <v>7156</v>
      </c>
      <c r="Q3" s="16" t="s">
        <v>7157</v>
      </c>
      <c r="R3" s="16" t="s">
        <v>7158</v>
      </c>
      <c r="S3" s="16" t="s">
        <v>7159</v>
      </c>
      <c r="T3" s="16" t="s">
        <v>7160</v>
      </c>
      <c r="U3" s="16" t="s">
        <v>7161</v>
      </c>
      <c r="V3" s="16" t="s">
        <v>7162</v>
      </c>
      <c r="W3" s="15"/>
      <c r="X3" s="15"/>
      <c r="Y3" s="15"/>
      <c r="Z3" s="15"/>
    </row>
    <row r="4">
      <c r="A4" s="1914">
        <v>44531.0</v>
      </c>
      <c r="B4" s="16" t="s">
        <v>7163</v>
      </c>
      <c r="C4" s="16">
        <v>1.0</v>
      </c>
      <c r="D4" s="16">
        <v>3.0</v>
      </c>
      <c r="E4" s="16">
        <v>2.0</v>
      </c>
      <c r="F4" s="16">
        <v>0.0</v>
      </c>
      <c r="G4" s="16">
        <v>0.0</v>
      </c>
      <c r="H4" s="16">
        <v>0.0</v>
      </c>
      <c r="I4" s="16">
        <v>1.0</v>
      </c>
      <c r="J4" s="16">
        <v>0.0</v>
      </c>
      <c r="K4" s="16">
        <v>0.0</v>
      </c>
      <c r="L4" s="16" t="s">
        <v>7164</v>
      </c>
      <c r="M4" s="16">
        <v>0.0</v>
      </c>
      <c r="N4" s="16">
        <v>4.0</v>
      </c>
      <c r="O4" s="16">
        <v>3.0</v>
      </c>
      <c r="P4" s="16">
        <v>0.0</v>
      </c>
      <c r="Q4" s="16">
        <v>0.0</v>
      </c>
      <c r="R4" s="16">
        <v>2.0</v>
      </c>
      <c r="S4" s="16">
        <v>1.0</v>
      </c>
      <c r="T4" s="16">
        <v>1.0</v>
      </c>
      <c r="U4" s="16">
        <v>0.0</v>
      </c>
      <c r="V4" s="16" t="s">
        <v>7165</v>
      </c>
      <c r="W4" s="15"/>
      <c r="X4" s="15"/>
      <c r="Y4" s="15"/>
      <c r="Z4" s="15"/>
    </row>
    <row r="5">
      <c r="A5" s="1914">
        <v>44532.0</v>
      </c>
      <c r="B5" s="16" t="s">
        <v>7163</v>
      </c>
      <c r="C5" s="16">
        <v>1.0</v>
      </c>
      <c r="D5" s="16">
        <v>3.0</v>
      </c>
      <c r="E5" s="16">
        <v>2.0</v>
      </c>
      <c r="F5" s="16">
        <v>0.0</v>
      </c>
      <c r="G5" s="16">
        <v>1.0</v>
      </c>
      <c r="H5" s="16">
        <v>0.0</v>
      </c>
      <c r="I5" s="16">
        <v>0.0</v>
      </c>
      <c r="J5" s="16">
        <v>0.0</v>
      </c>
      <c r="K5" s="16">
        <v>0.0</v>
      </c>
      <c r="L5" s="16" t="s">
        <v>7166</v>
      </c>
      <c r="M5" s="15"/>
      <c r="N5" s="15"/>
      <c r="O5" s="15"/>
      <c r="P5" s="15"/>
      <c r="Q5" s="15"/>
      <c r="R5" s="15"/>
      <c r="S5" s="15"/>
      <c r="T5" s="15"/>
      <c r="U5" s="15"/>
      <c r="V5" s="15"/>
      <c r="W5" s="15"/>
      <c r="X5" s="15"/>
      <c r="Y5" s="15"/>
      <c r="Z5" s="15"/>
    </row>
    <row r="6">
      <c r="A6" s="1914">
        <v>44532.0</v>
      </c>
      <c r="B6" s="16" t="s">
        <v>7163</v>
      </c>
      <c r="C6" s="16">
        <v>2.0</v>
      </c>
      <c r="D6" s="16">
        <v>3.0</v>
      </c>
      <c r="E6" s="16">
        <v>2.0</v>
      </c>
      <c r="F6" s="16">
        <v>0.0</v>
      </c>
      <c r="G6" s="16">
        <v>0.0</v>
      </c>
      <c r="H6" s="16">
        <v>0.0</v>
      </c>
      <c r="I6" s="16">
        <v>0.0</v>
      </c>
      <c r="J6" s="16">
        <v>1.0</v>
      </c>
      <c r="K6" s="16">
        <v>0.0</v>
      </c>
      <c r="L6" s="16" t="s">
        <v>7167</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4">
        <v>44626.0</v>
      </c>
      <c r="B13" s="16" t="s">
        <v>7163</v>
      </c>
      <c r="C13" s="16">
        <v>2.0</v>
      </c>
      <c r="D13" s="16">
        <v>4.0</v>
      </c>
      <c r="E13" s="16">
        <v>3.0</v>
      </c>
      <c r="F13" s="16">
        <v>0.0</v>
      </c>
      <c r="G13" s="16">
        <v>0.0</v>
      </c>
      <c r="H13" s="16">
        <v>0.0</v>
      </c>
      <c r="I13" s="16">
        <v>0.0</v>
      </c>
      <c r="J13" s="16">
        <v>0.0</v>
      </c>
      <c r="K13" s="16">
        <v>1.0</v>
      </c>
      <c r="L13" s="16" t="s">
        <v>7168</v>
      </c>
      <c r="M13" s="15"/>
      <c r="N13" s="15"/>
      <c r="O13" s="15"/>
      <c r="P13" s="15"/>
      <c r="Q13" s="15"/>
      <c r="R13" s="15"/>
      <c r="S13" s="15"/>
      <c r="T13" s="15"/>
      <c r="U13" s="15"/>
      <c r="V13" s="15"/>
      <c r="W13" s="15"/>
      <c r="X13" s="15"/>
      <c r="Y13" s="15"/>
      <c r="Z13" s="15"/>
    </row>
    <row r="14">
      <c r="A14" s="1914">
        <v>44626.0</v>
      </c>
      <c r="B14" s="16" t="s">
        <v>7163</v>
      </c>
      <c r="C14" s="16">
        <v>1.0</v>
      </c>
      <c r="D14" s="16">
        <v>3.0</v>
      </c>
      <c r="E14" s="16">
        <v>2.0</v>
      </c>
      <c r="F14" s="16">
        <v>0.0</v>
      </c>
      <c r="G14" s="16">
        <v>0.0</v>
      </c>
      <c r="H14" s="16">
        <v>0.0</v>
      </c>
      <c r="I14" s="16">
        <v>1.0</v>
      </c>
      <c r="J14" s="16">
        <v>0.0</v>
      </c>
      <c r="K14" s="16">
        <v>0.0</v>
      </c>
      <c r="L14" s="16" t="s">
        <v>7169</v>
      </c>
      <c r="M14" s="15"/>
      <c r="N14" s="15"/>
      <c r="O14" s="15"/>
      <c r="P14" s="15"/>
      <c r="Q14" s="15"/>
      <c r="R14" s="15"/>
      <c r="S14" s="15"/>
      <c r="T14" s="15"/>
      <c r="U14" s="15"/>
      <c r="V14" s="15"/>
      <c r="W14" s="15"/>
      <c r="X14" s="15"/>
      <c r="Y14" s="15"/>
      <c r="Z14" s="15"/>
    </row>
    <row r="15">
      <c r="A15" s="1914">
        <v>44627.0</v>
      </c>
      <c r="B15" s="16" t="s">
        <v>7170</v>
      </c>
      <c r="C15" s="16">
        <v>1.0</v>
      </c>
      <c r="D15" s="16">
        <v>3.0</v>
      </c>
      <c r="E15" s="16">
        <v>3.0</v>
      </c>
      <c r="F15" s="16">
        <v>0.0</v>
      </c>
      <c r="G15" s="16">
        <v>0.0</v>
      </c>
      <c r="H15" s="16">
        <v>0.0</v>
      </c>
      <c r="I15" s="16">
        <v>0.0</v>
      </c>
      <c r="J15" s="16">
        <v>0.0</v>
      </c>
      <c r="K15" s="16">
        <v>1.0</v>
      </c>
      <c r="L15" s="16" t="s">
        <v>7171</v>
      </c>
      <c r="M15" s="16">
        <v>0.0</v>
      </c>
      <c r="N15" s="16">
        <v>4.0</v>
      </c>
      <c r="O15" s="16">
        <v>3.0</v>
      </c>
      <c r="P15" s="16">
        <v>0.0</v>
      </c>
      <c r="Q15" s="16">
        <v>1.0</v>
      </c>
      <c r="R15" s="16">
        <v>1.0</v>
      </c>
      <c r="S15" s="16">
        <v>0.0</v>
      </c>
      <c r="T15" s="16">
        <v>1.0</v>
      </c>
      <c r="U15" s="16">
        <v>1.0</v>
      </c>
      <c r="V15" s="16" t="s">
        <v>7172</v>
      </c>
      <c r="W15" s="15"/>
      <c r="X15" s="15"/>
      <c r="Y15" s="15"/>
      <c r="Z15" s="15"/>
    </row>
    <row r="16">
      <c r="A16" s="1914">
        <v>44627.0</v>
      </c>
      <c r="B16" s="16" t="s">
        <v>7170</v>
      </c>
      <c r="C16" s="16">
        <v>1.0</v>
      </c>
      <c r="D16" s="16">
        <v>3.0</v>
      </c>
      <c r="E16" s="16">
        <v>3.0</v>
      </c>
      <c r="F16" s="14">
        <v>0.0</v>
      </c>
      <c r="G16" s="14">
        <v>0.0</v>
      </c>
      <c r="H16" s="14">
        <v>0.0</v>
      </c>
      <c r="I16" s="14">
        <v>0.0</v>
      </c>
      <c r="J16" s="16">
        <v>1.0</v>
      </c>
      <c r="K16" s="14">
        <v>0.0</v>
      </c>
      <c r="L16" s="14" t="s">
        <v>5665</v>
      </c>
      <c r="M16" s="14">
        <v>0.0</v>
      </c>
      <c r="N16" s="14">
        <v>4.0</v>
      </c>
      <c r="O16" s="16">
        <v>3.0</v>
      </c>
      <c r="P16" s="16">
        <v>1.0</v>
      </c>
      <c r="Q16" s="16">
        <v>0.0</v>
      </c>
      <c r="R16" s="16">
        <v>0.0</v>
      </c>
      <c r="S16" s="16">
        <v>1.0</v>
      </c>
      <c r="T16" s="16">
        <v>1.0</v>
      </c>
      <c r="U16" s="16">
        <v>0.0</v>
      </c>
      <c r="V16" s="16" t="s">
        <v>7173</v>
      </c>
      <c r="W16" s="15"/>
      <c r="X16" s="15"/>
      <c r="Y16" s="15"/>
      <c r="Z16" s="15"/>
    </row>
    <row r="17">
      <c r="A17" s="1914">
        <v>44629.0</v>
      </c>
      <c r="B17" s="16" t="s">
        <v>7163</v>
      </c>
      <c r="C17" s="16">
        <v>2.0</v>
      </c>
      <c r="D17" s="16">
        <v>4.0</v>
      </c>
      <c r="E17" s="16">
        <v>2.0</v>
      </c>
      <c r="F17" s="14">
        <v>0.0</v>
      </c>
      <c r="G17" s="14">
        <v>1.0</v>
      </c>
      <c r="H17" s="14">
        <v>0.0</v>
      </c>
      <c r="I17" s="14">
        <v>0.0</v>
      </c>
      <c r="J17" s="16">
        <v>0.0</v>
      </c>
      <c r="K17" s="14">
        <v>0.0</v>
      </c>
      <c r="L17" s="14" t="s">
        <v>7174</v>
      </c>
      <c r="M17" s="14">
        <v>0.0</v>
      </c>
      <c r="N17" s="14">
        <v>4.0</v>
      </c>
      <c r="O17" s="16">
        <v>3.0</v>
      </c>
      <c r="P17" s="16">
        <v>0.0</v>
      </c>
      <c r="Q17" s="16">
        <v>0.0</v>
      </c>
      <c r="R17" s="16">
        <v>2.0</v>
      </c>
      <c r="S17" s="16">
        <v>0.0</v>
      </c>
      <c r="T17" s="16">
        <v>2.0</v>
      </c>
      <c r="U17" s="16">
        <v>0.0</v>
      </c>
      <c r="V17" s="16" t="s">
        <v>7175</v>
      </c>
      <c r="W17" s="15"/>
      <c r="X17" s="15"/>
      <c r="Y17" s="15"/>
      <c r="Z17" s="15"/>
    </row>
    <row r="18">
      <c r="A18" s="1914">
        <v>44630.0</v>
      </c>
      <c r="B18" s="16" t="s">
        <v>7170</v>
      </c>
      <c r="C18" s="16">
        <v>2.0</v>
      </c>
      <c r="D18" s="16">
        <v>2.0</v>
      </c>
      <c r="E18" s="16">
        <v>2.0</v>
      </c>
      <c r="F18" s="14">
        <v>0.0</v>
      </c>
      <c r="G18" s="14">
        <v>1.0</v>
      </c>
      <c r="H18" s="14">
        <v>0.0</v>
      </c>
      <c r="I18" s="14">
        <v>0.0</v>
      </c>
      <c r="J18" s="16">
        <v>0.0</v>
      </c>
      <c r="K18" s="14">
        <v>0.0</v>
      </c>
      <c r="L18" s="14" t="s">
        <v>7176</v>
      </c>
      <c r="M18" s="14">
        <v>0.0</v>
      </c>
      <c r="N18" s="14">
        <v>4.0</v>
      </c>
      <c r="O18" s="16">
        <v>3.0</v>
      </c>
      <c r="P18" s="16">
        <v>0.0</v>
      </c>
      <c r="Q18" s="16">
        <v>1.0</v>
      </c>
      <c r="R18" s="16">
        <v>1.0</v>
      </c>
      <c r="S18" s="16">
        <v>2.0</v>
      </c>
      <c r="T18" s="16">
        <v>0.0</v>
      </c>
      <c r="U18" s="16">
        <v>0.0</v>
      </c>
      <c r="V18" s="16" t="s">
        <v>7177</v>
      </c>
      <c r="W18" s="15"/>
      <c r="X18" s="15"/>
      <c r="Y18" s="15"/>
      <c r="Z18" s="15"/>
    </row>
    <row r="19">
      <c r="A19" s="1914">
        <v>44630.0</v>
      </c>
      <c r="B19" s="16" t="s">
        <v>7170</v>
      </c>
      <c r="C19" s="16">
        <v>1.0</v>
      </c>
      <c r="D19" s="16">
        <v>2.0</v>
      </c>
      <c r="E19" s="16">
        <v>2.0</v>
      </c>
      <c r="F19" s="14">
        <v>0.0</v>
      </c>
      <c r="G19" s="14">
        <v>0.0</v>
      </c>
      <c r="H19" s="14">
        <v>0.0</v>
      </c>
      <c r="I19" s="14">
        <v>0.0</v>
      </c>
      <c r="J19" s="16">
        <v>0.0</v>
      </c>
      <c r="K19" s="16">
        <v>1.0</v>
      </c>
      <c r="L19" s="16" t="s">
        <v>7178</v>
      </c>
      <c r="M19" s="16">
        <v>0.0</v>
      </c>
      <c r="N19" s="16">
        <v>4.0</v>
      </c>
      <c r="O19" s="16">
        <v>3.0</v>
      </c>
      <c r="P19" s="16">
        <v>0.0</v>
      </c>
      <c r="Q19" s="16">
        <v>2.0</v>
      </c>
      <c r="R19" s="16">
        <v>0.0</v>
      </c>
      <c r="S19" s="16">
        <v>1.0</v>
      </c>
      <c r="T19" s="16">
        <v>0.0</v>
      </c>
      <c r="U19" s="16">
        <v>1.0</v>
      </c>
      <c r="V19" s="16" t="s">
        <v>7179</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7180</v>
      </c>
      <c r="G3" s="16" t="s">
        <v>7181</v>
      </c>
      <c r="H3" s="16" t="s">
        <v>7182</v>
      </c>
      <c r="I3" s="16" t="s">
        <v>7183</v>
      </c>
      <c r="J3" s="16" t="s">
        <v>7184</v>
      </c>
      <c r="K3" s="16" t="s">
        <v>7185</v>
      </c>
      <c r="L3" s="16" t="s">
        <v>7162</v>
      </c>
      <c r="M3" s="16" t="s">
        <v>7153</v>
      </c>
      <c r="N3" s="16" t="s">
        <v>7154</v>
      </c>
      <c r="O3" s="16" t="s">
        <v>7155</v>
      </c>
      <c r="P3" s="16" t="s">
        <v>7180</v>
      </c>
      <c r="Q3" s="16" t="s">
        <v>7181</v>
      </c>
      <c r="R3" s="16" t="s">
        <v>7182</v>
      </c>
      <c r="S3" s="16" t="s">
        <v>7183</v>
      </c>
      <c r="T3" s="16" t="s">
        <v>7184</v>
      </c>
      <c r="U3" s="16" t="s">
        <v>7185</v>
      </c>
      <c r="V3" s="16" t="s">
        <v>7162</v>
      </c>
      <c r="W3" s="15"/>
      <c r="X3" s="15"/>
      <c r="Y3" s="15"/>
      <c r="Z3" s="15"/>
    </row>
    <row r="4">
      <c r="A4" s="1914">
        <v>44532.0</v>
      </c>
      <c r="B4" s="16" t="s">
        <v>7163</v>
      </c>
      <c r="C4" s="16">
        <v>1.0</v>
      </c>
      <c r="D4" s="16">
        <v>3.0</v>
      </c>
      <c r="E4" s="16">
        <v>2.0</v>
      </c>
      <c r="F4" s="16">
        <v>0.0</v>
      </c>
      <c r="G4" s="16">
        <v>0.0</v>
      </c>
      <c r="H4" s="16">
        <v>1.0</v>
      </c>
      <c r="I4" s="16">
        <v>0.0</v>
      </c>
      <c r="J4" s="16">
        <v>0.0</v>
      </c>
      <c r="K4" s="16">
        <v>0.0</v>
      </c>
      <c r="L4" s="16" t="s">
        <v>7186</v>
      </c>
      <c r="M4" s="16">
        <v>0.0</v>
      </c>
      <c r="N4" s="16">
        <v>4.0</v>
      </c>
      <c r="O4" s="16">
        <v>3.0</v>
      </c>
      <c r="P4" s="16">
        <v>0.0</v>
      </c>
      <c r="Q4" s="16">
        <v>1.0</v>
      </c>
      <c r="R4" s="16">
        <v>0.0</v>
      </c>
      <c r="S4" s="16">
        <v>1.0</v>
      </c>
      <c r="T4" s="16">
        <v>1.0</v>
      </c>
      <c r="U4" s="16">
        <v>1.0</v>
      </c>
      <c r="V4" s="16" t="s">
        <v>7187</v>
      </c>
      <c r="W4" s="15"/>
      <c r="X4" s="15"/>
      <c r="Y4" s="15"/>
      <c r="Z4" s="15"/>
    </row>
    <row r="5">
      <c r="A5" s="1914">
        <v>44532.0</v>
      </c>
      <c r="B5" s="16" t="s">
        <v>7163</v>
      </c>
      <c r="C5" s="16">
        <v>2.0</v>
      </c>
      <c r="D5" s="16">
        <v>4.0</v>
      </c>
      <c r="E5" s="16">
        <v>2.0</v>
      </c>
      <c r="F5" s="16">
        <v>0.0</v>
      </c>
      <c r="G5" s="16">
        <v>1.0</v>
      </c>
      <c r="H5" s="16">
        <v>0.0</v>
      </c>
      <c r="I5" s="16">
        <v>0.0</v>
      </c>
      <c r="J5" s="16">
        <v>0.0</v>
      </c>
      <c r="K5" s="16">
        <v>0.0</v>
      </c>
      <c r="L5" s="16" t="s">
        <v>7188</v>
      </c>
      <c r="M5" s="15"/>
      <c r="N5" s="15"/>
      <c r="O5" s="15"/>
      <c r="P5" s="15"/>
      <c r="Q5" s="15"/>
      <c r="R5" s="15"/>
      <c r="S5" s="15"/>
      <c r="T5" s="15"/>
      <c r="U5" s="15"/>
      <c r="V5" s="15"/>
      <c r="W5" s="15"/>
      <c r="X5" s="15"/>
      <c r="Y5" s="15"/>
      <c r="Z5" s="15"/>
    </row>
    <row r="6">
      <c r="A6" s="1914">
        <v>44532.0</v>
      </c>
      <c r="B6" s="16" t="s">
        <v>7163</v>
      </c>
      <c r="C6" s="16">
        <v>1.0</v>
      </c>
      <c r="D6" s="16">
        <v>3.0</v>
      </c>
      <c r="E6" s="16">
        <v>2.0</v>
      </c>
      <c r="F6" s="16">
        <v>0.0</v>
      </c>
      <c r="G6" s="16">
        <v>1.0</v>
      </c>
      <c r="H6" s="16">
        <v>0.0</v>
      </c>
      <c r="I6" s="16">
        <v>0.0</v>
      </c>
      <c r="J6" s="16">
        <v>0.0</v>
      </c>
      <c r="K6" s="16">
        <v>0.0</v>
      </c>
      <c r="L6" s="16" t="s">
        <v>7189</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914">
        <v>44627.0</v>
      </c>
      <c r="B18" s="16" t="s">
        <v>7163</v>
      </c>
      <c r="C18" s="16">
        <v>1.0</v>
      </c>
      <c r="D18" s="16">
        <v>3.0</v>
      </c>
      <c r="E18" s="16">
        <v>2.0</v>
      </c>
      <c r="F18" s="16">
        <v>0.0</v>
      </c>
      <c r="G18" s="16">
        <v>0.0</v>
      </c>
      <c r="H18" s="16">
        <v>0.0</v>
      </c>
      <c r="I18" s="16">
        <v>0.0</v>
      </c>
      <c r="J18" s="16">
        <v>0.0</v>
      </c>
      <c r="K18" s="16">
        <v>1.0</v>
      </c>
      <c r="L18" s="16" t="s">
        <v>7190</v>
      </c>
      <c r="M18" s="16">
        <v>0.0</v>
      </c>
      <c r="N18" s="16">
        <v>4.0</v>
      </c>
      <c r="O18" s="16">
        <v>3.0</v>
      </c>
      <c r="P18" s="16">
        <v>0.0</v>
      </c>
      <c r="Q18" s="16">
        <v>0.0</v>
      </c>
      <c r="R18" s="16">
        <v>3.0</v>
      </c>
      <c r="S18" s="16">
        <v>1.0</v>
      </c>
      <c r="T18" s="16">
        <v>0.0</v>
      </c>
      <c r="U18" s="16">
        <v>0.0</v>
      </c>
      <c r="V18" s="16" t="s">
        <v>7191</v>
      </c>
      <c r="W18" s="15"/>
      <c r="X18" s="15"/>
      <c r="Y18" s="15"/>
      <c r="Z18" s="15"/>
    </row>
    <row r="19">
      <c r="A19" s="1914">
        <v>44628.0</v>
      </c>
      <c r="B19" s="16" t="s">
        <v>7170</v>
      </c>
      <c r="C19" s="16">
        <v>2.0</v>
      </c>
      <c r="D19" s="16">
        <v>3.0</v>
      </c>
      <c r="E19" s="16">
        <v>3.0</v>
      </c>
      <c r="F19" s="16">
        <v>0.0</v>
      </c>
      <c r="G19" s="16">
        <v>0.0</v>
      </c>
      <c r="H19" s="16">
        <v>0.0</v>
      </c>
      <c r="I19" s="16">
        <v>1.0</v>
      </c>
      <c r="J19" s="16">
        <v>0.0</v>
      </c>
      <c r="K19" s="16">
        <v>0.0</v>
      </c>
      <c r="L19" s="16" t="s">
        <v>7192</v>
      </c>
      <c r="M19" s="16">
        <v>0.0</v>
      </c>
      <c r="N19" s="16">
        <v>4.0</v>
      </c>
      <c r="O19" s="16">
        <v>3.0</v>
      </c>
      <c r="P19" s="16">
        <v>1.0</v>
      </c>
      <c r="Q19" s="16">
        <v>0.0</v>
      </c>
      <c r="R19" s="16">
        <v>1.0</v>
      </c>
      <c r="S19" s="16">
        <v>0.0</v>
      </c>
      <c r="T19" s="16">
        <v>1.0</v>
      </c>
      <c r="U19" s="16">
        <v>1.0</v>
      </c>
      <c r="V19" s="16" t="s">
        <v>7193</v>
      </c>
      <c r="W19" s="15"/>
      <c r="X19" s="15"/>
      <c r="Y19" s="15"/>
      <c r="Z19" s="15"/>
    </row>
    <row r="20">
      <c r="A20" s="1914">
        <v>44628.0</v>
      </c>
      <c r="B20" s="16" t="s">
        <v>7170</v>
      </c>
      <c r="C20" s="16">
        <v>1.0</v>
      </c>
      <c r="D20" s="16">
        <v>2.0</v>
      </c>
      <c r="E20" s="16">
        <v>3.0</v>
      </c>
      <c r="F20" s="16">
        <v>0.0</v>
      </c>
      <c r="G20" s="16">
        <v>0.0</v>
      </c>
      <c r="H20" s="16">
        <v>0.0</v>
      </c>
      <c r="I20" s="16">
        <v>0.0</v>
      </c>
      <c r="J20" s="16">
        <v>0.0</v>
      </c>
      <c r="K20" s="16">
        <v>1.0</v>
      </c>
      <c r="L20" s="16" t="s">
        <v>7194</v>
      </c>
      <c r="M20" s="16">
        <v>0.0</v>
      </c>
      <c r="N20" s="16">
        <v>4.0</v>
      </c>
      <c r="O20" s="16">
        <v>3.0</v>
      </c>
      <c r="P20" s="16">
        <v>1.0</v>
      </c>
      <c r="Q20" s="16">
        <v>0.0</v>
      </c>
      <c r="R20" s="16">
        <v>0.0</v>
      </c>
      <c r="S20" s="16">
        <v>1.0</v>
      </c>
      <c r="T20" s="16">
        <v>1.0</v>
      </c>
      <c r="U20" s="16">
        <v>1.0</v>
      </c>
      <c r="V20" s="16" t="s">
        <v>7195</v>
      </c>
      <c r="W20" s="15"/>
      <c r="X20" s="15"/>
      <c r="Y20" s="15"/>
      <c r="Z20" s="15"/>
    </row>
    <row r="21">
      <c r="A21" s="1914">
        <v>44631.0</v>
      </c>
      <c r="B21" s="16" t="s">
        <v>7163</v>
      </c>
      <c r="C21" s="16">
        <v>1.0</v>
      </c>
      <c r="D21" s="16">
        <v>3.0</v>
      </c>
      <c r="E21" s="16">
        <v>2.0</v>
      </c>
      <c r="F21" s="16">
        <v>0.0</v>
      </c>
      <c r="G21" s="16">
        <v>0.0</v>
      </c>
      <c r="H21" s="16">
        <v>0.0</v>
      </c>
      <c r="I21" s="16">
        <v>0.0</v>
      </c>
      <c r="J21" s="16">
        <v>0.0</v>
      </c>
      <c r="K21" s="16">
        <v>1.0</v>
      </c>
      <c r="L21" s="16" t="s">
        <v>7188</v>
      </c>
      <c r="M21" s="16">
        <v>0.0</v>
      </c>
      <c r="N21" s="16">
        <v>4.0</v>
      </c>
      <c r="O21" s="16">
        <v>3.0</v>
      </c>
      <c r="P21" s="16">
        <v>0.0</v>
      </c>
      <c r="Q21" s="16">
        <v>0.0</v>
      </c>
      <c r="R21" s="16">
        <v>1.0</v>
      </c>
      <c r="S21" s="16">
        <v>2.0</v>
      </c>
      <c r="T21" s="16">
        <v>1.0</v>
      </c>
      <c r="U21" s="16">
        <v>0.0</v>
      </c>
      <c r="V21" s="16" t="s">
        <v>7196</v>
      </c>
      <c r="W21" s="15"/>
      <c r="X21" s="15"/>
      <c r="Y21" s="15"/>
      <c r="Z21" s="15"/>
    </row>
    <row r="22">
      <c r="A22" s="1914">
        <v>44631.0</v>
      </c>
      <c r="B22" s="16" t="s">
        <v>7163</v>
      </c>
      <c r="C22" s="16">
        <v>2.0</v>
      </c>
      <c r="D22" s="16">
        <v>4.0</v>
      </c>
      <c r="E22" s="16">
        <v>2.0</v>
      </c>
      <c r="F22" s="16">
        <v>0.0</v>
      </c>
      <c r="G22" s="16">
        <v>0.0</v>
      </c>
      <c r="H22" s="16">
        <v>0.0</v>
      </c>
      <c r="I22" s="16">
        <v>1.0</v>
      </c>
      <c r="J22" s="16">
        <v>0.0</v>
      </c>
      <c r="K22" s="16">
        <v>0.0</v>
      </c>
      <c r="L22" s="16" t="s">
        <v>7197</v>
      </c>
      <c r="M22" s="15"/>
      <c r="N22" s="15"/>
      <c r="O22" s="15"/>
      <c r="P22" s="15"/>
      <c r="Q22" s="15"/>
      <c r="R22" s="15"/>
      <c r="S22" s="15"/>
      <c r="T22" s="15"/>
      <c r="U22" s="15"/>
      <c r="V22" s="15"/>
      <c r="W22" s="15"/>
      <c r="X22" s="15"/>
      <c r="Y22" s="15"/>
      <c r="Z22" s="15"/>
    </row>
    <row r="23">
      <c r="A23" s="1914">
        <v>44631.0</v>
      </c>
      <c r="B23" s="16" t="s">
        <v>7163</v>
      </c>
      <c r="C23" s="16">
        <v>2.0</v>
      </c>
      <c r="D23" s="16">
        <v>2.0</v>
      </c>
      <c r="E23" s="16">
        <v>2.0</v>
      </c>
      <c r="F23" s="16">
        <v>0.0</v>
      </c>
      <c r="G23" s="16">
        <v>0.0</v>
      </c>
      <c r="H23" s="16">
        <v>0.0</v>
      </c>
      <c r="I23" s="16">
        <v>1.0</v>
      </c>
      <c r="J23" s="16">
        <v>0.0</v>
      </c>
      <c r="K23" s="16">
        <v>0.0</v>
      </c>
      <c r="L23" s="16" t="s">
        <v>5695</v>
      </c>
      <c r="M23" s="15"/>
      <c r="N23" s="15"/>
      <c r="O23" s="15"/>
      <c r="P23" s="15"/>
      <c r="Q23" s="15"/>
      <c r="R23" s="15"/>
      <c r="S23" s="15"/>
      <c r="T23" s="15"/>
      <c r="U23" s="15"/>
      <c r="V23" s="15"/>
      <c r="W23" s="15"/>
      <c r="X23" s="15"/>
      <c r="Y23" s="15"/>
      <c r="Z23" s="15"/>
    </row>
    <row r="24">
      <c r="A24" s="1914">
        <v>44631.0</v>
      </c>
      <c r="B24" s="16" t="s">
        <v>7170</v>
      </c>
      <c r="C24" s="16">
        <v>1.0</v>
      </c>
      <c r="D24" s="16">
        <v>3.0</v>
      </c>
      <c r="E24" s="16">
        <v>2.0</v>
      </c>
      <c r="F24" s="16">
        <v>0.0</v>
      </c>
      <c r="G24" s="16">
        <v>0.0</v>
      </c>
      <c r="H24" s="16">
        <v>0.0</v>
      </c>
      <c r="I24" s="16">
        <v>0.0</v>
      </c>
      <c r="J24" s="16">
        <v>0.0</v>
      </c>
      <c r="K24" s="16">
        <v>1.0</v>
      </c>
      <c r="L24" s="16" t="s">
        <v>7198</v>
      </c>
      <c r="M24" s="16">
        <v>0.0</v>
      </c>
      <c r="N24" s="16">
        <v>4.0</v>
      </c>
      <c r="O24" s="16">
        <v>3.0</v>
      </c>
      <c r="P24" s="16">
        <v>0.0</v>
      </c>
      <c r="Q24" s="16">
        <v>1.0</v>
      </c>
      <c r="R24" s="16">
        <v>2.0</v>
      </c>
      <c r="S24" s="16">
        <v>1.0</v>
      </c>
      <c r="T24" s="16">
        <v>0.0</v>
      </c>
      <c r="U24" s="16">
        <v>0.0</v>
      </c>
      <c r="V24" s="16" t="s">
        <v>7199</v>
      </c>
      <c r="W24" s="15"/>
      <c r="X24" s="15"/>
      <c r="Y24" s="15"/>
      <c r="Z24" s="15"/>
    </row>
    <row r="25">
      <c r="A25" s="1914">
        <v>44631.0</v>
      </c>
      <c r="B25" s="16" t="s">
        <v>7170</v>
      </c>
      <c r="C25" s="16">
        <v>1.0</v>
      </c>
      <c r="D25" s="16">
        <v>3.0</v>
      </c>
      <c r="E25" s="16">
        <v>3.0</v>
      </c>
      <c r="F25" s="16">
        <v>0.0</v>
      </c>
      <c r="G25" s="16">
        <v>0.0</v>
      </c>
      <c r="H25" s="16">
        <v>0.0</v>
      </c>
      <c r="I25" s="16">
        <v>1.0</v>
      </c>
      <c r="J25" s="16">
        <v>0.0</v>
      </c>
      <c r="K25" s="16">
        <v>0.0</v>
      </c>
      <c r="L25" s="16" t="s">
        <v>7186</v>
      </c>
      <c r="M25" s="16">
        <v>0.0</v>
      </c>
      <c r="N25" s="16">
        <v>4.0</v>
      </c>
      <c r="O25" s="16">
        <v>3.0</v>
      </c>
      <c r="P25" s="16">
        <v>0.0</v>
      </c>
      <c r="Q25" s="16">
        <v>1.0</v>
      </c>
      <c r="R25" s="16">
        <v>1.0</v>
      </c>
      <c r="S25" s="16">
        <v>0.0</v>
      </c>
      <c r="T25" s="16">
        <v>1.0</v>
      </c>
      <c r="U25" s="16">
        <v>1.0</v>
      </c>
      <c r="V25" s="16" t="s">
        <v>7200</v>
      </c>
      <c r="W25" s="15"/>
      <c r="X25" s="15"/>
      <c r="Y25" s="15"/>
      <c r="Z25" s="15"/>
    </row>
    <row r="26">
      <c r="A26" s="15"/>
      <c r="B26" s="15"/>
      <c r="C26" s="15"/>
      <c r="D26" s="15"/>
      <c r="E26" s="15"/>
      <c r="F26" s="1912"/>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2"/>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7120</v>
      </c>
      <c r="B2" s="16" t="s">
        <v>7150</v>
      </c>
      <c r="C2" s="16" t="s">
        <v>7151</v>
      </c>
      <c r="M2" s="16" t="s">
        <v>7152</v>
      </c>
      <c r="W2" s="15"/>
      <c r="X2" s="15"/>
      <c r="Y2" s="15"/>
      <c r="Z2" s="15"/>
    </row>
    <row r="3">
      <c r="A3" s="15"/>
      <c r="B3" s="15"/>
      <c r="C3" s="16" t="s">
        <v>7153</v>
      </c>
      <c r="D3" s="16" t="s">
        <v>7154</v>
      </c>
      <c r="E3" s="16" t="s">
        <v>7155</v>
      </c>
      <c r="F3" s="16" t="s">
        <v>7201</v>
      </c>
      <c r="G3" s="16" t="s">
        <v>7202</v>
      </c>
      <c r="H3" s="16" t="s">
        <v>7203</v>
      </c>
      <c r="I3" s="16" t="s">
        <v>7204</v>
      </c>
      <c r="J3" s="16" t="s">
        <v>7205</v>
      </c>
      <c r="K3" s="16" t="s">
        <v>7206</v>
      </c>
      <c r="L3" s="16" t="s">
        <v>7162</v>
      </c>
      <c r="M3" s="16" t="s">
        <v>7153</v>
      </c>
      <c r="N3" s="16" t="s">
        <v>7154</v>
      </c>
      <c r="O3" s="16" t="s">
        <v>7155</v>
      </c>
      <c r="P3" s="16" t="s">
        <v>7201</v>
      </c>
      <c r="Q3" s="16" t="s">
        <v>7202</v>
      </c>
      <c r="R3" s="16" t="s">
        <v>7203</v>
      </c>
      <c r="S3" s="16" t="s">
        <v>7204</v>
      </c>
      <c r="T3" s="16" t="s">
        <v>7205</v>
      </c>
      <c r="U3" s="16" t="s">
        <v>7206</v>
      </c>
      <c r="V3" s="16" t="s">
        <v>7162</v>
      </c>
      <c r="W3" s="15"/>
      <c r="X3" s="15"/>
      <c r="Y3" s="15"/>
      <c r="Z3" s="15"/>
    </row>
    <row r="4">
      <c r="A4" s="1915">
        <v>44530.0</v>
      </c>
      <c r="B4" s="16" t="s">
        <v>7163</v>
      </c>
      <c r="C4" s="16">
        <v>1.0</v>
      </c>
      <c r="D4" s="16">
        <v>3.0</v>
      </c>
      <c r="E4" s="16">
        <v>3.0</v>
      </c>
      <c r="F4" s="16">
        <v>0.0</v>
      </c>
      <c r="G4" s="16">
        <v>0.0</v>
      </c>
      <c r="H4" s="16">
        <v>0.0</v>
      </c>
      <c r="I4" s="16">
        <v>0.0</v>
      </c>
      <c r="J4" s="16">
        <v>0.0</v>
      </c>
      <c r="K4" s="16">
        <v>1.0</v>
      </c>
      <c r="L4" s="16" t="s">
        <v>7207</v>
      </c>
      <c r="M4" s="16">
        <v>0.0</v>
      </c>
      <c r="N4" s="16">
        <v>4.0</v>
      </c>
      <c r="O4" s="16">
        <v>3.0</v>
      </c>
      <c r="P4" s="16">
        <v>0.0</v>
      </c>
      <c r="Q4" s="16">
        <v>0.0</v>
      </c>
      <c r="R4" s="16">
        <v>0.0</v>
      </c>
      <c r="S4" s="16">
        <v>1.0</v>
      </c>
      <c r="T4" s="16">
        <v>2.0</v>
      </c>
      <c r="U4" s="16">
        <v>1.0</v>
      </c>
      <c r="V4" s="16" t="s">
        <v>7208</v>
      </c>
      <c r="W4" s="15"/>
      <c r="X4" s="15"/>
      <c r="Y4" s="15"/>
      <c r="Z4" s="15"/>
    </row>
    <row r="5">
      <c r="A5" s="1914">
        <v>44531.0</v>
      </c>
      <c r="B5" s="16" t="s">
        <v>7163</v>
      </c>
      <c r="C5" s="16">
        <v>1.0</v>
      </c>
      <c r="D5" s="16">
        <v>3.0</v>
      </c>
      <c r="E5" s="16">
        <v>2.0</v>
      </c>
      <c r="F5" s="16">
        <v>0.0</v>
      </c>
      <c r="G5" s="16">
        <v>0.0</v>
      </c>
      <c r="H5" s="16">
        <v>0.0</v>
      </c>
      <c r="I5" s="16">
        <v>0.0</v>
      </c>
      <c r="J5" s="16">
        <v>0.0</v>
      </c>
      <c r="K5" s="16">
        <v>1.0</v>
      </c>
      <c r="L5" s="16" t="s">
        <v>7164</v>
      </c>
      <c r="M5" s="15"/>
      <c r="N5" s="15"/>
      <c r="O5" s="15"/>
      <c r="P5" s="15"/>
      <c r="Q5" s="15"/>
      <c r="R5" s="15"/>
      <c r="S5" s="15"/>
      <c r="T5" s="15"/>
      <c r="U5" s="15"/>
      <c r="V5" s="15"/>
      <c r="W5" s="15"/>
      <c r="X5" s="15"/>
      <c r="Y5" s="15"/>
      <c r="Z5" s="15"/>
    </row>
    <row r="6">
      <c r="A6" s="1914">
        <v>44533.0</v>
      </c>
      <c r="B6" s="16" t="s">
        <v>7163</v>
      </c>
      <c r="C6" s="16">
        <v>2.0</v>
      </c>
      <c r="D6" s="16">
        <v>2.0</v>
      </c>
      <c r="E6" s="16">
        <v>2.0</v>
      </c>
      <c r="F6" s="16">
        <v>0.0</v>
      </c>
      <c r="G6" s="16">
        <v>0.0</v>
      </c>
      <c r="H6" s="16">
        <v>0.0</v>
      </c>
      <c r="I6" s="16">
        <v>0.0</v>
      </c>
      <c r="J6" s="16">
        <v>1.0</v>
      </c>
      <c r="K6" s="16">
        <v>0.0</v>
      </c>
      <c r="L6" s="16" t="s">
        <v>7209</v>
      </c>
      <c r="M6" s="16">
        <v>0.0</v>
      </c>
      <c r="N6" s="16">
        <v>4.0</v>
      </c>
      <c r="O6" s="16">
        <v>3.0</v>
      </c>
      <c r="P6" s="16">
        <v>1.0</v>
      </c>
      <c r="Q6" s="16">
        <v>0.0</v>
      </c>
      <c r="R6" s="16">
        <v>0.0</v>
      </c>
      <c r="S6" s="16">
        <v>0.0</v>
      </c>
      <c r="T6" s="16">
        <v>1.0</v>
      </c>
      <c r="U6" s="16">
        <v>2.0</v>
      </c>
      <c r="V6" s="16" t="s">
        <v>7210</v>
      </c>
      <c r="W6" s="15"/>
      <c r="X6" s="15"/>
      <c r="Y6" s="15"/>
      <c r="Z6" s="15"/>
    </row>
    <row r="7">
      <c r="A7" s="1914">
        <v>44533.0</v>
      </c>
      <c r="B7" s="16" t="s">
        <v>7163</v>
      </c>
      <c r="C7" s="16">
        <v>1.0</v>
      </c>
      <c r="D7" s="16">
        <v>2.0</v>
      </c>
      <c r="E7" s="16">
        <v>2.0</v>
      </c>
      <c r="F7" s="16">
        <v>0.0</v>
      </c>
      <c r="G7" s="16">
        <v>0.0</v>
      </c>
      <c r="H7" s="16">
        <v>0.0</v>
      </c>
      <c r="I7" s="16">
        <v>1.0</v>
      </c>
      <c r="J7" s="16">
        <v>0.0</v>
      </c>
      <c r="K7" s="16">
        <v>0.0</v>
      </c>
      <c r="L7" s="16" t="s">
        <v>7211</v>
      </c>
      <c r="M7" s="15"/>
      <c r="N7" s="15"/>
      <c r="O7" s="15"/>
      <c r="P7" s="15"/>
      <c r="Q7" s="15"/>
      <c r="R7" s="15"/>
      <c r="S7" s="15"/>
      <c r="T7" s="15"/>
      <c r="U7" s="15"/>
      <c r="V7" s="15"/>
      <c r="W7" s="15"/>
      <c r="X7" s="15"/>
      <c r="Y7" s="15"/>
      <c r="Z7" s="15"/>
    </row>
    <row r="8">
      <c r="A8" s="1914">
        <v>44533.0</v>
      </c>
      <c r="B8" s="16" t="s">
        <v>7163</v>
      </c>
      <c r="C8" s="16">
        <v>1.0</v>
      </c>
      <c r="D8" s="16">
        <v>3.0</v>
      </c>
      <c r="E8" s="16">
        <v>2.0</v>
      </c>
      <c r="F8" s="16">
        <v>0.0</v>
      </c>
      <c r="G8" s="16">
        <v>1.0</v>
      </c>
      <c r="H8" s="16">
        <v>0.0</v>
      </c>
      <c r="I8" s="16">
        <v>0.0</v>
      </c>
      <c r="J8" s="16">
        <v>0.0</v>
      </c>
      <c r="K8" s="16">
        <v>0.0</v>
      </c>
      <c r="L8" s="16" t="s">
        <v>7212</v>
      </c>
      <c r="M8" s="15"/>
      <c r="N8" s="15"/>
      <c r="O8" s="15"/>
      <c r="P8" s="15"/>
      <c r="Q8" s="15"/>
      <c r="R8" s="15"/>
      <c r="S8" s="15"/>
      <c r="T8" s="15"/>
      <c r="U8" s="15"/>
      <c r="V8" s="15"/>
      <c r="W8" s="15"/>
      <c r="X8" s="15"/>
      <c r="Y8" s="15"/>
      <c r="Z8" s="15"/>
    </row>
    <row r="9">
      <c r="A9" s="1914">
        <v>44534.0</v>
      </c>
      <c r="B9" s="16" t="s">
        <v>7163</v>
      </c>
      <c r="C9" s="16">
        <v>1.0</v>
      </c>
      <c r="D9" s="16">
        <v>2.0</v>
      </c>
      <c r="E9" s="16">
        <v>3.0</v>
      </c>
      <c r="F9" s="16">
        <v>0.0</v>
      </c>
      <c r="G9" s="16">
        <v>1.0</v>
      </c>
      <c r="H9" s="16">
        <v>0.0</v>
      </c>
      <c r="I9" s="16">
        <v>0.0</v>
      </c>
      <c r="J9" s="16">
        <v>0.0</v>
      </c>
      <c r="K9" s="16">
        <v>0.0</v>
      </c>
      <c r="L9" s="16" t="s">
        <v>7207</v>
      </c>
      <c r="M9" s="15"/>
      <c r="N9" s="15"/>
      <c r="O9" s="15"/>
      <c r="P9" s="15"/>
      <c r="Q9" s="15"/>
      <c r="R9" s="15"/>
      <c r="S9" s="15"/>
      <c r="T9" s="15"/>
      <c r="U9" s="15"/>
      <c r="V9" s="15"/>
      <c r="W9" s="15"/>
      <c r="X9" s="15"/>
      <c r="Y9" s="15"/>
      <c r="Z9" s="15"/>
    </row>
    <row r="10">
      <c r="A10" s="1914">
        <v>44534.0</v>
      </c>
      <c r="B10" s="16" t="s">
        <v>7163</v>
      </c>
      <c r="C10" s="16">
        <v>1.0</v>
      </c>
      <c r="D10" s="16">
        <v>2.0</v>
      </c>
      <c r="E10" s="16">
        <v>3.0</v>
      </c>
      <c r="F10" s="16">
        <v>0.0</v>
      </c>
      <c r="G10" s="16">
        <v>0.0</v>
      </c>
      <c r="H10" s="16">
        <v>0.0</v>
      </c>
      <c r="I10" s="16">
        <v>1.0</v>
      </c>
      <c r="J10" s="16">
        <v>0.0</v>
      </c>
      <c r="K10" s="16">
        <v>0.0</v>
      </c>
      <c r="L10" s="16" t="s">
        <v>7213</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4">
        <v>44628.0</v>
      </c>
      <c r="B21" s="16" t="s">
        <v>7163</v>
      </c>
      <c r="C21" s="16">
        <v>1.0</v>
      </c>
      <c r="D21" s="16">
        <v>2.0</v>
      </c>
      <c r="E21" s="16">
        <v>3.0</v>
      </c>
      <c r="F21" s="16">
        <v>0.0</v>
      </c>
      <c r="G21" s="16">
        <v>1.0</v>
      </c>
      <c r="H21" s="16">
        <v>0.0</v>
      </c>
      <c r="I21" s="16">
        <v>0.0</v>
      </c>
      <c r="J21" s="16">
        <v>0.0</v>
      </c>
      <c r="K21" s="16">
        <v>0.0</v>
      </c>
      <c r="L21" s="16" t="s">
        <v>7207</v>
      </c>
      <c r="M21" s="16">
        <v>0.0</v>
      </c>
      <c r="N21" s="16">
        <v>4.0</v>
      </c>
      <c r="O21" s="16">
        <v>3.0</v>
      </c>
      <c r="P21" s="16">
        <v>0.0</v>
      </c>
      <c r="Q21" s="16">
        <v>0.0</v>
      </c>
      <c r="R21" s="16">
        <v>0.0</v>
      </c>
      <c r="S21" s="16">
        <v>1.0</v>
      </c>
      <c r="T21" s="16">
        <v>1.0</v>
      </c>
      <c r="U21" s="16">
        <v>2.0</v>
      </c>
      <c r="V21" s="16" t="s">
        <v>7214</v>
      </c>
      <c r="W21" s="15"/>
      <c r="X21" s="15"/>
      <c r="Y21" s="15"/>
      <c r="Z21" s="15"/>
    </row>
    <row r="22">
      <c r="A22" s="1914">
        <v>44629.0</v>
      </c>
      <c r="B22" s="16" t="s">
        <v>7215</v>
      </c>
      <c r="C22" s="16">
        <v>1.0</v>
      </c>
      <c r="D22" s="16">
        <v>4.0</v>
      </c>
      <c r="E22" s="16">
        <v>2.0</v>
      </c>
      <c r="F22" s="16">
        <v>1.0</v>
      </c>
      <c r="G22" s="16">
        <v>0.0</v>
      </c>
      <c r="H22" s="16">
        <v>0.0</v>
      </c>
      <c r="I22" s="16">
        <v>0.0</v>
      </c>
      <c r="J22" s="16">
        <v>0.0</v>
      </c>
      <c r="K22" s="16">
        <v>0.0</v>
      </c>
      <c r="L22" s="16" t="s">
        <v>7164</v>
      </c>
      <c r="M22" s="16">
        <v>0.0</v>
      </c>
      <c r="N22" s="16">
        <v>4.0</v>
      </c>
      <c r="O22" s="16">
        <v>3.0</v>
      </c>
      <c r="P22" s="16">
        <v>1.0</v>
      </c>
      <c r="Q22" s="16">
        <v>1.0</v>
      </c>
      <c r="R22" s="16">
        <v>2.0</v>
      </c>
      <c r="S22" s="16">
        <v>0.0</v>
      </c>
      <c r="T22" s="16">
        <v>0.0</v>
      </c>
      <c r="U22" s="16">
        <v>0.0</v>
      </c>
      <c r="V22" s="16" t="s">
        <v>7216</v>
      </c>
      <c r="W22" s="15"/>
      <c r="X22" s="15"/>
      <c r="Y22" s="15"/>
      <c r="Z22" s="15"/>
    </row>
    <row r="23">
      <c r="A23" s="1914">
        <v>44629.0</v>
      </c>
      <c r="B23" s="16" t="s">
        <v>7170</v>
      </c>
      <c r="C23" s="16">
        <v>1.0</v>
      </c>
      <c r="D23" s="16">
        <v>3.0</v>
      </c>
      <c r="E23" s="16">
        <v>2.0</v>
      </c>
      <c r="F23" s="16">
        <v>0.0</v>
      </c>
      <c r="G23" s="16">
        <v>1.0</v>
      </c>
      <c r="H23" s="16">
        <v>0.0</v>
      </c>
      <c r="I23" s="16">
        <v>0.0</v>
      </c>
      <c r="J23" s="16">
        <v>0.0</v>
      </c>
      <c r="K23" s="16">
        <v>0.0</v>
      </c>
      <c r="L23" s="16" t="s">
        <v>7217</v>
      </c>
      <c r="M23" s="16">
        <v>0.0</v>
      </c>
      <c r="N23" s="16">
        <v>4.0</v>
      </c>
      <c r="O23" s="16">
        <v>3.0</v>
      </c>
      <c r="P23" s="16">
        <v>0.0</v>
      </c>
      <c r="Q23" s="16">
        <v>0.0</v>
      </c>
      <c r="R23" s="16">
        <v>1.0</v>
      </c>
      <c r="S23" s="16">
        <v>0.0</v>
      </c>
      <c r="T23" s="16">
        <v>2.0</v>
      </c>
      <c r="U23" s="16">
        <v>1.0</v>
      </c>
      <c r="V23" s="16" t="s">
        <v>7218</v>
      </c>
      <c r="W23" s="15"/>
      <c r="X23" s="15"/>
      <c r="Y23" s="15"/>
      <c r="Z23" s="15"/>
    </row>
    <row r="24">
      <c r="A24" s="1914">
        <v>44629.0</v>
      </c>
      <c r="B24" s="16" t="s">
        <v>7170</v>
      </c>
      <c r="C24" s="16">
        <v>2.0</v>
      </c>
      <c r="D24" s="16">
        <v>3.0</v>
      </c>
      <c r="E24" s="16">
        <v>3.0</v>
      </c>
      <c r="F24" s="16">
        <v>0.0</v>
      </c>
      <c r="G24" s="16">
        <v>0.0</v>
      </c>
      <c r="H24" s="16">
        <v>0.0</v>
      </c>
      <c r="I24" s="16">
        <v>1.0</v>
      </c>
      <c r="J24" s="16">
        <v>0.0</v>
      </c>
      <c r="K24" s="16">
        <v>0.0</v>
      </c>
      <c r="L24" s="16" t="s">
        <v>7166</v>
      </c>
      <c r="M24" s="16">
        <v>0.0</v>
      </c>
      <c r="N24" s="16">
        <v>4.0</v>
      </c>
      <c r="O24" s="16">
        <v>3.0</v>
      </c>
      <c r="P24" s="16">
        <v>1.0</v>
      </c>
      <c r="Q24" s="16">
        <v>0.0</v>
      </c>
      <c r="R24" s="16">
        <v>1.0</v>
      </c>
      <c r="S24" s="16">
        <v>0.0</v>
      </c>
      <c r="T24" s="16">
        <v>1.0</v>
      </c>
      <c r="U24" s="16">
        <v>0.0</v>
      </c>
      <c r="V24" s="16" t="s">
        <v>7219</v>
      </c>
      <c r="W24" s="15"/>
      <c r="X24" s="15"/>
      <c r="Y24" s="15"/>
      <c r="Z24" s="15"/>
    </row>
    <row r="25">
      <c r="A25" s="1914">
        <v>44632.0</v>
      </c>
      <c r="B25" s="16" t="s">
        <v>7163</v>
      </c>
      <c r="C25" s="16">
        <v>1.0</v>
      </c>
      <c r="D25" s="16">
        <v>3.0</v>
      </c>
      <c r="E25" s="16">
        <v>2.0</v>
      </c>
      <c r="F25" s="16">
        <v>0.0</v>
      </c>
      <c r="G25" s="16">
        <v>1.0</v>
      </c>
      <c r="H25" s="16">
        <v>0.0</v>
      </c>
      <c r="I25" s="16">
        <v>0.0</v>
      </c>
      <c r="J25" s="16">
        <v>0.0</v>
      </c>
      <c r="K25" s="16">
        <v>0.0</v>
      </c>
      <c r="L25" s="16" t="s">
        <v>7220</v>
      </c>
      <c r="M25" s="16">
        <v>0.0</v>
      </c>
      <c r="N25" s="16">
        <v>4.0</v>
      </c>
      <c r="O25" s="16">
        <v>3.0</v>
      </c>
      <c r="P25" s="16">
        <v>1.0</v>
      </c>
      <c r="Q25" s="16">
        <v>1.0</v>
      </c>
      <c r="R25" s="16">
        <v>1.0</v>
      </c>
      <c r="S25" s="16">
        <v>0.0</v>
      </c>
      <c r="T25" s="16">
        <v>0.0</v>
      </c>
      <c r="U25" s="16">
        <v>1.0</v>
      </c>
      <c r="V25" s="16" t="s">
        <v>7221</v>
      </c>
      <c r="W25" s="15"/>
      <c r="X25" s="15"/>
      <c r="Y25" s="15"/>
      <c r="Z25" s="15"/>
    </row>
    <row r="26">
      <c r="A26" s="1914">
        <v>44632.0</v>
      </c>
      <c r="B26" s="16" t="s">
        <v>7163</v>
      </c>
      <c r="C26" s="16">
        <v>2.0</v>
      </c>
      <c r="D26" s="16">
        <v>4.0</v>
      </c>
      <c r="E26" s="16">
        <v>2.0</v>
      </c>
      <c r="F26" s="16">
        <v>1.0</v>
      </c>
      <c r="G26" s="16">
        <v>0.0</v>
      </c>
      <c r="H26" s="16">
        <v>0.0</v>
      </c>
      <c r="I26" s="16">
        <v>0.0</v>
      </c>
      <c r="J26" s="16">
        <v>0.0</v>
      </c>
      <c r="K26" s="16">
        <v>0.0</v>
      </c>
      <c r="L26" s="16" t="s">
        <v>7169</v>
      </c>
      <c r="M26" s="15"/>
      <c r="N26" s="15"/>
      <c r="O26" s="15"/>
      <c r="P26" s="15"/>
      <c r="Q26" s="15"/>
      <c r="R26" s="15"/>
      <c r="S26" s="15"/>
      <c r="T26" s="15"/>
      <c r="U26" s="15"/>
      <c r="V26" s="15"/>
      <c r="W26" s="15"/>
      <c r="X26" s="15"/>
      <c r="Y26" s="15"/>
      <c r="Z26" s="15"/>
    </row>
    <row r="27">
      <c r="A27" s="1914">
        <v>44632.0</v>
      </c>
      <c r="B27" s="16" t="s">
        <v>7163</v>
      </c>
      <c r="C27" s="16">
        <v>1.0</v>
      </c>
      <c r="D27" s="16">
        <v>2.0</v>
      </c>
      <c r="E27" s="16">
        <v>2.0</v>
      </c>
      <c r="F27" s="16">
        <v>0.0</v>
      </c>
      <c r="G27" s="16">
        <v>1.0</v>
      </c>
      <c r="H27" s="16">
        <v>0.0</v>
      </c>
      <c r="I27" s="16">
        <v>0.0</v>
      </c>
      <c r="J27" s="16">
        <v>0.0</v>
      </c>
      <c r="K27" s="16">
        <v>0.0</v>
      </c>
      <c r="L27" s="16" t="s">
        <v>7222</v>
      </c>
      <c r="M27" s="15"/>
      <c r="N27" s="15"/>
      <c r="O27" s="15"/>
      <c r="P27" s="15"/>
      <c r="Q27" s="15"/>
      <c r="R27" s="15"/>
      <c r="S27" s="15"/>
      <c r="T27" s="15"/>
      <c r="U27" s="15"/>
      <c r="V27" s="15"/>
      <c r="W27" s="15"/>
      <c r="X27" s="15"/>
      <c r="Y27" s="15"/>
      <c r="Z27" s="15"/>
    </row>
    <row r="28">
      <c r="A28" s="1914">
        <v>44632.0</v>
      </c>
      <c r="B28" s="16" t="s">
        <v>7170</v>
      </c>
      <c r="C28" s="16">
        <v>1.0</v>
      </c>
      <c r="D28" s="16">
        <v>3.0</v>
      </c>
      <c r="E28" s="16">
        <v>3.0</v>
      </c>
      <c r="F28" s="16">
        <v>0.0</v>
      </c>
      <c r="G28" s="16">
        <v>1.0</v>
      </c>
      <c r="H28" s="16">
        <v>0.0</v>
      </c>
      <c r="I28" s="16">
        <v>0.0</v>
      </c>
      <c r="J28" s="16">
        <v>0.0</v>
      </c>
      <c r="K28" s="16">
        <v>0.0</v>
      </c>
      <c r="L28" s="16" t="s">
        <v>5835</v>
      </c>
      <c r="M28" s="16">
        <v>0.0</v>
      </c>
      <c r="N28" s="16">
        <v>4.0</v>
      </c>
      <c r="O28" s="16">
        <v>3.0</v>
      </c>
      <c r="P28" s="16">
        <v>0.0</v>
      </c>
      <c r="Q28" s="16">
        <v>4.0</v>
      </c>
      <c r="R28" s="16">
        <v>0.0</v>
      </c>
      <c r="S28" s="16">
        <v>0.0</v>
      </c>
      <c r="T28" s="16">
        <v>0.0</v>
      </c>
      <c r="U28" s="16">
        <v>0.0</v>
      </c>
      <c r="V28" s="16" t="s">
        <v>7223</v>
      </c>
      <c r="W28" s="15"/>
      <c r="X28" s="15"/>
      <c r="Y28" s="15"/>
      <c r="Z28" s="15"/>
    </row>
    <row r="29">
      <c r="A29" s="1914">
        <v>44632.0</v>
      </c>
      <c r="B29" s="16" t="s">
        <v>7170</v>
      </c>
      <c r="C29" s="16">
        <v>1.0</v>
      </c>
      <c r="D29" s="16">
        <v>4.0</v>
      </c>
      <c r="E29" s="16">
        <v>2.0</v>
      </c>
      <c r="F29" s="16">
        <v>1.0</v>
      </c>
      <c r="G29" s="16">
        <v>0.0</v>
      </c>
      <c r="H29" s="16">
        <v>0.0</v>
      </c>
      <c r="I29" s="16">
        <v>0.0</v>
      </c>
      <c r="J29" s="16">
        <v>0.0</v>
      </c>
      <c r="K29" s="16">
        <v>0.0</v>
      </c>
      <c r="L29" s="16" t="s">
        <v>7224</v>
      </c>
      <c r="M29" s="16">
        <v>0.0</v>
      </c>
      <c r="N29" s="16">
        <v>4.0</v>
      </c>
      <c r="O29" s="16">
        <v>3.0</v>
      </c>
      <c r="P29" s="16">
        <v>2.0</v>
      </c>
      <c r="Q29" s="16">
        <v>0.0</v>
      </c>
      <c r="R29" s="16">
        <v>0.0</v>
      </c>
      <c r="S29" s="16">
        <v>1.0</v>
      </c>
      <c r="T29" s="16">
        <v>1.0</v>
      </c>
      <c r="U29" s="16">
        <v>0.0</v>
      </c>
      <c r="V29" s="16" t="s">
        <v>7225</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7149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7120</v>
      </c>
      <c r="B2" s="16" t="s">
        <v>7150</v>
      </c>
      <c r="C2" s="16" t="s">
        <v>7151</v>
      </c>
      <c r="O2" s="16" t="s">
        <v>7152</v>
      </c>
      <c r="AA2" s="15"/>
      <c r="AB2" s="15"/>
      <c r="AC2" s="15"/>
      <c r="AD2" s="15"/>
    </row>
    <row r="3">
      <c r="A3" s="15"/>
      <c r="B3" s="15"/>
      <c r="C3" s="16" t="s">
        <v>7153</v>
      </c>
      <c r="D3" s="16" t="s">
        <v>7154</v>
      </c>
      <c r="E3" s="16" t="s">
        <v>7155</v>
      </c>
      <c r="F3" s="16" t="s">
        <v>7226</v>
      </c>
      <c r="G3" s="16" t="s">
        <v>7227</v>
      </c>
      <c r="H3" s="16" t="s">
        <v>7228</v>
      </c>
      <c r="I3" s="16" t="s">
        <v>7229</v>
      </c>
      <c r="J3" s="16" t="s">
        <v>7230</v>
      </c>
      <c r="K3" s="16" t="s">
        <v>7231</v>
      </c>
      <c r="L3" s="16" t="s">
        <v>7232</v>
      </c>
      <c r="M3" s="16" t="s">
        <v>7233</v>
      </c>
      <c r="N3" s="16" t="s">
        <v>7162</v>
      </c>
      <c r="O3" s="16" t="s">
        <v>7153</v>
      </c>
      <c r="P3" s="16" t="s">
        <v>7154</v>
      </c>
      <c r="Q3" s="16" t="s">
        <v>7155</v>
      </c>
      <c r="R3" s="16" t="s">
        <v>7226</v>
      </c>
      <c r="S3" s="16" t="s">
        <v>7227</v>
      </c>
      <c r="T3" s="16" t="s">
        <v>7228</v>
      </c>
      <c r="U3" s="16" t="s">
        <v>7229</v>
      </c>
      <c r="V3" s="16" t="s">
        <v>7230</v>
      </c>
      <c r="W3" s="16" t="s">
        <v>7231</v>
      </c>
      <c r="X3" s="16" t="s">
        <v>7232</v>
      </c>
      <c r="Y3" s="16" t="s">
        <v>7233</v>
      </c>
      <c r="Z3" s="16" t="s">
        <v>7162</v>
      </c>
      <c r="AA3" s="15"/>
      <c r="AB3" s="15"/>
      <c r="AC3" s="15"/>
      <c r="AD3" s="15"/>
    </row>
    <row r="4">
      <c r="A4" s="1913">
        <v>44534.0</v>
      </c>
      <c r="B4" s="14" t="s">
        <v>7163</v>
      </c>
      <c r="C4" s="14">
        <v>1.0</v>
      </c>
      <c r="D4" s="14">
        <v>4.0</v>
      </c>
      <c r="E4" s="14">
        <v>3.0</v>
      </c>
      <c r="F4" s="14">
        <v>1.0</v>
      </c>
      <c r="G4" s="14">
        <v>0.0</v>
      </c>
      <c r="H4" s="14">
        <v>0.0</v>
      </c>
      <c r="I4" s="14">
        <v>0.0</v>
      </c>
      <c r="J4" s="14">
        <v>0.0</v>
      </c>
      <c r="K4" s="14">
        <v>0.0</v>
      </c>
      <c r="L4" s="14">
        <v>0.0</v>
      </c>
      <c r="M4" s="14">
        <v>0.0</v>
      </c>
      <c r="N4" s="14" t="s">
        <v>5421</v>
      </c>
      <c r="O4" s="16">
        <v>0.0</v>
      </c>
      <c r="P4" s="16">
        <v>4.0</v>
      </c>
      <c r="Q4" s="16">
        <v>3.0</v>
      </c>
      <c r="R4" s="16">
        <v>0.0</v>
      </c>
      <c r="S4" s="16">
        <v>1.0</v>
      </c>
      <c r="T4" s="16">
        <v>1.0</v>
      </c>
      <c r="U4" s="16">
        <v>0.0</v>
      </c>
      <c r="V4" s="16">
        <v>2.0</v>
      </c>
      <c r="W4" s="16">
        <v>0.0</v>
      </c>
      <c r="X4" s="16">
        <v>0.0</v>
      </c>
      <c r="Y4" s="16">
        <v>0.0</v>
      </c>
      <c r="Z4" s="16" t="s">
        <v>7234</v>
      </c>
      <c r="AA4" s="15"/>
      <c r="AB4" s="15"/>
      <c r="AC4" s="15"/>
      <c r="AD4" s="15"/>
    </row>
    <row r="5">
      <c r="A5" s="1913">
        <v>44535.0</v>
      </c>
      <c r="B5" s="14" t="s">
        <v>7163</v>
      </c>
      <c r="C5" s="16">
        <v>2.0</v>
      </c>
      <c r="D5" s="16">
        <v>3.0</v>
      </c>
      <c r="E5" s="16">
        <v>2.0</v>
      </c>
      <c r="F5" s="16">
        <v>1.0</v>
      </c>
      <c r="G5" s="16">
        <v>0.0</v>
      </c>
      <c r="H5" s="16">
        <v>0.0</v>
      </c>
      <c r="I5" s="16">
        <v>0.0</v>
      </c>
      <c r="J5" s="16">
        <v>0.0</v>
      </c>
      <c r="K5" s="16">
        <v>0.0</v>
      </c>
      <c r="L5" s="16">
        <v>0.0</v>
      </c>
      <c r="M5" s="16">
        <v>0.0</v>
      </c>
      <c r="N5" s="16" t="s">
        <v>7235</v>
      </c>
      <c r="O5" s="16">
        <v>0.0</v>
      </c>
      <c r="P5" s="16">
        <v>4.0</v>
      </c>
      <c r="Q5" s="16">
        <v>3.0</v>
      </c>
      <c r="R5" s="16">
        <v>1.0</v>
      </c>
      <c r="S5" s="16">
        <v>0.0</v>
      </c>
      <c r="T5" s="16">
        <v>0.0</v>
      </c>
      <c r="U5" s="16">
        <v>0.0</v>
      </c>
      <c r="V5" s="16">
        <v>3.0</v>
      </c>
      <c r="W5" s="16">
        <v>0.0</v>
      </c>
      <c r="X5" s="16">
        <v>0.0</v>
      </c>
      <c r="Y5" s="16">
        <v>0.0</v>
      </c>
      <c r="Z5" s="16" t="s">
        <v>7236</v>
      </c>
      <c r="AA5" s="15"/>
      <c r="AB5" s="15"/>
      <c r="AC5" s="15"/>
      <c r="AD5" s="15"/>
    </row>
    <row r="6">
      <c r="A6" s="1913">
        <v>44535.0</v>
      </c>
      <c r="B6" s="14" t="s">
        <v>7163</v>
      </c>
      <c r="C6" s="16">
        <v>1.0</v>
      </c>
      <c r="D6" s="16">
        <v>3.0</v>
      </c>
      <c r="E6" s="16">
        <v>3.0</v>
      </c>
      <c r="F6" s="16">
        <v>1.0</v>
      </c>
      <c r="G6" s="16">
        <v>0.0</v>
      </c>
      <c r="H6" s="16">
        <v>0.0</v>
      </c>
      <c r="I6" s="16">
        <v>0.0</v>
      </c>
      <c r="J6" s="16">
        <v>0.0</v>
      </c>
      <c r="K6" s="16">
        <v>0.0</v>
      </c>
      <c r="L6" s="16">
        <v>0.0</v>
      </c>
      <c r="M6" s="16">
        <v>0.0</v>
      </c>
      <c r="N6" s="16" t="s">
        <v>7123</v>
      </c>
      <c r="O6" s="16">
        <v>0.0</v>
      </c>
      <c r="P6" s="16">
        <v>4.0</v>
      </c>
      <c r="Q6" s="16">
        <v>3.0</v>
      </c>
      <c r="R6" s="16">
        <v>0.0</v>
      </c>
      <c r="S6" s="16">
        <v>3.0</v>
      </c>
      <c r="T6" s="16">
        <v>0.0</v>
      </c>
      <c r="U6" s="16">
        <v>0.0</v>
      </c>
      <c r="V6" s="16">
        <v>0.0</v>
      </c>
      <c r="W6" s="16">
        <v>1.0</v>
      </c>
      <c r="X6" s="16">
        <v>0.0</v>
      </c>
      <c r="Y6" s="16">
        <v>0.0</v>
      </c>
      <c r="Z6" s="16" t="s">
        <v>7237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4">
        <v>44626.0</v>
      </c>
      <c r="B26" s="16" t="s">
        <v>7163</v>
      </c>
      <c r="C26" s="16">
        <v>1.0</v>
      </c>
      <c r="D26" s="16">
        <v>4.0</v>
      </c>
      <c r="E26" s="16">
        <v>3.0</v>
      </c>
      <c r="F26" s="16">
        <v>0.0</v>
      </c>
      <c r="G26" s="16">
        <v>1.0</v>
      </c>
      <c r="H26" s="16">
        <v>0.0</v>
      </c>
      <c r="I26" s="16">
        <v>0.0</v>
      </c>
      <c r="J26" s="16">
        <v>0.0</v>
      </c>
      <c r="K26" s="16">
        <v>0.0</v>
      </c>
      <c r="L26" s="16">
        <v>0.0</v>
      </c>
      <c r="M26" s="16">
        <v>0.0</v>
      </c>
      <c r="N26" s="16" t="s">
        <v>7235</v>
      </c>
      <c r="O26" s="15"/>
      <c r="P26" s="15"/>
      <c r="Q26" s="15"/>
      <c r="R26" s="15"/>
      <c r="S26" s="15"/>
      <c r="T26" s="15"/>
      <c r="U26" s="15"/>
      <c r="V26" s="15"/>
      <c r="W26" s="15"/>
      <c r="X26" s="15"/>
      <c r="Y26" s="15"/>
      <c r="Z26" s="15"/>
      <c r="AA26" s="15"/>
      <c r="AB26" s="15"/>
      <c r="AC26" s="15"/>
      <c r="AD26" s="15"/>
    </row>
    <row r="27">
      <c r="A27" s="1914">
        <v>44626.0</v>
      </c>
      <c r="B27" s="16" t="s">
        <v>7215</v>
      </c>
      <c r="C27" s="16">
        <v>1.0</v>
      </c>
      <c r="D27" s="16">
        <v>4.0</v>
      </c>
      <c r="E27" s="16">
        <v>2.0</v>
      </c>
      <c r="F27" s="16">
        <v>0.0</v>
      </c>
      <c r="G27" s="16">
        <v>0.0</v>
      </c>
      <c r="H27" s="16">
        <v>0.0</v>
      </c>
      <c r="I27" s="16">
        <v>0.0</v>
      </c>
      <c r="J27" s="16">
        <v>0.0</v>
      </c>
      <c r="K27" s="16">
        <v>0.0</v>
      </c>
      <c r="L27" s="16">
        <v>0.0</v>
      </c>
      <c r="M27" s="16">
        <v>1.0</v>
      </c>
      <c r="N27" s="16" t="s">
        <v>7138</v>
      </c>
      <c r="O27" s="16">
        <v>0.0</v>
      </c>
      <c r="P27" s="16">
        <v>4.0</v>
      </c>
      <c r="Q27" s="16">
        <v>3.0</v>
      </c>
      <c r="R27" s="16">
        <v>1.0</v>
      </c>
      <c r="S27" s="16">
        <v>3.0</v>
      </c>
      <c r="T27" s="16">
        <v>0.0</v>
      </c>
      <c r="U27" s="16">
        <v>0.0</v>
      </c>
      <c r="V27" s="16">
        <v>0.0</v>
      </c>
      <c r="W27" s="16">
        <v>0.0</v>
      </c>
      <c r="X27" s="16">
        <v>0.0</v>
      </c>
      <c r="Y27" s="16">
        <v>0.0</v>
      </c>
      <c r="Z27" s="16" t="s">
        <v>7238</v>
      </c>
      <c r="AA27" s="15"/>
      <c r="AB27" s="15"/>
      <c r="AC27" s="15"/>
      <c r="AD27" s="15"/>
    </row>
    <row r="28">
      <c r="A28" s="1914">
        <v>44626.0</v>
      </c>
      <c r="B28" s="16" t="s">
        <v>7215</v>
      </c>
      <c r="C28" s="16">
        <v>1.0</v>
      </c>
      <c r="D28" s="16">
        <v>3.0</v>
      </c>
      <c r="E28" s="16">
        <v>3.0</v>
      </c>
      <c r="F28" s="16">
        <v>0.0</v>
      </c>
      <c r="G28" s="16">
        <v>0.0</v>
      </c>
      <c r="H28" s="16">
        <v>0.0</v>
      </c>
      <c r="I28" s="16">
        <v>0.0</v>
      </c>
      <c r="J28" s="16">
        <v>0.0</v>
      </c>
      <c r="K28" s="16">
        <v>0.0</v>
      </c>
      <c r="L28" s="16">
        <v>0.0</v>
      </c>
      <c r="M28" s="16">
        <v>1.0</v>
      </c>
      <c r="N28" s="16" t="s">
        <v>7137</v>
      </c>
      <c r="O28" s="16">
        <v>0.0</v>
      </c>
      <c r="P28" s="16">
        <v>4.0</v>
      </c>
      <c r="Q28" s="16">
        <v>3.0</v>
      </c>
      <c r="R28" s="16">
        <v>0.0</v>
      </c>
      <c r="S28" s="16">
        <v>1.0</v>
      </c>
      <c r="T28" s="16">
        <v>0.0</v>
      </c>
      <c r="U28" s="16">
        <v>0.0</v>
      </c>
      <c r="V28" s="16">
        <v>1.0</v>
      </c>
      <c r="W28" s="16">
        <v>1.0</v>
      </c>
      <c r="X28" s="16">
        <v>0.0</v>
      </c>
      <c r="Y28" s="16">
        <v>1.0</v>
      </c>
      <c r="Z28" s="16" t="s">
        <v>7239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7120</v>
      </c>
      <c r="B1" s="14" t="s">
        <v>7150</v>
      </c>
      <c r="C1" s="14" t="s">
        <v>7240</v>
      </c>
      <c r="D1" s="14" t="s">
        <v>6286</v>
      </c>
      <c r="E1" s="14" t="s">
        <v>6991</v>
      </c>
    </row>
    <row r="2">
      <c r="A2" s="1912">
        <v>44626.0</v>
      </c>
      <c r="B2" s="16" t="s">
        <v>7163</v>
      </c>
      <c r="C2" s="14" t="s">
        <v>317</v>
      </c>
      <c r="D2" s="16" t="s">
        <v>7241</v>
      </c>
      <c r="E2" s="16" t="s">
        <v>6055</v>
      </c>
    </row>
    <row r="3">
      <c r="A3" s="1912">
        <v>44626.0</v>
      </c>
      <c r="B3" s="16" t="s">
        <v>7163</v>
      </c>
      <c r="C3" s="14" t="s">
        <v>245</v>
      </c>
      <c r="D3" s="14" t="s">
        <v>7242</v>
      </c>
      <c r="E3" s="16" t="s">
        <v>5490</v>
      </c>
    </row>
    <row r="4">
      <c r="A4" s="1912">
        <v>44626.0</v>
      </c>
      <c r="B4" s="16" t="s">
        <v>7163</v>
      </c>
      <c r="C4" s="14" t="s">
        <v>6221</v>
      </c>
      <c r="D4" s="14" t="s">
        <v>7242</v>
      </c>
      <c r="E4" s="16" t="s">
        <v>5608</v>
      </c>
    </row>
    <row r="5">
      <c r="A5" s="1912">
        <v>44626.0</v>
      </c>
      <c r="B5" s="14" t="s">
        <v>7170</v>
      </c>
      <c r="C5" s="14" t="s">
        <v>317</v>
      </c>
      <c r="D5" s="14" t="s">
        <v>7241</v>
      </c>
      <c r="E5" s="14" t="s">
        <v>6049</v>
      </c>
    </row>
    <row r="6">
      <c r="A6" s="1912">
        <v>44626.0</v>
      </c>
      <c r="B6" s="14" t="s">
        <v>7163</v>
      </c>
      <c r="C6" s="14" t="s">
        <v>7243</v>
      </c>
      <c r="D6" s="14" t="s">
        <v>7244</v>
      </c>
      <c r="E6" s="14" t="s">
        <v>5875</v>
      </c>
    </row>
    <row r="7">
      <c r="A7" s="1912">
        <v>44626.0</v>
      </c>
      <c r="B7" s="14" t="s">
        <v>7163</v>
      </c>
      <c r="C7" s="14" t="s">
        <v>245</v>
      </c>
      <c r="D7" s="14" t="s">
        <v>7245</v>
      </c>
      <c r="E7" s="14" t="s">
        <v>5515</v>
      </c>
    </row>
    <row r="8">
      <c r="A8" s="1912">
        <v>44626.0</v>
      </c>
      <c r="B8" s="14" t="s">
        <v>7163</v>
      </c>
      <c r="C8" s="14" t="s">
        <v>245</v>
      </c>
      <c r="D8" s="14" t="s">
        <v>7245</v>
      </c>
      <c r="E8" s="14" t="s">
        <v>5257</v>
      </c>
    </row>
    <row r="9">
      <c r="A9" s="1912">
        <v>44626.0</v>
      </c>
      <c r="B9" s="14" t="s">
        <v>7163</v>
      </c>
      <c r="C9" s="14" t="s">
        <v>245</v>
      </c>
      <c r="D9" s="14" t="s">
        <v>7245</v>
      </c>
      <c r="E9" s="14" t="s">
        <v>5270</v>
      </c>
    </row>
    <row r="10">
      <c r="A10" s="1912">
        <v>44626.0</v>
      </c>
      <c r="B10" s="14" t="s">
        <v>7163</v>
      </c>
      <c r="C10" s="14" t="s">
        <v>6221</v>
      </c>
      <c r="D10" s="14" t="s">
        <v>7245</v>
      </c>
      <c r="E10" s="14" t="s">
        <v>5659</v>
      </c>
    </row>
    <row r="11">
      <c r="A11" s="1912">
        <v>44626.0</v>
      </c>
      <c r="B11" s="14" t="s">
        <v>7163</v>
      </c>
      <c r="C11" s="14" t="s">
        <v>6221</v>
      </c>
      <c r="D11" s="14" t="s">
        <v>7245</v>
      </c>
      <c r="E11" s="14" t="s">
        <v>5677</v>
      </c>
    </row>
    <row r="12">
      <c r="A12" s="1912">
        <v>44626.0</v>
      </c>
      <c r="B12" s="14" t="s">
        <v>7163</v>
      </c>
      <c r="C12" s="14" t="s">
        <v>6221</v>
      </c>
      <c r="D12" s="14" t="s">
        <v>7245</v>
      </c>
      <c r="E12" s="14" t="s">
        <v>5578</v>
      </c>
    </row>
    <row r="13">
      <c r="A13" s="1912">
        <v>44626.0</v>
      </c>
      <c r="B13" s="14" t="s">
        <v>7163</v>
      </c>
      <c r="C13" s="14" t="s">
        <v>7243</v>
      </c>
      <c r="D13" s="14" t="s">
        <v>7245</v>
      </c>
      <c r="E13" s="14" t="s">
        <v>5804</v>
      </c>
    </row>
    <row r="14">
      <c r="A14" s="1912">
        <v>44626.0</v>
      </c>
      <c r="B14" s="14" t="s">
        <v>7163</v>
      </c>
      <c r="C14" s="14" t="s">
        <v>7243</v>
      </c>
      <c r="D14" s="14" t="s">
        <v>7245</v>
      </c>
      <c r="E14" s="14" t="s">
        <v>5875</v>
      </c>
    </row>
    <row r="15">
      <c r="A15" s="1912">
        <v>44626.0</v>
      </c>
      <c r="B15" s="14" t="s">
        <v>7163</v>
      </c>
      <c r="C15" s="14" t="s">
        <v>7243</v>
      </c>
      <c r="D15" s="14" t="s">
        <v>7245</v>
      </c>
      <c r="E15" s="14" t="s">
        <v>5881</v>
      </c>
    </row>
    <row r="16">
      <c r="A16" s="1912">
        <v>44627.0</v>
      </c>
      <c r="B16" s="14" t="s">
        <v>7170</v>
      </c>
      <c r="C16" s="14" t="s">
        <v>7243</v>
      </c>
      <c r="D16" s="14" t="s">
        <v>7244</v>
      </c>
      <c r="E16" s="14" t="s">
        <v>7246</v>
      </c>
    </row>
    <row r="17">
      <c r="A17" s="1912">
        <v>44627.0</v>
      </c>
      <c r="B17" s="14" t="s">
        <v>7215</v>
      </c>
      <c r="C17" s="14" t="s">
        <v>7243</v>
      </c>
      <c r="D17" s="14" t="s">
        <v>7244</v>
      </c>
      <c r="E17" s="14" t="s">
        <v>7247</v>
      </c>
    </row>
    <row r="18">
      <c r="A18" s="1912">
        <v>44627.0</v>
      </c>
      <c r="B18" s="14" t="s">
        <v>7170</v>
      </c>
      <c r="C18" s="14" t="s">
        <v>245</v>
      </c>
      <c r="D18" s="14" t="s">
        <v>7245</v>
      </c>
      <c r="E18" s="14" t="s">
        <v>5355</v>
      </c>
    </row>
    <row r="19">
      <c r="A19" s="1912">
        <v>44627.0</v>
      </c>
      <c r="B19" s="14" t="s">
        <v>7170</v>
      </c>
      <c r="C19" s="14" t="s">
        <v>245</v>
      </c>
      <c r="D19" s="14" t="s">
        <v>7245</v>
      </c>
      <c r="E19" s="14" t="s">
        <v>5355</v>
      </c>
    </row>
    <row r="20">
      <c r="A20" s="1912">
        <v>44627.0</v>
      </c>
      <c r="B20" s="14" t="s">
        <v>7170</v>
      </c>
      <c r="C20" s="14" t="s">
        <v>245</v>
      </c>
      <c r="D20" s="14" t="s">
        <v>7245</v>
      </c>
      <c r="E20" s="14" t="s">
        <v>5257</v>
      </c>
    </row>
    <row r="21">
      <c r="A21" s="1912">
        <v>44627.0</v>
      </c>
      <c r="B21" s="14" t="s">
        <v>7170</v>
      </c>
      <c r="C21" s="14" t="s">
        <v>6221</v>
      </c>
      <c r="D21" s="14" t="s">
        <v>7245</v>
      </c>
      <c r="E21" s="14" t="s">
        <v>5626</v>
      </c>
    </row>
    <row r="22">
      <c r="A22" s="1912">
        <v>44627.0</v>
      </c>
      <c r="B22" s="14" t="s">
        <v>7170</v>
      </c>
      <c r="C22" s="14" t="s">
        <v>6221</v>
      </c>
      <c r="D22" s="14" t="s">
        <v>7245</v>
      </c>
      <c r="E22" s="14" t="s">
        <v>5632</v>
      </c>
    </row>
    <row r="23">
      <c r="A23" s="1912">
        <v>44627.0</v>
      </c>
      <c r="B23" s="14" t="s">
        <v>7170</v>
      </c>
      <c r="C23" s="14" t="s">
        <v>6221</v>
      </c>
      <c r="D23" s="14" t="s">
        <v>7245</v>
      </c>
      <c r="E23" s="14" t="s">
        <v>5665</v>
      </c>
    </row>
    <row r="24">
      <c r="A24" s="1912">
        <v>44627.0</v>
      </c>
      <c r="B24" s="14" t="s">
        <v>7170</v>
      </c>
      <c r="C24" s="14" t="s">
        <v>7243</v>
      </c>
      <c r="D24" s="14" t="s">
        <v>7245</v>
      </c>
      <c r="E24" s="14" t="s">
        <v>5747</v>
      </c>
    </row>
    <row r="25">
      <c r="A25" s="1912">
        <v>44627.0</v>
      </c>
      <c r="B25" s="14" t="s">
        <v>7170</v>
      </c>
      <c r="C25" s="14" t="s">
        <v>7243</v>
      </c>
      <c r="D25" s="14" t="s">
        <v>7245</v>
      </c>
      <c r="E25" s="14" t="s">
        <v>5841</v>
      </c>
    </row>
    <row r="26">
      <c r="A26" s="1912">
        <v>44627.0</v>
      </c>
      <c r="B26" s="14" t="s">
        <v>7170</v>
      </c>
      <c r="C26" s="14" t="s">
        <v>7243</v>
      </c>
      <c r="D26" s="14" t="s">
        <v>7245</v>
      </c>
      <c r="E26" s="14" t="s">
        <v>7246</v>
      </c>
    </row>
    <row r="27">
      <c r="A27" s="1913">
        <v>44631.0</v>
      </c>
      <c r="B27" s="16" t="s">
        <v>7163</v>
      </c>
      <c r="C27" s="14" t="s">
        <v>317</v>
      </c>
      <c r="D27" s="16" t="s">
        <v>7241</v>
      </c>
      <c r="E27" s="16" t="s">
        <v>7248</v>
      </c>
    </row>
    <row r="28">
      <c r="A28" s="1913">
        <v>44632.0</v>
      </c>
      <c r="B28" s="16" t="s">
        <v>7170</v>
      </c>
      <c r="C28" s="14" t="s">
        <v>317</v>
      </c>
      <c r="D28" s="16" t="s">
        <v>7241</v>
      </c>
      <c r="E28" s="16" t="s">
        <v>5968</v>
      </c>
    </row>
    <row r="29">
      <c r="A29" s="1913">
        <v>44632.0</v>
      </c>
      <c r="B29" s="16" t="s">
        <v>7163</v>
      </c>
      <c r="C29" s="14" t="s">
        <v>317</v>
      </c>
      <c r="D29" s="16" t="s">
        <v>7244</v>
      </c>
      <c r="E29" s="16" t="s">
        <v>6016</v>
      </c>
    </row>
    <row r="30">
      <c r="A30" s="1913">
        <v>44633.0</v>
      </c>
      <c r="B30" s="14" t="s">
        <v>7163</v>
      </c>
      <c r="C30" s="14" t="s">
        <v>245</v>
      </c>
      <c r="D30" s="14" t="s">
        <v>7245</v>
      </c>
      <c r="E30" s="14" t="s">
        <v>5515</v>
      </c>
    </row>
    <row r="31">
      <c r="A31" s="1913">
        <v>44633.0</v>
      </c>
      <c r="B31" s="14" t="s">
        <v>7163</v>
      </c>
      <c r="C31" s="14" t="s">
        <v>245</v>
      </c>
      <c r="D31" s="14" t="s">
        <v>7245</v>
      </c>
      <c r="E31" s="14" t="s">
        <v>5490</v>
      </c>
    </row>
    <row r="32">
      <c r="A32" s="1913">
        <v>44633.0</v>
      </c>
      <c r="B32" s="14" t="s">
        <v>7163</v>
      </c>
      <c r="C32" s="14" t="s">
        <v>245</v>
      </c>
      <c r="D32" s="14" t="s">
        <v>7245</v>
      </c>
      <c r="E32" s="14" t="s">
        <v>5339</v>
      </c>
    </row>
    <row r="33">
      <c r="A33" s="1913">
        <v>44633.0</v>
      </c>
      <c r="B33" s="14" t="s">
        <v>7163</v>
      </c>
      <c r="C33" s="14" t="s">
        <v>6221</v>
      </c>
      <c r="D33" s="14" t="s">
        <v>7245</v>
      </c>
      <c r="E33" s="14" t="s">
        <v>5671</v>
      </c>
    </row>
    <row r="34">
      <c r="A34" s="1913">
        <v>44633.0</v>
      </c>
      <c r="B34" s="14" t="s">
        <v>7163</v>
      </c>
      <c r="C34" s="14" t="s">
        <v>6221</v>
      </c>
      <c r="D34" s="14" t="s">
        <v>7245</v>
      </c>
      <c r="E34" s="14" t="s">
        <v>5632</v>
      </c>
    </row>
    <row r="35">
      <c r="A35" s="1913">
        <v>44633.0</v>
      </c>
      <c r="B35" s="14" t="s">
        <v>7163</v>
      </c>
      <c r="C35" s="14" t="s">
        <v>6221</v>
      </c>
      <c r="D35" s="14" t="s">
        <v>7245</v>
      </c>
      <c r="E35" s="14" t="s">
        <v>5707</v>
      </c>
    </row>
    <row r="36">
      <c r="A36" s="1913">
        <v>44633.0</v>
      </c>
      <c r="B36" s="14" t="s">
        <v>7163</v>
      </c>
      <c r="C36" s="14" t="s">
        <v>7243</v>
      </c>
      <c r="D36" s="14" t="s">
        <v>7245</v>
      </c>
      <c r="E36" s="14" t="s">
        <v>5835</v>
      </c>
    </row>
    <row r="37">
      <c r="A37" s="1913">
        <v>44633.0</v>
      </c>
      <c r="B37" s="14" t="s">
        <v>7163</v>
      </c>
      <c r="C37" s="14" t="s">
        <v>7243</v>
      </c>
      <c r="D37" s="14" t="s">
        <v>7245</v>
      </c>
      <c r="E37" s="14" t="s">
        <v>5835</v>
      </c>
    </row>
    <row r="38">
      <c r="A38" s="1913">
        <v>44633.0</v>
      </c>
      <c r="B38" s="14" t="s">
        <v>7163</v>
      </c>
      <c r="C38" s="14" t="s">
        <v>7243</v>
      </c>
      <c r="D38" s="14" t="s">
        <v>7245</v>
      </c>
      <c r="E38" s="14" t="s">
        <v>5887</v>
      </c>
    </row>
    <row r="39">
      <c r="A39" s="1913">
        <v>44634.0</v>
      </c>
      <c r="B39" s="14" t="s">
        <v>7170</v>
      </c>
      <c r="C39" s="14" t="s">
        <v>245</v>
      </c>
      <c r="D39" s="14" t="s">
        <v>7245</v>
      </c>
      <c r="E39" s="14" t="s">
        <v>5355</v>
      </c>
    </row>
    <row r="40">
      <c r="A40" s="1913">
        <v>44634.0</v>
      </c>
      <c r="B40" s="14" t="s">
        <v>7170</v>
      </c>
      <c r="C40" s="14" t="s">
        <v>245</v>
      </c>
      <c r="D40" s="14" t="s">
        <v>7245</v>
      </c>
      <c r="E40" s="14" t="s">
        <v>5484</v>
      </c>
    </row>
    <row r="41">
      <c r="A41" s="1913">
        <v>44634.0</v>
      </c>
      <c r="B41" s="14" t="s">
        <v>7170</v>
      </c>
      <c r="C41" s="14" t="s">
        <v>245</v>
      </c>
      <c r="D41" s="14" t="s">
        <v>7245</v>
      </c>
      <c r="E41" s="14" t="s">
        <v>5302</v>
      </c>
    </row>
    <row r="42">
      <c r="A42" s="1913">
        <v>44634.0</v>
      </c>
      <c r="B42" s="14" t="s">
        <v>7170</v>
      </c>
      <c r="C42" s="14" t="s">
        <v>6221</v>
      </c>
      <c r="D42" s="14" t="s">
        <v>7245</v>
      </c>
      <c r="E42" s="14" t="s">
        <v>5602</v>
      </c>
    </row>
    <row r="43">
      <c r="A43" s="1913">
        <v>44634.0</v>
      </c>
      <c r="B43" s="14" t="s">
        <v>7170</v>
      </c>
      <c r="C43" s="14" t="s">
        <v>6221</v>
      </c>
      <c r="D43" s="14" t="s">
        <v>7245</v>
      </c>
      <c r="E43" s="14" t="s">
        <v>5608</v>
      </c>
    </row>
    <row r="44">
      <c r="A44" s="1913">
        <v>44634.0</v>
      </c>
      <c r="B44" s="14" t="s">
        <v>7170</v>
      </c>
      <c r="C44" s="14" t="s">
        <v>6221</v>
      </c>
      <c r="D44" s="14" t="s">
        <v>7245</v>
      </c>
      <c r="E44" s="14" t="s">
        <v>5653</v>
      </c>
    </row>
    <row r="45">
      <c r="A45" s="1913">
        <v>44634.0</v>
      </c>
      <c r="B45" s="14" t="s">
        <v>7170</v>
      </c>
      <c r="C45" s="14" t="s">
        <v>7243</v>
      </c>
      <c r="D45" s="14" t="s">
        <v>7245</v>
      </c>
      <c r="E45" s="14" t="s">
        <v>5734</v>
      </c>
    </row>
    <row r="46">
      <c r="A46" s="1913">
        <v>44634.0</v>
      </c>
      <c r="B46" s="14" t="s">
        <v>7170</v>
      </c>
      <c r="C46" s="14" t="s">
        <v>7243</v>
      </c>
      <c r="D46" s="14" t="s">
        <v>7245</v>
      </c>
      <c r="E46" s="14" t="s">
        <v>5849</v>
      </c>
    </row>
    <row r="47">
      <c r="A47" s="1913">
        <v>44634.0</v>
      </c>
      <c r="B47" s="14" t="s">
        <v>7170</v>
      </c>
      <c r="C47" s="14" t="s">
        <v>7243</v>
      </c>
      <c r="D47" s="14" t="s">
        <v>7245</v>
      </c>
      <c r="E47" s="14" t="s">
        <v>5753</v>
      </c>
    </row>
    <row r="48">
      <c r="A48" s="1913">
        <v>44634.0</v>
      </c>
      <c r="B48" s="14" t="s">
        <v>7170</v>
      </c>
      <c r="C48" s="14" t="s">
        <v>245</v>
      </c>
      <c r="D48" s="14" t="s">
        <v>7244</v>
      </c>
      <c r="E48" s="14" t="s">
        <v>5270</v>
      </c>
    </row>
    <row r="49">
      <c r="A49" s="1913">
        <v>44634.0</v>
      </c>
      <c r="B49" s="14" t="s">
        <v>7215</v>
      </c>
      <c r="C49" s="14" t="s">
        <v>245</v>
      </c>
      <c r="D49" s="14" t="s">
        <v>7244</v>
      </c>
      <c r="E49" s="14" t="s">
        <v>5302</v>
      </c>
    </row>
    <row r="50">
      <c r="A50" s="1913">
        <v>44639.0</v>
      </c>
      <c r="B50" s="16" t="s">
        <v>7170</v>
      </c>
      <c r="C50" s="14" t="s">
        <v>317</v>
      </c>
      <c r="D50" s="16" t="s">
        <v>7244</v>
      </c>
      <c r="E50" s="16" t="s">
        <v>5968</v>
      </c>
    </row>
    <row r="51">
      <c r="A51" s="1913">
        <v>44639.0</v>
      </c>
      <c r="B51" s="16" t="s">
        <v>7215</v>
      </c>
      <c r="C51" s="14" t="s">
        <v>317</v>
      </c>
      <c r="D51" s="16" t="s">
        <v>7244</v>
      </c>
      <c r="E51" s="16" t="s">
        <v>5899</v>
      </c>
    </row>
    <row r="52">
      <c r="A52" s="1912">
        <v>44640.0</v>
      </c>
      <c r="B52" s="16" t="s">
        <v>7163</v>
      </c>
      <c r="C52" s="14" t="s">
        <v>7243</v>
      </c>
      <c r="D52" s="14" t="s">
        <v>7242</v>
      </c>
      <c r="E52" s="16" t="s">
        <v>5875</v>
      </c>
    </row>
    <row r="53">
      <c r="A53" s="1916">
        <v>44640.0</v>
      </c>
      <c r="B53" s="1917" t="s">
        <v>7163</v>
      </c>
      <c r="C53" s="1918" t="s">
        <v>245</v>
      </c>
      <c r="D53" s="1918" t="s">
        <v>7242</v>
      </c>
      <c r="E53" s="1919" t="s">
        <v>5484</v>
      </c>
    </row>
    <row r="54">
      <c r="A54" s="1913">
        <v>44640.0</v>
      </c>
      <c r="B54" s="16" t="s">
        <v>7163</v>
      </c>
      <c r="C54" s="14" t="s">
        <v>317</v>
      </c>
      <c r="D54" s="16" t="s">
        <v>7241</v>
      </c>
      <c r="E54" s="16" t="s">
        <v>5962</v>
      </c>
    </row>
    <row r="55">
      <c r="A55" s="1913">
        <v>44640.0</v>
      </c>
      <c r="B55" s="16" t="s">
        <v>7170</v>
      </c>
      <c r="C55" s="14" t="s">
        <v>317</v>
      </c>
      <c r="D55" s="16" t="s">
        <v>7241</v>
      </c>
      <c r="E55" s="16" t="s">
        <v>6055</v>
      </c>
    </row>
    <row r="56">
      <c r="A56" s="1913">
        <v>44641.0</v>
      </c>
      <c r="B56" s="14" t="s">
        <v>7163</v>
      </c>
      <c r="C56" s="14" t="s">
        <v>245</v>
      </c>
      <c r="D56" s="14" t="s">
        <v>7245</v>
      </c>
      <c r="E56" s="14" t="s">
        <v>5369</v>
      </c>
    </row>
    <row r="57">
      <c r="A57" s="1913">
        <v>44641.0</v>
      </c>
      <c r="B57" s="14" t="s">
        <v>7163</v>
      </c>
      <c r="C57" s="14" t="s">
        <v>245</v>
      </c>
      <c r="D57" s="14" t="s">
        <v>7245</v>
      </c>
      <c r="E57" s="14" t="s">
        <v>5515</v>
      </c>
    </row>
    <row r="58">
      <c r="A58" s="1913">
        <v>44641.0</v>
      </c>
      <c r="B58" s="14" t="s">
        <v>7163</v>
      </c>
      <c r="C58" s="14" t="s">
        <v>245</v>
      </c>
      <c r="D58" s="14" t="s">
        <v>7245</v>
      </c>
      <c r="E58" s="14" t="s">
        <v>1043</v>
      </c>
    </row>
    <row r="59">
      <c r="A59" s="1913">
        <v>44641.0</v>
      </c>
      <c r="B59" s="14" t="s">
        <v>7163</v>
      </c>
      <c r="C59" s="14" t="s">
        <v>6221</v>
      </c>
      <c r="D59" s="14" t="s">
        <v>7245</v>
      </c>
      <c r="E59" s="14" t="s">
        <v>5713</v>
      </c>
    </row>
    <row r="60">
      <c r="A60" s="1913">
        <v>44641.0</v>
      </c>
      <c r="B60" s="14" t="s">
        <v>7163</v>
      </c>
      <c r="C60" s="14" t="s">
        <v>6221</v>
      </c>
      <c r="D60" s="14" t="s">
        <v>7245</v>
      </c>
      <c r="E60" s="14" t="s">
        <v>5722</v>
      </c>
    </row>
    <row r="61">
      <c r="A61" s="1913">
        <v>44641.0</v>
      </c>
      <c r="B61" s="14" t="s">
        <v>7163</v>
      </c>
      <c r="C61" s="14" t="s">
        <v>6221</v>
      </c>
      <c r="D61" s="14" t="s">
        <v>7245</v>
      </c>
      <c r="E61" s="14" t="s">
        <v>5707</v>
      </c>
    </row>
    <row r="62">
      <c r="A62" s="1913">
        <v>44641.0</v>
      </c>
      <c r="B62" s="14" t="s">
        <v>7163</v>
      </c>
      <c r="C62" s="14" t="s">
        <v>7243</v>
      </c>
      <c r="D62" s="14" t="s">
        <v>7245</v>
      </c>
      <c r="E62" s="14" t="s">
        <v>5802</v>
      </c>
    </row>
    <row r="63">
      <c r="A63" s="1913">
        <v>44641.0</v>
      </c>
      <c r="B63" s="14" t="s">
        <v>7163</v>
      </c>
      <c r="C63" s="14" t="s">
        <v>7243</v>
      </c>
      <c r="D63" s="14" t="s">
        <v>7245</v>
      </c>
      <c r="E63" s="14" t="s">
        <v>5734</v>
      </c>
    </row>
    <row r="64">
      <c r="A64" s="1913">
        <v>44641.0</v>
      </c>
      <c r="B64" s="14" t="s">
        <v>7163</v>
      </c>
      <c r="C64" s="14" t="s">
        <v>7243</v>
      </c>
      <c r="D64" s="14" t="s">
        <v>7245</v>
      </c>
      <c r="E64" s="14" t="s">
        <v>5740</v>
      </c>
    </row>
    <row r="65">
      <c r="A65" s="1913">
        <v>44641.0</v>
      </c>
      <c r="B65" s="14" t="s">
        <v>7170</v>
      </c>
      <c r="C65" s="14" t="s">
        <v>245</v>
      </c>
      <c r="D65" s="14" t="s">
        <v>7245</v>
      </c>
      <c r="E65" s="14" t="s">
        <v>5355</v>
      </c>
    </row>
    <row r="66">
      <c r="A66" s="1913">
        <v>44641.0</v>
      </c>
      <c r="B66" s="14" t="s">
        <v>7170</v>
      </c>
      <c r="C66" s="14" t="s">
        <v>245</v>
      </c>
      <c r="D66" s="14" t="s">
        <v>7245</v>
      </c>
      <c r="E66" s="14" t="s">
        <v>5484</v>
      </c>
    </row>
    <row r="67">
      <c r="A67" s="1913">
        <v>44641.0</v>
      </c>
      <c r="B67" s="14" t="s">
        <v>7170</v>
      </c>
      <c r="C67" s="14" t="s">
        <v>245</v>
      </c>
      <c r="D67" s="14" t="s">
        <v>7245</v>
      </c>
      <c r="E67" s="14" t="s">
        <v>5421</v>
      </c>
    </row>
    <row r="68">
      <c r="A68" s="1913">
        <v>44641.0</v>
      </c>
      <c r="B68" s="14" t="s">
        <v>7170</v>
      </c>
      <c r="C68" s="14" t="s">
        <v>6221</v>
      </c>
      <c r="D68" s="14" t="s">
        <v>7245</v>
      </c>
      <c r="E68" s="14" t="s">
        <v>5614</v>
      </c>
    </row>
    <row r="69">
      <c r="A69" s="1913">
        <v>44641.0</v>
      </c>
      <c r="B69" s="14" t="s">
        <v>7170</v>
      </c>
      <c r="C69" s="14" t="s">
        <v>6221</v>
      </c>
      <c r="D69" s="14" t="s">
        <v>7245</v>
      </c>
      <c r="E69" s="14" t="s">
        <v>5677</v>
      </c>
    </row>
    <row r="70">
      <c r="A70" s="1913">
        <v>44641.0</v>
      </c>
      <c r="B70" s="14" t="s">
        <v>7170</v>
      </c>
      <c r="C70" s="14" t="s">
        <v>6221</v>
      </c>
      <c r="D70" s="14" t="s">
        <v>7245</v>
      </c>
      <c r="E70" s="14" t="s">
        <v>5632</v>
      </c>
    </row>
    <row r="71">
      <c r="A71" s="1913">
        <v>44641.0</v>
      </c>
      <c r="B71" s="14" t="s">
        <v>7170</v>
      </c>
      <c r="C71" s="14" t="s">
        <v>7243</v>
      </c>
      <c r="D71" s="14" t="s">
        <v>7245</v>
      </c>
      <c r="E71" s="14" t="s">
        <v>5790</v>
      </c>
    </row>
    <row r="72">
      <c r="A72" s="1913">
        <v>44641.0</v>
      </c>
      <c r="B72" s="14" t="s">
        <v>7170</v>
      </c>
      <c r="C72" s="14" t="s">
        <v>7243</v>
      </c>
      <c r="D72" s="14" t="s">
        <v>7245</v>
      </c>
      <c r="E72" s="14" t="s">
        <v>7247</v>
      </c>
    </row>
    <row r="73">
      <c r="A73" s="1913">
        <v>44641.0</v>
      </c>
      <c r="B73" s="14" t="s">
        <v>7170</v>
      </c>
      <c r="C73" s="14" t="s">
        <v>7243</v>
      </c>
      <c r="D73" s="14" t="s">
        <v>7245</v>
      </c>
      <c r="E73" s="14" t="s">
        <v>5804</v>
      </c>
    </row>
    <row r="74">
      <c r="A74" s="1912">
        <v>44647.0</v>
      </c>
      <c r="B74" s="16" t="s">
        <v>7163</v>
      </c>
      <c r="C74" s="14" t="s">
        <v>317</v>
      </c>
      <c r="D74" s="14" t="s">
        <v>7242</v>
      </c>
      <c r="E74" s="16" t="s">
        <v>5962</v>
      </c>
    </row>
    <row r="75">
      <c r="A75" s="1913">
        <v>44647.0</v>
      </c>
      <c r="B75" s="16" t="s">
        <v>7163</v>
      </c>
      <c r="C75" s="14" t="s">
        <v>317</v>
      </c>
      <c r="D75" s="16" t="s">
        <v>7241</v>
      </c>
      <c r="E75" s="16" t="s">
        <v>6081</v>
      </c>
    </row>
    <row r="76">
      <c r="A76" s="1913">
        <v>44647.0</v>
      </c>
      <c r="B76" s="16" t="s">
        <v>7170</v>
      </c>
      <c r="C76" s="14" t="s">
        <v>317</v>
      </c>
      <c r="D76" s="16" t="s">
        <v>7241</v>
      </c>
      <c r="E76" s="16" t="s">
        <v>6061</v>
      </c>
    </row>
    <row r="77">
      <c r="A77" s="1913">
        <v>44649.0</v>
      </c>
      <c r="B77" s="14" t="s">
        <v>7163</v>
      </c>
      <c r="C77" s="14" t="s">
        <v>245</v>
      </c>
      <c r="D77" s="14" t="s">
        <v>7245</v>
      </c>
      <c r="E77" s="14" t="s">
        <v>1043</v>
      </c>
    </row>
    <row r="78">
      <c r="A78" s="1913">
        <v>44649.0</v>
      </c>
      <c r="B78" s="14" t="s">
        <v>7163</v>
      </c>
      <c r="C78" s="14" t="s">
        <v>245</v>
      </c>
      <c r="D78" s="14" t="s">
        <v>7245</v>
      </c>
      <c r="E78" s="14" t="s">
        <v>5387</v>
      </c>
    </row>
    <row r="79">
      <c r="A79" s="1913">
        <v>44649.0</v>
      </c>
      <c r="B79" s="14" t="s">
        <v>7163</v>
      </c>
      <c r="C79" s="14" t="s">
        <v>245</v>
      </c>
      <c r="D79" s="14" t="s">
        <v>7245</v>
      </c>
      <c r="E79" s="14" t="s">
        <v>1043</v>
      </c>
    </row>
    <row r="80">
      <c r="A80" s="1913">
        <v>44649.0</v>
      </c>
      <c r="B80" s="14" t="s">
        <v>7163</v>
      </c>
      <c r="C80" s="14" t="s">
        <v>6221</v>
      </c>
      <c r="D80" s="14" t="s">
        <v>7245</v>
      </c>
      <c r="E80" s="14" t="s">
        <v>5665</v>
      </c>
    </row>
    <row r="81">
      <c r="A81" s="1913">
        <v>44649.0</v>
      </c>
      <c r="B81" s="14" t="s">
        <v>7163</v>
      </c>
      <c r="C81" s="14" t="s">
        <v>6221</v>
      </c>
      <c r="D81" s="14" t="s">
        <v>7245</v>
      </c>
      <c r="E81" s="14" t="s">
        <v>5632</v>
      </c>
    </row>
    <row r="82">
      <c r="A82" s="1913">
        <v>44649.0</v>
      </c>
      <c r="B82" s="14" t="s">
        <v>7163</v>
      </c>
      <c r="C82" s="14" t="s">
        <v>6221</v>
      </c>
      <c r="D82" s="14" t="s">
        <v>7245</v>
      </c>
      <c r="E82" s="14" t="s">
        <v>5653</v>
      </c>
    </row>
    <row r="83">
      <c r="A83" s="1913">
        <v>44649.0</v>
      </c>
      <c r="B83" s="14" t="s">
        <v>7163</v>
      </c>
      <c r="C83" s="14" t="s">
        <v>7243</v>
      </c>
      <c r="D83" s="14" t="s">
        <v>7245</v>
      </c>
      <c r="E83" s="14" t="s">
        <v>5804</v>
      </c>
    </row>
    <row r="84">
      <c r="A84" s="1913">
        <v>44649.0</v>
      </c>
      <c r="B84" s="14" t="s">
        <v>7163</v>
      </c>
      <c r="C84" s="14" t="s">
        <v>7243</v>
      </c>
      <c r="D84" s="14" t="s">
        <v>7245</v>
      </c>
      <c r="E84" s="14" t="s">
        <v>5740</v>
      </c>
    </row>
    <row r="85">
      <c r="A85" s="1913">
        <v>44649.0</v>
      </c>
      <c r="B85" s="14" t="s">
        <v>7163</v>
      </c>
      <c r="C85" s="14" t="s">
        <v>7243</v>
      </c>
      <c r="D85" s="14" t="s">
        <v>7245</v>
      </c>
      <c r="E85" s="14" t="s">
        <v>5741</v>
      </c>
    </row>
    <row r="86">
      <c r="A86" s="1913">
        <v>44649.0</v>
      </c>
      <c r="B86" s="14" t="s">
        <v>7170</v>
      </c>
      <c r="C86" s="14" t="s">
        <v>245</v>
      </c>
      <c r="D86" s="14" t="s">
        <v>7245</v>
      </c>
      <c r="E86" s="14" t="s">
        <v>5400</v>
      </c>
    </row>
    <row r="87">
      <c r="A87" s="1913">
        <v>44649.0</v>
      </c>
      <c r="B87" s="14" t="s">
        <v>7170</v>
      </c>
      <c r="C87" s="14" t="s">
        <v>245</v>
      </c>
      <c r="D87" s="14" t="s">
        <v>7245</v>
      </c>
      <c r="E87" s="14" t="s">
        <v>5515</v>
      </c>
    </row>
    <row r="88">
      <c r="A88" s="1913">
        <v>44649.0</v>
      </c>
      <c r="B88" s="14" t="s">
        <v>7170</v>
      </c>
      <c r="C88" s="14" t="s">
        <v>245</v>
      </c>
      <c r="D88" s="14" t="s">
        <v>7245</v>
      </c>
      <c r="E88" s="14" t="s">
        <v>5347</v>
      </c>
    </row>
    <row r="89">
      <c r="A89" s="1913">
        <v>44649.0</v>
      </c>
      <c r="B89" s="14" t="s">
        <v>7170</v>
      </c>
      <c r="C89" s="14" t="s">
        <v>6221</v>
      </c>
      <c r="D89" s="14" t="s">
        <v>7245</v>
      </c>
      <c r="E89" s="14" t="s">
        <v>5653</v>
      </c>
    </row>
    <row r="90">
      <c r="A90" s="1913">
        <v>44649.0</v>
      </c>
      <c r="B90" s="14" t="s">
        <v>7170</v>
      </c>
      <c r="C90" s="14" t="s">
        <v>6221</v>
      </c>
      <c r="D90" s="14" t="s">
        <v>7245</v>
      </c>
      <c r="E90" s="14" t="s">
        <v>5659</v>
      </c>
    </row>
    <row r="91">
      <c r="A91" s="1913">
        <v>44649.0</v>
      </c>
      <c r="B91" s="14" t="s">
        <v>7170</v>
      </c>
      <c r="C91" s="14" t="s">
        <v>6221</v>
      </c>
      <c r="D91" s="14" t="s">
        <v>7245</v>
      </c>
      <c r="E91" s="14" t="s">
        <v>5554</v>
      </c>
    </row>
    <row r="92">
      <c r="A92" s="1913">
        <v>44649.0</v>
      </c>
      <c r="B92" s="14" t="s">
        <v>7170</v>
      </c>
      <c r="C92" s="14" t="s">
        <v>7243</v>
      </c>
      <c r="D92" s="14" t="s">
        <v>7245</v>
      </c>
      <c r="E92" s="14" t="s">
        <v>5849</v>
      </c>
    </row>
    <row r="93">
      <c r="A93" s="1913">
        <v>44649.0</v>
      </c>
      <c r="B93" s="14" t="s">
        <v>7170</v>
      </c>
      <c r="C93" s="14" t="s">
        <v>7243</v>
      </c>
      <c r="D93" s="14" t="s">
        <v>7245</v>
      </c>
      <c r="E93" s="14" t="s">
        <v>5740</v>
      </c>
    </row>
    <row r="94">
      <c r="A94" s="1913">
        <v>44649.0</v>
      </c>
      <c r="B94" s="14" t="s">
        <v>7170</v>
      </c>
      <c r="C94" s="14" t="s">
        <v>7243</v>
      </c>
      <c r="D94" s="14" t="s">
        <v>7245</v>
      </c>
      <c r="E94" s="14" t="s">
        <v>5849</v>
      </c>
    </row>
    <row r="95">
      <c r="A95" s="1913">
        <v>44651.0</v>
      </c>
      <c r="B95" s="16" t="s">
        <v>7170</v>
      </c>
      <c r="C95" s="14" t="s">
        <v>317</v>
      </c>
      <c r="D95" s="16" t="s">
        <v>7249</v>
      </c>
      <c r="E95" s="16" t="s">
        <v>5962</v>
      </c>
    </row>
    <row r="96">
      <c r="A96" s="1913">
        <v>44652.0</v>
      </c>
      <c r="B96" s="16" t="s">
        <v>7163</v>
      </c>
      <c r="C96" s="14" t="s">
        <v>317</v>
      </c>
      <c r="D96" s="14" t="s">
        <v>7250</v>
      </c>
      <c r="E96" s="14" t="s">
        <v>7251</v>
      </c>
    </row>
    <row r="97">
      <c r="A97" s="1913">
        <v>44652.0</v>
      </c>
      <c r="B97" s="16" t="s">
        <v>7163</v>
      </c>
      <c r="C97" s="14" t="s">
        <v>317</v>
      </c>
      <c r="D97" s="14" t="s">
        <v>7252</v>
      </c>
      <c r="E97" s="14" t="s">
        <v>6074</v>
      </c>
    </row>
    <row r="98">
      <c r="A98" s="1913">
        <v>44652.0</v>
      </c>
      <c r="B98" s="16" t="s">
        <v>7163</v>
      </c>
      <c r="C98" s="14" t="s">
        <v>317</v>
      </c>
      <c r="D98" s="14" t="s">
        <v>7252</v>
      </c>
      <c r="E98" s="14" t="s">
        <v>5911</v>
      </c>
    </row>
    <row r="99">
      <c r="A99" s="1913">
        <v>44652.0</v>
      </c>
      <c r="B99" s="16" t="s">
        <v>7170</v>
      </c>
      <c r="C99" s="14" t="s">
        <v>317</v>
      </c>
      <c r="D99" s="14" t="s">
        <v>7250</v>
      </c>
      <c r="E99" s="14" t="s">
        <v>7248</v>
      </c>
    </row>
    <row r="100">
      <c r="A100" s="1913">
        <v>44652.0</v>
      </c>
      <c r="B100" s="16" t="s">
        <v>7170</v>
      </c>
      <c r="C100" s="14" t="s">
        <v>317</v>
      </c>
      <c r="D100" s="14" t="s">
        <v>7252</v>
      </c>
      <c r="E100" s="14" t="s">
        <v>6102</v>
      </c>
    </row>
    <row r="101">
      <c r="A101" s="1913">
        <v>44652.0</v>
      </c>
      <c r="B101" s="16" t="s">
        <v>7170</v>
      </c>
      <c r="C101" s="14" t="s">
        <v>317</v>
      </c>
      <c r="D101" s="14" t="s">
        <v>7252</v>
      </c>
      <c r="E101" s="14" t="s">
        <v>5899</v>
      </c>
    </row>
    <row r="102">
      <c r="A102" s="1913">
        <v>44654.0</v>
      </c>
      <c r="B102" s="16" t="s">
        <v>7163</v>
      </c>
      <c r="C102" s="14" t="s">
        <v>317</v>
      </c>
      <c r="D102" s="16" t="s">
        <v>7241</v>
      </c>
      <c r="E102" s="16" t="s">
        <v>6102</v>
      </c>
    </row>
    <row r="103">
      <c r="A103" s="1913">
        <v>44654.0</v>
      </c>
      <c r="B103" s="16" t="s">
        <v>7170</v>
      </c>
      <c r="C103" s="14" t="s">
        <v>317</v>
      </c>
      <c r="D103" s="16" t="s">
        <v>7241</v>
      </c>
      <c r="E103" s="16" t="s">
        <v>6084</v>
      </c>
    </row>
    <row r="104">
      <c r="A104" s="1913">
        <v>44654.0</v>
      </c>
      <c r="B104" s="16" t="s">
        <v>7163</v>
      </c>
      <c r="C104" s="14" t="s">
        <v>317</v>
      </c>
      <c r="D104" s="16" t="s">
        <v>3774</v>
      </c>
      <c r="E104" s="16" t="s">
        <v>5893</v>
      </c>
    </row>
    <row r="105">
      <c r="A105" s="1913">
        <v>44654.0</v>
      </c>
      <c r="B105" s="16" t="s">
        <v>7163</v>
      </c>
      <c r="C105" s="14" t="s">
        <v>245</v>
      </c>
      <c r="D105" s="16" t="s">
        <v>3774</v>
      </c>
      <c r="E105" s="14" t="s">
        <v>7253</v>
      </c>
    </row>
    <row r="106">
      <c r="A106" s="1913">
        <v>44654.0</v>
      </c>
      <c r="B106" s="16" t="s">
        <v>7163</v>
      </c>
      <c r="C106" s="14" t="s">
        <v>6221</v>
      </c>
      <c r="D106" s="16" t="s">
        <v>3774</v>
      </c>
      <c r="E106" s="14" t="s">
        <v>5653</v>
      </c>
    </row>
    <row r="107">
      <c r="A107" s="1913">
        <v>44654.0</v>
      </c>
      <c r="B107" s="16" t="s">
        <v>7163</v>
      </c>
      <c r="C107" s="14" t="s">
        <v>7243</v>
      </c>
      <c r="D107" s="16" t="s">
        <v>3774</v>
      </c>
      <c r="E107" s="14" t="s">
        <v>5863</v>
      </c>
    </row>
    <row r="108">
      <c r="A108" s="1913">
        <v>44655.0</v>
      </c>
      <c r="B108" s="14" t="s">
        <v>7163</v>
      </c>
      <c r="C108" s="14" t="s">
        <v>245</v>
      </c>
      <c r="D108" s="14" t="s">
        <v>7245</v>
      </c>
      <c r="E108" s="14" t="s">
        <v>5257</v>
      </c>
    </row>
    <row r="109">
      <c r="A109" s="1913">
        <v>44655.0</v>
      </c>
      <c r="B109" s="14" t="s">
        <v>7163</v>
      </c>
      <c r="C109" s="14" t="s">
        <v>245</v>
      </c>
      <c r="D109" s="14" t="s">
        <v>7245</v>
      </c>
      <c r="E109" s="14" t="s">
        <v>5276</v>
      </c>
    </row>
    <row r="110">
      <c r="A110" s="1913">
        <v>44655.0</v>
      </c>
      <c r="B110" s="14" t="s">
        <v>7163</v>
      </c>
      <c r="C110" s="14" t="s">
        <v>245</v>
      </c>
      <c r="D110" s="14" t="s">
        <v>7245</v>
      </c>
      <c r="E110" s="14" t="s">
        <v>5509</v>
      </c>
    </row>
    <row r="111">
      <c r="A111" s="1913">
        <v>44655.0</v>
      </c>
      <c r="B111" s="14" t="s">
        <v>7163</v>
      </c>
      <c r="C111" s="14" t="s">
        <v>6221</v>
      </c>
      <c r="D111" s="14" t="s">
        <v>7245</v>
      </c>
      <c r="E111" s="14" t="s">
        <v>5608</v>
      </c>
    </row>
    <row r="112">
      <c r="A112" s="1913">
        <v>44655.0</v>
      </c>
      <c r="B112" s="14" t="s">
        <v>7163</v>
      </c>
      <c r="C112" s="14" t="s">
        <v>6221</v>
      </c>
      <c r="D112" s="14" t="s">
        <v>7245</v>
      </c>
      <c r="E112" s="14" t="s">
        <v>5554</v>
      </c>
    </row>
    <row r="113">
      <c r="A113" s="1913">
        <v>44655.0</v>
      </c>
      <c r="B113" s="14" t="s">
        <v>7163</v>
      </c>
      <c r="C113" s="14" t="s">
        <v>6221</v>
      </c>
      <c r="D113" s="14" t="s">
        <v>7245</v>
      </c>
      <c r="E113" s="14" t="s">
        <v>5584</v>
      </c>
    </row>
    <row r="114">
      <c r="A114" s="1913">
        <v>44655.0</v>
      </c>
      <c r="B114" s="14" t="s">
        <v>7163</v>
      </c>
      <c r="C114" s="14" t="s">
        <v>7243</v>
      </c>
      <c r="D114" s="14" t="s">
        <v>7245</v>
      </c>
      <c r="E114" s="14" t="s">
        <v>5875</v>
      </c>
    </row>
    <row r="115">
      <c r="A115" s="1913">
        <v>44655.0</v>
      </c>
      <c r="B115" s="14" t="s">
        <v>7163</v>
      </c>
      <c r="C115" s="14" t="s">
        <v>7243</v>
      </c>
      <c r="D115" s="14" t="s">
        <v>7245</v>
      </c>
      <c r="E115" s="14" t="s">
        <v>5753</v>
      </c>
    </row>
    <row r="116">
      <c r="A116" s="1913">
        <v>44655.0</v>
      </c>
      <c r="B116" s="14" t="s">
        <v>7163</v>
      </c>
      <c r="C116" s="14" t="s">
        <v>7243</v>
      </c>
      <c r="D116" s="14" t="s">
        <v>7245</v>
      </c>
      <c r="E116" s="14" t="s">
        <v>5804</v>
      </c>
    </row>
    <row r="117">
      <c r="A117" s="1913">
        <v>44655.0</v>
      </c>
      <c r="B117" s="14" t="s">
        <v>7170</v>
      </c>
      <c r="C117" s="14" t="s">
        <v>245</v>
      </c>
      <c r="D117" s="14" t="s">
        <v>7245</v>
      </c>
      <c r="E117" s="14" t="s">
        <v>5490</v>
      </c>
    </row>
    <row r="118">
      <c r="A118" s="1913">
        <v>44655.0</v>
      </c>
      <c r="B118" s="14" t="s">
        <v>7170</v>
      </c>
      <c r="C118" s="14" t="s">
        <v>245</v>
      </c>
      <c r="D118" s="14" t="s">
        <v>7245</v>
      </c>
      <c r="E118" s="14" t="s">
        <v>5362</v>
      </c>
    </row>
    <row r="119">
      <c r="A119" s="1913">
        <v>44655.0</v>
      </c>
      <c r="B119" s="14" t="s">
        <v>7170</v>
      </c>
      <c r="C119" s="14" t="s">
        <v>245</v>
      </c>
      <c r="D119" s="14" t="s">
        <v>7245</v>
      </c>
      <c r="E119" s="14" t="s">
        <v>5528</v>
      </c>
    </row>
    <row r="120">
      <c r="A120" s="1913">
        <v>44655.0</v>
      </c>
      <c r="B120" s="14" t="s">
        <v>7170</v>
      </c>
      <c r="C120" s="14" t="s">
        <v>6221</v>
      </c>
      <c r="D120" s="14" t="s">
        <v>7245</v>
      </c>
      <c r="E120" s="14" t="s">
        <v>5632</v>
      </c>
    </row>
    <row r="121">
      <c r="A121" s="1913">
        <v>44655.0</v>
      </c>
      <c r="B121" s="14" t="s">
        <v>7170</v>
      </c>
      <c r="C121" s="14" t="s">
        <v>6221</v>
      </c>
      <c r="D121" s="14" t="s">
        <v>7245</v>
      </c>
      <c r="E121" s="14" t="s">
        <v>5647</v>
      </c>
    </row>
    <row r="122">
      <c r="A122" s="1913">
        <v>44655.0</v>
      </c>
      <c r="B122" s="14" t="s">
        <v>7170</v>
      </c>
      <c r="C122" s="14" t="s">
        <v>6221</v>
      </c>
      <c r="D122" s="14" t="s">
        <v>7245</v>
      </c>
      <c r="E122" s="14" t="s">
        <v>5572</v>
      </c>
    </row>
    <row r="123">
      <c r="A123" s="1913">
        <v>44655.0</v>
      </c>
      <c r="B123" s="14" t="s">
        <v>7170</v>
      </c>
      <c r="C123" s="14" t="s">
        <v>7243</v>
      </c>
      <c r="D123" s="14" t="s">
        <v>7245</v>
      </c>
      <c r="E123" s="14" t="s">
        <v>5740</v>
      </c>
    </row>
    <row r="124">
      <c r="A124" s="1913">
        <v>44655.0</v>
      </c>
      <c r="B124" s="14" t="s">
        <v>7170</v>
      </c>
      <c r="C124" s="14" t="s">
        <v>7243</v>
      </c>
      <c r="D124" s="14" t="s">
        <v>7245</v>
      </c>
      <c r="E124" s="14" t="s">
        <v>5804</v>
      </c>
    </row>
    <row r="125">
      <c r="A125" s="1913">
        <v>44655.0</v>
      </c>
      <c r="B125" s="14" t="s">
        <v>7170</v>
      </c>
      <c r="C125" s="14" t="s">
        <v>7243</v>
      </c>
      <c r="D125" s="14" t="s">
        <v>7245</v>
      </c>
      <c r="E125" s="14" t="s">
        <v>5740</v>
      </c>
    </row>
    <row r="126">
      <c r="A126" s="1913">
        <v>44657.0</v>
      </c>
      <c r="B126" s="14" t="s">
        <v>7170</v>
      </c>
      <c r="C126" s="14" t="s">
        <v>6221</v>
      </c>
      <c r="D126" s="14" t="s">
        <v>7244</v>
      </c>
      <c r="E126" s="14" t="s">
        <v>5602</v>
      </c>
    </row>
    <row r="127">
      <c r="A127" s="1913">
        <v>44657.0</v>
      </c>
      <c r="B127" s="14" t="s">
        <v>7170</v>
      </c>
      <c r="C127" s="14" t="s">
        <v>317</v>
      </c>
      <c r="D127" s="14" t="s">
        <v>7244</v>
      </c>
      <c r="E127" s="14" t="s">
        <v>6102</v>
      </c>
    </row>
    <row r="128">
      <c r="A128" s="1913">
        <v>44657.0</v>
      </c>
      <c r="B128" s="14" t="s">
        <v>7215</v>
      </c>
      <c r="C128" s="14" t="s">
        <v>317</v>
      </c>
      <c r="D128" s="14" t="s">
        <v>7244</v>
      </c>
      <c r="E128" s="14" t="s">
        <v>6102</v>
      </c>
    </row>
    <row r="129">
      <c r="A129" s="1913">
        <v>44657.0</v>
      </c>
      <c r="B129" s="14" t="s">
        <v>7170</v>
      </c>
      <c r="C129" s="14" t="s">
        <v>245</v>
      </c>
      <c r="D129" s="14" t="s">
        <v>7244</v>
      </c>
      <c r="E129" s="14" t="s">
        <v>5356</v>
      </c>
    </row>
    <row r="130">
      <c r="A130" s="1913">
        <v>44657.0</v>
      </c>
      <c r="B130" s="14" t="s">
        <v>7215</v>
      </c>
      <c r="C130" s="14" t="s">
        <v>245</v>
      </c>
      <c r="D130" s="14" t="s">
        <v>7244</v>
      </c>
      <c r="E130" s="14" t="s">
        <v>5369</v>
      </c>
    </row>
    <row r="131">
      <c r="A131" s="1913">
        <v>44658.0</v>
      </c>
      <c r="B131" s="16" t="s">
        <v>7163</v>
      </c>
      <c r="C131" s="14" t="s">
        <v>317</v>
      </c>
      <c r="D131" s="16" t="s">
        <v>7241</v>
      </c>
      <c r="E131" s="16" t="s">
        <v>5998</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20" t="s">
        <v>7254</v>
      </c>
      <c r="B1" s="1921" t="s">
        <v>7255</v>
      </c>
      <c r="C1" s="1922"/>
    </row>
    <row r="2">
      <c r="A2" s="1923" t="s">
        <v>7256</v>
      </c>
      <c r="B2" s="1924" t="s">
        <v>7257</v>
      </c>
      <c r="C2" s="1925"/>
    </row>
    <row r="3">
      <c r="A3" s="1923" t="s">
        <v>7258</v>
      </c>
      <c r="B3" s="1924" t="s">
        <v>7259</v>
      </c>
      <c r="C3" s="1925"/>
    </row>
    <row r="4">
      <c r="A4" s="1923" t="s">
        <v>7260</v>
      </c>
      <c r="B4" s="1924" t="s">
        <v>7261</v>
      </c>
      <c r="C4" s="1925"/>
    </row>
    <row r="5">
      <c r="A5" s="1926" t="s">
        <v>7262</v>
      </c>
      <c r="B5" s="1927" t="s">
        <v>7263</v>
      </c>
      <c r="C5" s="1925"/>
    </row>
    <row r="6">
      <c r="A6" s="1923" t="s">
        <v>7264</v>
      </c>
      <c r="B6" s="1924" t="s">
        <v>7265</v>
      </c>
      <c r="C6" s="1925"/>
    </row>
    <row r="7">
      <c r="A7" s="1923" t="s">
        <v>7266</v>
      </c>
      <c r="B7" s="1924" t="s">
        <v>7267</v>
      </c>
      <c r="C7" s="1925"/>
    </row>
    <row r="8">
      <c r="A8" s="1923" t="s">
        <v>7268</v>
      </c>
      <c r="B8" s="1924" t="s">
        <v>7269</v>
      </c>
      <c r="C8" s="1925"/>
    </row>
    <row r="9">
      <c r="A9" s="1923" t="s">
        <v>7270</v>
      </c>
      <c r="B9" s="1924" t="s">
        <v>7271</v>
      </c>
      <c r="C9" s="1925"/>
    </row>
    <row r="10">
      <c r="A10" s="1923" t="s">
        <v>7272</v>
      </c>
      <c r="B10" s="1924" t="s">
        <v>7273</v>
      </c>
      <c r="C10" s="1928" t="str">
        <f>HYPERLINK("https://docs.google.com/spreadsheets/d/1uuSuC8uWdYY8yNFjnkN8_MBoQWdZHpJmiCy2jZjEvA0/edit#gid=1160620553","link")</f>
        <v>link</v>
      </c>
    </row>
    <row r="11" hidden="1">
      <c r="A11" s="1923" t="s">
        <v>7274</v>
      </c>
      <c r="B11" s="1924" t="s">
        <v>7275</v>
      </c>
      <c r="C11" s="1928" t="str">
        <f>HYPERLINK("https://langrisser.gamepedia.com/Max_Stats_Table_(6-Star,_LVL_60)","link")</f>
        <v>link</v>
      </c>
    </row>
    <row r="12">
      <c r="A12" s="1200" t="s">
        <v>7276</v>
      </c>
      <c r="B12" s="1929" t="s">
        <v>7277</v>
      </c>
      <c r="C12" s="1930" t="str">
        <f>HYPERLINK("https://docs.google.com/spreadsheets/d/1WOCnMsFRNRPb93PDuWSsW3dYF1BbD15EOvLuGvNB8sg/htmlview?sle=true#gid=0","link")</f>
        <v>link</v>
      </c>
    </row>
    <row r="13">
      <c r="A13" s="1228"/>
      <c r="B13" s="1931"/>
      <c r="C13" s="1932"/>
    </row>
    <row r="14">
      <c r="A14" s="1929"/>
      <c r="B14" s="1929"/>
      <c r="C14" s="1933"/>
    </row>
    <row r="15">
      <c r="A15" s="1691" t="s">
        <v>6178</v>
      </c>
      <c r="B15" s="1929"/>
      <c r="C15" s="1933"/>
    </row>
    <row r="16">
      <c r="A16" s="1934"/>
      <c r="B16" s="1929"/>
      <c r="C16" s="1933"/>
    </row>
  </sheetData>
  <hyperlinks>
    <hyperlink display="← Back to Index" location="Index  User Guide!A1" ref="A15"/>
  </hyperlink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5" t="str">
        <f>image("https://i.imgur.com/C3DEPcq.png",4,15,15)</f>
        <v/>
      </c>
      <c r="B1" s="1936" t="str">
        <f>image("https://i.imgur.com/3V9lmrn.png",4,15,15)</f>
        <v/>
      </c>
      <c r="C1" s="1936" t="str">
        <f>image("https://i.imgur.com/Le4Ot7B.png",4,15,15)</f>
        <v/>
      </c>
      <c r="D1" s="1935" t="str">
        <f>image("https://i.imgur.com/J69HZ4b.png",4,15,15)</f>
        <v/>
      </c>
      <c r="E1" s="1937" t="str">
        <f>image("https://i.imgur.com/hknRe4S.png",4,15,15)</f>
        <v/>
      </c>
      <c r="F1" s="1936" t="str">
        <f>image("https://i.imgur.com/1QvNsgz.png",4,15,15)</f>
        <v/>
      </c>
      <c r="G1" s="1937" t="str">
        <f>image("https://i.imgur.com/O6u431F.png",4,15,15)</f>
        <v/>
      </c>
      <c r="H1" s="1937" t="str">
        <f>image("https://i.imgur.com/zUnjanw.png",4,15,15)</f>
        <v/>
      </c>
      <c r="I1" s="1937" t="str">
        <f>image("https://i.imgur.com/YBw0cjK.png",4,15,15)</f>
        <v/>
      </c>
      <c r="J1" s="1935" t="str">
        <f>image("https://i.imgur.com/X8KOlG6.png",4,15,15)</f>
        <v/>
      </c>
      <c r="K1" s="1937" t="str">
        <f>image("https://i.imgur.com/LpIFCUU.png",4,15,15)</f>
        <v/>
      </c>
      <c r="L1" s="1935" t="str">
        <f>image("https://i.imgur.com/1CEpnPh.png",4,15,15)</f>
        <v/>
      </c>
      <c r="M1" s="1936" t="str">
        <f>image("https://i.imgur.com/Q5Soaaj.png",4,15,15)</f>
        <v/>
      </c>
      <c r="N1" s="1936" t="str">
        <f>image("https://i.imgur.com/AYfIcvG.png",4,15,15)</f>
        <v/>
      </c>
      <c r="O1" s="1935" t="str">
        <f>image("https://i.imgur.com/jBHxCeS.png",4,15,15)</f>
        <v/>
      </c>
      <c r="P1" s="1937" t="str">
        <f>image("https://i.imgur.com/lMFn0QC.png",4,15,15)</f>
        <v/>
      </c>
      <c r="Q1" s="1936" t="str">
        <f>image("https://i.imgur.com/SDcwCSG.png",4,15,15)</f>
        <v/>
      </c>
      <c r="R1" s="1937" t="str">
        <f>image("https://i.imgur.com/7XqKPDE.png",4,15,15)</f>
        <v/>
      </c>
      <c r="S1" s="1937" t="str">
        <f>image("https://i.imgur.com/FsoX41G.png",4,15,15)</f>
        <v/>
      </c>
      <c r="T1" s="1937" t="str">
        <f>image("https://i.imgur.com/R51ozKI.png",4,15,15)</f>
        <v/>
      </c>
      <c r="U1" s="1935" t="str">
        <f>image("https://i.imgur.com/GxXENR4.png",4,15,15)</f>
        <v/>
      </c>
      <c r="V1" s="1937"/>
      <c r="W1" s="1937"/>
      <c r="X1" s="1937"/>
      <c r="Y1" s="1937"/>
    </row>
    <row r="2" ht="28.5" customHeight="1">
      <c r="A2" s="1937" t="str">
        <f>image("https://i.imgur.com/6ZSOiTo.png",4,30,30)</f>
        <v/>
      </c>
      <c r="B2" s="1937"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37" t="str">
        <f>image("https://i.imgur.com/w2BwoF1.png",4,30,30)</f>
        <v/>
      </c>
      <c r="L2" s="421" t="str">
        <f>image("https://i.imgur.com/ukxutbd.png",4,35,35)</f>
        <v/>
      </c>
    </row>
    <row r="3">
      <c r="K3" s="1937"/>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38" t="s">
        <v>7278</v>
      </c>
      <c r="B1" s="1939" t="s">
        <v>7279</v>
      </c>
      <c r="C1" s="1939" t="s">
        <v>7280</v>
      </c>
      <c r="D1" s="1939" t="s">
        <v>7281</v>
      </c>
      <c r="E1" s="1939" t="s">
        <v>7282</v>
      </c>
      <c r="F1" s="1939" t="s">
        <v>7283</v>
      </c>
      <c r="G1" s="1939" t="s">
        <v>7284</v>
      </c>
      <c r="H1" s="1940" t="s">
        <v>7285</v>
      </c>
      <c r="I1" s="1939" t="s">
        <v>7286</v>
      </c>
      <c r="J1" s="1939" t="s">
        <v>7287</v>
      </c>
      <c r="K1" s="1939" t="s">
        <v>7288</v>
      </c>
      <c r="L1" s="1939" t="s">
        <v>7289</v>
      </c>
      <c r="M1" s="1939" t="s">
        <v>7290</v>
      </c>
      <c r="N1" s="1939" t="s">
        <v>7291</v>
      </c>
      <c r="O1" s="1939" t="s">
        <v>7292</v>
      </c>
      <c r="P1" s="1939" t="s">
        <v>7293</v>
      </c>
      <c r="Q1" s="1939" t="s">
        <v>7294</v>
      </c>
      <c r="R1" s="1939" t="s">
        <v>7295</v>
      </c>
      <c r="S1" s="1939" t="s">
        <v>7296</v>
      </c>
      <c r="T1" s="1939" t="s">
        <v>7297</v>
      </c>
      <c r="U1" s="1939" t="s">
        <v>7298</v>
      </c>
      <c r="V1" s="1939" t="s">
        <v>7299</v>
      </c>
      <c r="W1" s="1941" t="s">
        <v>7300</v>
      </c>
      <c r="X1" s="1939" t="s">
        <v>7301</v>
      </c>
      <c r="Y1" s="1939" t="s">
        <v>7302</v>
      </c>
      <c r="Z1" s="1939" t="s">
        <v>7303</v>
      </c>
      <c r="AA1" s="1939" t="s">
        <v>7304</v>
      </c>
      <c r="AB1" s="1939" t="s">
        <v>7305</v>
      </c>
      <c r="AC1" s="1939" t="s">
        <v>7306</v>
      </c>
      <c r="AD1" s="1939" t="s">
        <v>7307</v>
      </c>
      <c r="AE1" s="1939" t="s">
        <v>7308</v>
      </c>
      <c r="AF1" s="1939" t="s">
        <v>7309</v>
      </c>
      <c r="AG1" s="1941" t="s">
        <v>7310</v>
      </c>
      <c r="AH1" s="1941" t="s">
        <v>7311</v>
      </c>
      <c r="AI1" s="1939"/>
      <c r="AJ1" s="1939"/>
      <c r="AK1" s="1939"/>
      <c r="AL1" s="1939"/>
      <c r="AM1" s="1939"/>
      <c r="AN1" s="1939"/>
      <c r="AO1" s="1939"/>
      <c r="AP1" s="1939" t="s">
        <v>84</v>
      </c>
    </row>
    <row r="2">
      <c r="A2" s="1938">
        <v>44265.0</v>
      </c>
      <c r="B2" s="1942" t="s">
        <v>7312</v>
      </c>
      <c r="C2" s="1943">
        <v>44406.0</v>
      </c>
      <c r="D2" s="1939">
        <v>2.021031E7</v>
      </c>
      <c r="E2" s="1940" t="s">
        <v>7313</v>
      </c>
      <c r="F2" s="1940" t="s">
        <v>7314</v>
      </c>
      <c r="G2" s="1939" t="s">
        <v>1797</v>
      </c>
      <c r="H2" s="1940" t="s">
        <v>6129</v>
      </c>
      <c r="I2" s="1939" t="s">
        <v>2858</v>
      </c>
      <c r="J2" s="1939"/>
      <c r="K2" s="1939"/>
      <c r="L2" s="1939"/>
      <c r="M2" s="1939"/>
      <c r="N2" s="1939"/>
      <c r="O2" s="1939"/>
      <c r="P2" s="1939"/>
      <c r="Q2" s="1939"/>
      <c r="R2" s="1939"/>
      <c r="S2" s="1939"/>
      <c r="T2" s="1939"/>
      <c r="U2" s="1939"/>
      <c r="V2" s="1939"/>
      <c r="W2" s="1939"/>
      <c r="X2" s="1939"/>
      <c r="Y2" s="1939"/>
      <c r="Z2" s="1939"/>
      <c r="AA2" s="1939"/>
      <c r="AB2" s="1939"/>
      <c r="AC2" s="1939"/>
      <c r="AD2" s="1939"/>
      <c r="AE2" s="1939"/>
      <c r="AF2" s="1939"/>
      <c r="AG2" s="1939"/>
      <c r="AH2" s="1939"/>
      <c r="AI2" s="1942"/>
      <c r="AJ2" s="1942"/>
      <c r="AK2" s="1942"/>
      <c r="AL2" s="1942"/>
      <c r="AM2" s="1942"/>
      <c r="AN2" s="1942"/>
      <c r="AO2" s="1942"/>
      <c r="AP2" s="1942"/>
    </row>
    <row r="3">
      <c r="A3" s="1938">
        <v>44273.0</v>
      </c>
      <c r="B3" s="1942" t="s">
        <v>7315</v>
      </c>
      <c r="C3" s="1943">
        <v>44413.0</v>
      </c>
      <c r="D3" s="1939">
        <v>2.0210318E7</v>
      </c>
      <c r="E3" s="1939" t="s">
        <v>7316</v>
      </c>
      <c r="F3" s="1940"/>
      <c r="G3" s="1939"/>
      <c r="H3" s="1939"/>
      <c r="I3" s="1939"/>
      <c r="J3" s="1939"/>
      <c r="K3" s="1939"/>
      <c r="L3" s="1939"/>
      <c r="M3" s="1944"/>
      <c r="N3" s="1944"/>
      <c r="O3" s="1944"/>
      <c r="P3" s="1944"/>
      <c r="Q3" s="1944"/>
      <c r="R3" s="1944"/>
      <c r="S3" s="1944"/>
      <c r="T3" s="1944"/>
      <c r="U3" s="1944"/>
      <c r="V3" s="1944"/>
      <c r="W3" s="1944"/>
      <c r="X3" s="1944"/>
      <c r="Y3" s="1944"/>
      <c r="Z3" s="1944"/>
      <c r="AA3" s="1944"/>
      <c r="AB3" s="1944"/>
      <c r="AC3" s="1944"/>
      <c r="AD3" s="1944"/>
      <c r="AE3" s="1944"/>
      <c r="AF3" s="1944"/>
      <c r="AG3" s="1944"/>
      <c r="AH3" s="1944"/>
      <c r="AI3" s="1945"/>
      <c r="AJ3" s="1945"/>
      <c r="AK3" s="1945"/>
      <c r="AL3" s="1945"/>
      <c r="AM3" s="1945"/>
      <c r="AN3" s="1945"/>
      <c r="AO3" s="1945"/>
      <c r="AP3" s="1945"/>
    </row>
    <row r="4">
      <c r="A4" s="1938">
        <v>44279.0</v>
      </c>
      <c r="B4" s="1942" t="s">
        <v>7317</v>
      </c>
      <c r="C4" s="1943">
        <v>44420.0</v>
      </c>
      <c r="D4" s="1939">
        <v>2.0210324E7</v>
      </c>
      <c r="E4" s="1939" t="s">
        <v>7316</v>
      </c>
      <c r="F4" s="1940"/>
      <c r="G4" s="1939"/>
      <c r="H4" s="1939"/>
      <c r="I4" s="1939"/>
      <c r="J4" s="1939"/>
      <c r="K4" s="1939"/>
      <c r="L4" s="1939"/>
      <c r="M4" s="1946"/>
      <c r="N4" s="1946"/>
      <c r="O4" s="1946"/>
      <c r="P4" s="1946"/>
      <c r="Q4" s="1946"/>
      <c r="R4" s="1946"/>
      <c r="S4" s="1946"/>
      <c r="T4" s="1946"/>
      <c r="U4" s="1946"/>
      <c r="V4" s="1946"/>
      <c r="W4" s="1946"/>
      <c r="X4" s="1946"/>
      <c r="Y4" s="1946"/>
      <c r="Z4" s="1946"/>
      <c r="AA4" s="1946"/>
      <c r="AB4" s="1946"/>
      <c r="AC4" s="1946"/>
      <c r="AD4" s="1946"/>
      <c r="AE4" s="1946"/>
      <c r="AF4" s="1946"/>
      <c r="AG4" s="1946"/>
      <c r="AH4" s="1946"/>
      <c r="AI4" s="1947"/>
      <c r="AJ4" s="1947"/>
      <c r="AK4" s="1947"/>
      <c r="AL4" s="1947"/>
      <c r="AM4" s="1947"/>
      <c r="AN4" s="1947"/>
      <c r="AO4" s="1947"/>
      <c r="AP4" s="1947"/>
    </row>
    <row r="5">
      <c r="A5" s="1938">
        <v>44287.0</v>
      </c>
      <c r="B5" s="1942" t="s">
        <v>7318</v>
      </c>
      <c r="C5" s="1943">
        <v>44427.0</v>
      </c>
      <c r="D5" s="1939">
        <v>2.0210401E7</v>
      </c>
      <c r="E5" s="1939" t="s">
        <v>7316</v>
      </c>
      <c r="F5" s="1940"/>
      <c r="G5" s="1939"/>
      <c r="H5" s="1939"/>
      <c r="I5" s="1939"/>
      <c r="J5" s="1939"/>
      <c r="K5" s="1939"/>
      <c r="L5" s="1939"/>
      <c r="M5" s="1946"/>
      <c r="N5" s="1946"/>
      <c r="O5" s="1946"/>
      <c r="P5" s="1946"/>
      <c r="Q5" s="1946"/>
      <c r="R5" s="1946"/>
      <c r="S5" s="1946"/>
      <c r="T5" s="1946"/>
      <c r="U5" s="1946"/>
      <c r="V5" s="1946"/>
      <c r="W5" s="1946"/>
      <c r="X5" s="1946"/>
      <c r="Y5" s="1946"/>
      <c r="Z5" s="1946"/>
      <c r="AA5" s="1946"/>
      <c r="AB5" s="1946"/>
      <c r="AC5" s="1946"/>
      <c r="AD5" s="1946"/>
      <c r="AE5" s="1946"/>
      <c r="AF5" s="1946"/>
      <c r="AG5" s="1946"/>
      <c r="AH5" s="1946"/>
      <c r="AI5" s="1947"/>
      <c r="AJ5" s="1947"/>
      <c r="AK5" s="1947"/>
      <c r="AL5" s="1947"/>
      <c r="AM5" s="1947"/>
      <c r="AN5" s="1947"/>
      <c r="AO5" s="1947"/>
      <c r="AP5" s="1947"/>
    </row>
    <row r="6">
      <c r="A6" s="1938">
        <v>44294.0</v>
      </c>
      <c r="B6" s="1942" t="s">
        <v>7319</v>
      </c>
      <c r="C6" s="1943">
        <v>44434.0</v>
      </c>
      <c r="D6" s="1939">
        <v>2.0210408E7</v>
      </c>
      <c r="E6" s="1940" t="s">
        <v>7313</v>
      </c>
      <c r="F6" s="1940" t="s">
        <v>7320</v>
      </c>
      <c r="G6" s="1940" t="s">
        <v>709</v>
      </c>
      <c r="H6" s="1940" t="s">
        <v>721</v>
      </c>
      <c r="I6" s="1939"/>
      <c r="J6" s="1939"/>
      <c r="K6" s="1939"/>
      <c r="L6" s="1939"/>
      <c r="M6" s="1946"/>
      <c r="N6" s="1946"/>
      <c r="O6" s="1946"/>
      <c r="P6" s="1946"/>
      <c r="Q6" s="1946"/>
      <c r="R6" s="1946"/>
      <c r="S6" s="1946"/>
      <c r="T6" s="1946"/>
      <c r="U6" s="1946"/>
      <c r="V6" s="1946"/>
      <c r="W6" s="1946"/>
      <c r="X6" s="1946"/>
      <c r="Y6" s="1946"/>
      <c r="Z6" s="1946"/>
      <c r="AA6" s="1946"/>
      <c r="AB6" s="1946"/>
      <c r="AC6" s="1946"/>
      <c r="AD6" s="1946"/>
      <c r="AE6" s="1946"/>
      <c r="AF6" s="1946"/>
      <c r="AG6" s="1946"/>
      <c r="AH6" s="1946"/>
      <c r="AI6" s="1947"/>
      <c r="AJ6" s="1947"/>
      <c r="AK6" s="1947"/>
      <c r="AL6" s="1947"/>
      <c r="AM6" s="1947"/>
      <c r="AN6" s="1947"/>
      <c r="AO6" s="1947"/>
      <c r="AP6" s="1947"/>
    </row>
    <row r="7">
      <c r="A7" s="1938">
        <v>44301.0</v>
      </c>
      <c r="B7" s="1942" t="s">
        <v>7321</v>
      </c>
      <c r="C7" s="1943">
        <v>44441.0</v>
      </c>
      <c r="D7" s="1939">
        <v>2.0210415E7</v>
      </c>
      <c r="E7" s="1939" t="s">
        <v>7316</v>
      </c>
      <c r="F7" s="1940"/>
      <c r="G7" s="1939"/>
      <c r="H7" s="1939"/>
      <c r="I7" s="1939"/>
      <c r="J7" s="1939"/>
      <c r="K7" s="1939"/>
      <c r="L7" s="1939"/>
      <c r="M7" s="1946"/>
      <c r="N7" s="1946"/>
      <c r="O7" s="1946"/>
      <c r="P7" s="1946"/>
      <c r="Q7" s="1946"/>
      <c r="R7" s="1946"/>
      <c r="S7" s="1946"/>
      <c r="T7" s="1946"/>
      <c r="U7" s="1946"/>
      <c r="V7" s="1946"/>
      <c r="W7" s="1946"/>
      <c r="X7" s="1946"/>
      <c r="Y7" s="1946"/>
      <c r="Z7" s="1946"/>
      <c r="AA7" s="1946"/>
      <c r="AB7" s="1946"/>
      <c r="AC7" s="1946"/>
      <c r="AD7" s="1946"/>
      <c r="AE7" s="1946"/>
      <c r="AF7" s="1946"/>
      <c r="AG7" s="1946"/>
      <c r="AH7" s="1946"/>
      <c r="AI7" s="1947"/>
      <c r="AJ7" s="1947"/>
      <c r="AK7" s="1947"/>
      <c r="AL7" s="1947"/>
      <c r="AM7" s="1947"/>
      <c r="AN7" s="1947"/>
      <c r="AO7" s="1947"/>
      <c r="AP7" s="1947"/>
    </row>
    <row r="8">
      <c r="A8" s="1938">
        <v>44308.0</v>
      </c>
      <c r="B8" s="1942" t="s">
        <v>7322</v>
      </c>
      <c r="C8" s="1943">
        <v>44448.0</v>
      </c>
      <c r="D8" s="1939">
        <v>2.0210422E7</v>
      </c>
      <c r="E8" s="1939" t="s">
        <v>7316</v>
      </c>
      <c r="F8" s="1940"/>
      <c r="G8" s="1939"/>
      <c r="H8" s="1939"/>
      <c r="I8" s="1939"/>
      <c r="J8" s="1939"/>
      <c r="K8" s="1939"/>
      <c r="L8" s="1939"/>
      <c r="M8" s="1939"/>
      <c r="N8" s="1939"/>
      <c r="O8" s="1946"/>
      <c r="P8" s="1946"/>
      <c r="Q8" s="1946"/>
      <c r="R8" s="1946"/>
      <c r="S8" s="1946"/>
      <c r="T8" s="1946"/>
      <c r="U8" s="1946"/>
      <c r="V8" s="1946"/>
      <c r="W8" s="1946"/>
      <c r="X8" s="1946"/>
      <c r="Y8" s="1946"/>
      <c r="Z8" s="1946"/>
      <c r="AA8" s="1946"/>
      <c r="AB8" s="1946"/>
      <c r="AC8" s="1946"/>
      <c r="AD8" s="1946"/>
      <c r="AE8" s="1946"/>
      <c r="AF8" s="1946"/>
      <c r="AG8" s="1946"/>
      <c r="AH8" s="1946"/>
      <c r="AI8" s="1947"/>
      <c r="AJ8" s="1947"/>
      <c r="AK8" s="1947"/>
      <c r="AL8" s="1947"/>
      <c r="AM8" s="1947"/>
      <c r="AN8" s="1947"/>
      <c r="AO8" s="1947"/>
      <c r="AP8" s="1947"/>
    </row>
    <row r="9">
      <c r="A9" s="1938">
        <v>44315.0</v>
      </c>
      <c r="B9" s="1942" t="s">
        <v>7323</v>
      </c>
      <c r="C9" s="1943">
        <v>44455.0</v>
      </c>
      <c r="D9" s="1939">
        <v>2.0210429E7</v>
      </c>
      <c r="E9" s="1939" t="s">
        <v>7316</v>
      </c>
      <c r="F9" s="1940"/>
      <c r="G9" s="1939"/>
      <c r="H9" s="1939"/>
      <c r="I9" s="1939"/>
      <c r="J9" s="1939"/>
      <c r="K9" s="1939"/>
      <c r="L9" s="1939"/>
      <c r="M9" s="1946"/>
      <c r="N9" s="1946"/>
      <c r="O9" s="1946"/>
      <c r="P9" s="1946"/>
      <c r="Q9" s="1946"/>
      <c r="R9" s="1946"/>
      <c r="S9" s="1946"/>
      <c r="T9" s="1946"/>
      <c r="U9" s="1946"/>
      <c r="V9" s="1946"/>
      <c r="W9" s="1946"/>
      <c r="X9" s="1946"/>
      <c r="Y9" s="1946"/>
      <c r="Z9" s="1946"/>
      <c r="AA9" s="1946"/>
      <c r="AB9" s="1946"/>
      <c r="AC9" s="1946"/>
      <c r="AD9" s="1946"/>
      <c r="AE9" s="1946"/>
      <c r="AF9" s="1946"/>
      <c r="AG9" s="1946"/>
      <c r="AH9" s="1946"/>
      <c r="AI9" s="1947"/>
      <c r="AJ9" s="1947"/>
      <c r="AK9" s="1947"/>
      <c r="AL9" s="1947"/>
      <c r="AM9" s="1947"/>
      <c r="AN9" s="1947"/>
      <c r="AO9" s="1947"/>
      <c r="AP9" s="1947"/>
    </row>
    <row r="10">
      <c r="A10" s="1938">
        <v>44322.0</v>
      </c>
      <c r="B10" s="1942" t="s">
        <v>7324</v>
      </c>
      <c r="C10" s="1943">
        <v>44462.0</v>
      </c>
      <c r="D10" s="1939">
        <v>2.0210506E7</v>
      </c>
      <c r="E10" s="1940" t="s">
        <v>7313</v>
      </c>
      <c r="F10" s="1940" t="s">
        <v>7325</v>
      </c>
      <c r="G10" s="1939" t="s">
        <v>413</v>
      </c>
      <c r="H10" s="1939" t="s">
        <v>2493</v>
      </c>
      <c r="I10" s="1939"/>
      <c r="J10" s="1939"/>
      <c r="K10" s="1939"/>
      <c r="L10" s="1939"/>
      <c r="M10" s="1946"/>
      <c r="N10" s="1946"/>
      <c r="O10" s="1946"/>
      <c r="P10" s="1946"/>
      <c r="Q10" s="1946"/>
      <c r="R10" s="1946"/>
      <c r="S10" s="1946"/>
      <c r="T10" s="1946"/>
      <c r="U10" s="1946"/>
      <c r="V10" s="1946"/>
      <c r="W10" s="1946"/>
      <c r="X10" s="1946"/>
      <c r="Y10" s="1946"/>
      <c r="Z10" s="1946"/>
      <c r="AA10" s="1946"/>
      <c r="AB10" s="1946"/>
      <c r="AC10" s="1946"/>
      <c r="AD10" s="1946"/>
      <c r="AE10" s="1946"/>
      <c r="AF10" s="1946"/>
      <c r="AG10" s="1946"/>
      <c r="AH10" s="1946"/>
      <c r="AI10" s="1947"/>
      <c r="AJ10" s="1947"/>
      <c r="AK10" s="1947"/>
      <c r="AL10" s="1947"/>
      <c r="AM10" s="1947"/>
      <c r="AN10" s="1947"/>
      <c r="AO10" s="1947"/>
      <c r="AP10" s="1947"/>
    </row>
    <row r="11">
      <c r="A11" s="1938">
        <v>44329.0</v>
      </c>
      <c r="B11" s="1942" t="s">
        <v>7326</v>
      </c>
      <c r="C11" s="1943">
        <v>44469.0</v>
      </c>
      <c r="D11" s="1939">
        <v>2.0210513E7</v>
      </c>
      <c r="E11" s="1939" t="s">
        <v>7316</v>
      </c>
      <c r="F11" s="1940"/>
      <c r="G11" s="1939"/>
      <c r="H11" s="1939"/>
      <c r="I11" s="1939"/>
      <c r="J11" s="1939"/>
      <c r="K11" s="1939"/>
      <c r="L11" s="1939"/>
      <c r="M11" s="1946"/>
      <c r="N11" s="1946"/>
      <c r="O11" s="1946"/>
      <c r="P11" s="1946"/>
      <c r="Q11" s="1946"/>
      <c r="R11" s="1946"/>
      <c r="S11" s="1946"/>
      <c r="T11" s="1946"/>
      <c r="U11" s="1946"/>
      <c r="V11" s="1946"/>
      <c r="W11" s="1946"/>
      <c r="X11" s="1946"/>
      <c r="Y11" s="1946"/>
      <c r="Z11" s="1946"/>
      <c r="AA11" s="1946"/>
      <c r="AB11" s="1946"/>
      <c r="AC11" s="1946"/>
      <c r="AD11" s="1946"/>
      <c r="AE11" s="1946"/>
      <c r="AF11" s="1946"/>
      <c r="AG11" s="1946"/>
      <c r="AH11" s="1946"/>
      <c r="AI11" s="1947"/>
      <c r="AJ11" s="1947"/>
      <c r="AK11" s="1947"/>
      <c r="AL11" s="1947"/>
      <c r="AM11" s="1947"/>
      <c r="AN11" s="1947"/>
      <c r="AO11" s="1947"/>
      <c r="AP11" s="1947"/>
    </row>
    <row r="12">
      <c r="A12" s="1938">
        <v>44336.0</v>
      </c>
      <c r="B12" s="1942" t="s">
        <v>7327</v>
      </c>
      <c r="C12" s="1943">
        <v>44476.0</v>
      </c>
      <c r="D12" s="1939">
        <v>2.021052E7</v>
      </c>
      <c r="E12" s="1939" t="s">
        <v>7316</v>
      </c>
      <c r="F12" s="1940"/>
      <c r="G12" s="1939"/>
      <c r="H12" s="1939"/>
      <c r="I12" s="1939"/>
      <c r="J12" s="1939"/>
      <c r="K12" s="1939"/>
      <c r="L12" s="1939"/>
      <c r="M12" s="1946"/>
      <c r="N12" s="1946"/>
      <c r="O12" s="1946"/>
      <c r="P12" s="1946"/>
      <c r="Q12" s="1946"/>
      <c r="R12" s="1946"/>
      <c r="S12" s="1946"/>
      <c r="T12" s="1946"/>
      <c r="U12" s="1946"/>
      <c r="V12" s="1946"/>
      <c r="W12" s="1946"/>
      <c r="X12" s="1946"/>
      <c r="Y12" s="1946"/>
      <c r="Z12" s="1946"/>
      <c r="AA12" s="1946"/>
      <c r="AB12" s="1946"/>
      <c r="AC12" s="1946"/>
      <c r="AD12" s="1946"/>
      <c r="AE12" s="1946"/>
      <c r="AF12" s="1946"/>
      <c r="AG12" s="1946"/>
      <c r="AH12" s="1946"/>
      <c r="AI12" s="1947"/>
      <c r="AJ12" s="1947"/>
      <c r="AK12" s="1947"/>
      <c r="AL12" s="1947"/>
      <c r="AM12" s="1947"/>
      <c r="AN12" s="1947"/>
      <c r="AO12" s="1947"/>
      <c r="AP12" s="1947"/>
    </row>
    <row r="13">
      <c r="A13" s="1938">
        <v>44343.0</v>
      </c>
      <c r="B13" s="1942" t="s">
        <v>7328</v>
      </c>
      <c r="C13" s="1943">
        <v>44483.0</v>
      </c>
      <c r="D13" s="1939">
        <v>2.0210527E7</v>
      </c>
      <c r="E13" s="1939" t="s">
        <v>7316</v>
      </c>
      <c r="F13" s="1940"/>
      <c r="G13" s="1939"/>
      <c r="H13" s="1939"/>
      <c r="I13" s="1939"/>
      <c r="J13" s="1939"/>
      <c r="K13" s="1939"/>
      <c r="L13" s="1939"/>
      <c r="M13" s="1946"/>
      <c r="N13" s="1946"/>
      <c r="O13" s="1946"/>
      <c r="P13" s="1946"/>
      <c r="Q13" s="1946"/>
      <c r="R13" s="1946"/>
      <c r="S13" s="1946"/>
      <c r="T13" s="1946"/>
      <c r="U13" s="1946"/>
      <c r="V13" s="1946"/>
      <c r="W13" s="1946"/>
      <c r="X13" s="1946"/>
      <c r="Y13" s="1946"/>
      <c r="Z13" s="1946"/>
      <c r="AA13" s="1946"/>
      <c r="AB13" s="1946"/>
      <c r="AC13" s="1946"/>
      <c r="AD13" s="1946"/>
      <c r="AE13" s="1946"/>
      <c r="AF13" s="1946"/>
      <c r="AG13" s="1946"/>
      <c r="AH13" s="1946"/>
      <c r="AI13" s="1947"/>
      <c r="AJ13" s="1947"/>
      <c r="AK13" s="1947"/>
      <c r="AL13" s="1947"/>
      <c r="AM13" s="1947"/>
      <c r="AN13" s="1947"/>
      <c r="AO13" s="1947"/>
      <c r="AP13" s="1947"/>
    </row>
    <row r="14">
      <c r="A14" s="1938">
        <v>44350.0</v>
      </c>
      <c r="B14" s="1942" t="s">
        <v>7329</v>
      </c>
      <c r="C14" s="1943">
        <v>44490.0</v>
      </c>
      <c r="D14" s="1939">
        <v>2.0210603E7</v>
      </c>
      <c r="E14" s="1940" t="s">
        <v>7313</v>
      </c>
      <c r="F14" s="1940" t="s">
        <v>7330</v>
      </c>
      <c r="G14" s="1939" t="s">
        <v>947</v>
      </c>
      <c r="H14" s="1939" t="s">
        <v>3159</v>
      </c>
      <c r="I14" s="1939"/>
      <c r="J14" s="1939"/>
      <c r="K14" s="1939"/>
      <c r="L14" s="1939"/>
      <c r="M14" s="1946"/>
      <c r="N14" s="1946"/>
      <c r="O14" s="1946"/>
      <c r="P14" s="1946"/>
      <c r="Q14" s="1946"/>
      <c r="R14" s="1946"/>
      <c r="S14" s="1946"/>
      <c r="T14" s="1946"/>
      <c r="U14" s="1946"/>
      <c r="V14" s="1946"/>
      <c r="W14" s="1946"/>
      <c r="X14" s="1946"/>
      <c r="Y14" s="1946"/>
      <c r="Z14" s="1946"/>
      <c r="AA14" s="1946"/>
      <c r="AB14" s="1946"/>
      <c r="AC14" s="1946"/>
      <c r="AD14" s="1946"/>
      <c r="AE14" s="1946"/>
      <c r="AF14" s="1946"/>
      <c r="AG14" s="1946"/>
      <c r="AH14" s="1946"/>
      <c r="AI14" s="1947"/>
      <c r="AJ14" s="1947"/>
      <c r="AK14" s="1947"/>
      <c r="AL14" s="1947"/>
      <c r="AM14" s="1947"/>
      <c r="AN14" s="1947"/>
      <c r="AO14" s="1947"/>
      <c r="AP14" s="1947"/>
    </row>
    <row r="15">
      <c r="A15" s="1938">
        <v>44357.0</v>
      </c>
      <c r="B15" s="1942" t="s">
        <v>7331</v>
      </c>
      <c r="C15" s="1943">
        <v>44497.0</v>
      </c>
      <c r="D15" s="1939">
        <v>2.021061E7</v>
      </c>
      <c r="E15" s="1939" t="s">
        <v>7316</v>
      </c>
      <c r="F15" s="1940"/>
      <c r="G15" s="1939"/>
      <c r="H15" s="1939"/>
      <c r="I15" s="1939"/>
      <c r="J15" s="1939"/>
      <c r="K15" s="1939"/>
      <c r="L15" s="1939"/>
      <c r="M15" s="1946"/>
      <c r="N15" s="1946"/>
      <c r="O15" s="1946"/>
      <c r="P15" s="1946"/>
      <c r="Q15" s="1946"/>
      <c r="R15" s="1946"/>
      <c r="S15" s="1946"/>
      <c r="T15" s="1946"/>
      <c r="U15" s="1946"/>
      <c r="V15" s="1946"/>
      <c r="W15" s="1946"/>
      <c r="X15" s="1946"/>
      <c r="Y15" s="1946"/>
      <c r="Z15" s="1946"/>
      <c r="AA15" s="1946"/>
      <c r="AB15" s="1946"/>
      <c r="AC15" s="1946"/>
      <c r="AD15" s="1946"/>
      <c r="AE15" s="1946"/>
      <c r="AF15" s="1946"/>
      <c r="AG15" s="1946"/>
      <c r="AH15" s="1946"/>
      <c r="AI15" s="1947"/>
      <c r="AJ15" s="1947"/>
      <c r="AK15" s="1947"/>
      <c r="AL15" s="1947"/>
      <c r="AM15" s="1947"/>
      <c r="AN15" s="1947"/>
      <c r="AO15" s="1947"/>
      <c r="AP15" s="1947"/>
    </row>
    <row r="16">
      <c r="A16" s="1938">
        <v>44364.0</v>
      </c>
      <c r="B16" s="1942" t="s">
        <v>7332</v>
      </c>
      <c r="C16" s="1943">
        <v>44504.0</v>
      </c>
      <c r="D16" s="1939">
        <v>2.0210617E7</v>
      </c>
      <c r="E16" s="1939" t="s">
        <v>7316</v>
      </c>
      <c r="F16" s="1940"/>
      <c r="G16" s="1939"/>
      <c r="H16" s="1939"/>
      <c r="I16" s="1939"/>
      <c r="J16" s="1939"/>
      <c r="K16" s="1939"/>
      <c r="L16" s="1939"/>
      <c r="M16" s="1946"/>
      <c r="N16" s="1946"/>
      <c r="O16" s="1946"/>
      <c r="P16" s="1946"/>
      <c r="Q16" s="1946"/>
      <c r="R16" s="1946"/>
      <c r="S16" s="1946"/>
      <c r="T16" s="1946"/>
      <c r="U16" s="1946"/>
      <c r="V16" s="1946"/>
      <c r="W16" s="1946"/>
      <c r="X16" s="1946"/>
      <c r="Y16" s="1946"/>
      <c r="Z16" s="1946"/>
      <c r="AA16" s="1946"/>
      <c r="AB16" s="1946"/>
      <c r="AC16" s="1946"/>
      <c r="AD16" s="1946"/>
      <c r="AE16" s="1946"/>
      <c r="AF16" s="1946"/>
      <c r="AG16" s="1946"/>
      <c r="AH16" s="1946"/>
      <c r="AI16" s="1947"/>
      <c r="AJ16" s="1947"/>
      <c r="AK16" s="1947"/>
      <c r="AL16" s="1947"/>
      <c r="AM16" s="1947"/>
      <c r="AN16" s="1947"/>
      <c r="AO16" s="1947"/>
      <c r="AP16" s="1947"/>
    </row>
    <row r="17">
      <c r="A17" s="1938">
        <v>44371.0</v>
      </c>
      <c r="B17" s="1942" t="s">
        <v>7333</v>
      </c>
      <c r="C17" s="1943">
        <v>44511.0</v>
      </c>
      <c r="D17" s="1939">
        <v>2.0210624E7</v>
      </c>
      <c r="E17" s="1939" t="s">
        <v>7316</v>
      </c>
      <c r="F17" s="1940"/>
      <c r="G17" s="1939"/>
      <c r="H17" s="1939"/>
      <c r="I17" s="1939"/>
      <c r="J17" s="1939"/>
      <c r="K17" s="1939"/>
      <c r="L17" s="1939"/>
      <c r="M17" s="1946"/>
      <c r="N17" s="1946"/>
      <c r="O17" s="1946"/>
      <c r="P17" s="1946"/>
      <c r="Q17" s="1946"/>
      <c r="R17" s="1946"/>
      <c r="S17" s="1946"/>
      <c r="T17" s="1946"/>
      <c r="U17" s="1946"/>
      <c r="V17" s="1946"/>
      <c r="W17" s="1946"/>
      <c r="X17" s="1946"/>
      <c r="Y17" s="1946"/>
      <c r="Z17" s="1946"/>
      <c r="AA17" s="1946"/>
      <c r="AB17" s="1946"/>
      <c r="AC17" s="1946"/>
      <c r="AD17" s="1946"/>
      <c r="AE17" s="1946"/>
      <c r="AF17" s="1946"/>
      <c r="AG17" s="1946"/>
      <c r="AH17" s="1946"/>
      <c r="AI17" s="1947"/>
      <c r="AJ17" s="1947"/>
      <c r="AK17" s="1947"/>
      <c r="AL17" s="1947"/>
      <c r="AM17" s="1947"/>
      <c r="AN17" s="1947"/>
      <c r="AO17" s="1947"/>
      <c r="AP17" s="1947"/>
    </row>
    <row r="18">
      <c r="A18" s="1938">
        <v>44378.0</v>
      </c>
      <c r="B18" s="1942" t="s">
        <v>7334</v>
      </c>
      <c r="C18" s="1943">
        <v>44518.0</v>
      </c>
      <c r="D18" s="1939">
        <v>2.0210701E7</v>
      </c>
      <c r="E18" s="1940" t="s">
        <v>7313</v>
      </c>
      <c r="F18" s="1940" t="s">
        <v>7335</v>
      </c>
      <c r="G18" s="1940" t="s">
        <v>48</v>
      </c>
      <c r="H18" s="1939" t="s">
        <v>415</v>
      </c>
      <c r="I18" s="1939"/>
      <c r="J18" s="1939"/>
      <c r="K18" s="1939"/>
      <c r="L18" s="1939"/>
      <c r="M18" s="1946"/>
      <c r="N18" s="1946"/>
      <c r="O18" s="1946"/>
      <c r="P18" s="1946"/>
      <c r="Q18" s="1946"/>
      <c r="R18" s="1946"/>
      <c r="S18" s="1946"/>
      <c r="T18" s="1946"/>
      <c r="U18" s="1946"/>
      <c r="V18" s="1946"/>
      <c r="W18" s="1946"/>
      <c r="X18" s="1946"/>
      <c r="Y18" s="1946"/>
      <c r="Z18" s="1946"/>
      <c r="AA18" s="1946"/>
      <c r="AB18" s="1946"/>
      <c r="AC18" s="1946"/>
      <c r="AD18" s="1946"/>
      <c r="AE18" s="1946"/>
      <c r="AF18" s="1946"/>
      <c r="AG18" s="1946"/>
      <c r="AH18" s="1946"/>
      <c r="AI18" s="1947"/>
      <c r="AJ18" s="1947"/>
      <c r="AK18" s="1947"/>
      <c r="AL18" s="1947"/>
      <c r="AM18" s="1947"/>
      <c r="AN18" s="1947"/>
      <c r="AO18" s="1947"/>
      <c r="AP18" s="1947"/>
    </row>
    <row r="19">
      <c r="A19" s="1948">
        <v>44385.0</v>
      </c>
      <c r="B19" s="1942" t="s">
        <v>7336</v>
      </c>
      <c r="C19" s="1949">
        <v>44525.0</v>
      </c>
      <c r="D19" s="1950">
        <v>2.0210708E7</v>
      </c>
      <c r="E19" s="1939" t="s">
        <v>7316</v>
      </c>
      <c r="F19" s="1940"/>
      <c r="G19" s="1950"/>
      <c r="H19" s="1950"/>
      <c r="I19" s="1950"/>
      <c r="J19" s="1950"/>
      <c r="K19" s="1950"/>
      <c r="L19" s="1950"/>
      <c r="M19" s="1946"/>
      <c r="N19" s="1946"/>
      <c r="O19" s="1946"/>
      <c r="P19" s="1946"/>
      <c r="Q19" s="1946"/>
      <c r="R19" s="1946"/>
      <c r="S19" s="1946"/>
      <c r="T19" s="1946"/>
      <c r="U19" s="1946"/>
      <c r="V19" s="1946"/>
      <c r="W19" s="1946"/>
      <c r="X19" s="1946"/>
      <c r="Y19" s="1946"/>
      <c r="Z19" s="1946"/>
      <c r="AA19" s="1946"/>
      <c r="AB19" s="1946"/>
      <c r="AC19" s="1946"/>
      <c r="AD19" s="1946"/>
      <c r="AE19" s="1946"/>
      <c r="AF19" s="1946"/>
      <c r="AG19" s="1946"/>
      <c r="AH19" s="1946"/>
      <c r="AI19" s="1947"/>
      <c r="AJ19" s="1947"/>
      <c r="AK19" s="1947"/>
      <c r="AL19" s="1947"/>
      <c r="AM19" s="1947"/>
      <c r="AN19" s="1947"/>
      <c r="AO19" s="1947"/>
      <c r="AP19" s="1947"/>
    </row>
    <row r="20">
      <c r="A20" s="1938">
        <v>44392.0</v>
      </c>
      <c r="B20" s="1942" t="s">
        <v>7337</v>
      </c>
      <c r="C20" s="1943">
        <v>44532.0</v>
      </c>
      <c r="D20" s="1939">
        <v>2.0210715E7</v>
      </c>
      <c r="E20" s="1939" t="s">
        <v>7316</v>
      </c>
      <c r="F20" s="1940"/>
      <c r="G20" s="1939"/>
      <c r="H20" s="1939"/>
      <c r="I20" s="1939"/>
      <c r="J20" s="1939"/>
      <c r="K20" s="1939"/>
      <c r="L20" s="1939"/>
      <c r="M20" s="1946"/>
      <c r="N20" s="1946"/>
      <c r="O20" s="1946"/>
      <c r="P20" s="1946"/>
      <c r="Q20" s="1946"/>
      <c r="R20" s="1946"/>
      <c r="S20" s="1946"/>
      <c r="T20" s="1946"/>
      <c r="U20" s="1946"/>
      <c r="V20" s="1946"/>
      <c r="W20" s="1946"/>
      <c r="X20" s="1946"/>
      <c r="Y20" s="1946"/>
      <c r="Z20" s="1946"/>
      <c r="AA20" s="1946"/>
      <c r="AB20" s="1946"/>
      <c r="AC20" s="1946"/>
      <c r="AD20" s="1946"/>
      <c r="AE20" s="1946"/>
      <c r="AF20" s="1946"/>
      <c r="AG20" s="1946"/>
      <c r="AH20" s="1946"/>
      <c r="AI20" s="1947"/>
      <c r="AJ20" s="1947"/>
      <c r="AK20" s="1947"/>
      <c r="AL20" s="1947"/>
      <c r="AM20" s="1947"/>
      <c r="AN20" s="1947"/>
      <c r="AO20" s="1947"/>
      <c r="AP20" s="1947"/>
    </row>
    <row r="21">
      <c r="A21" s="1938">
        <v>44399.0</v>
      </c>
      <c r="B21" s="1942" t="s">
        <v>7338</v>
      </c>
      <c r="C21" s="1943">
        <v>44539.0</v>
      </c>
      <c r="D21" s="1939">
        <v>2.0210722E7</v>
      </c>
      <c r="E21" s="1939" t="s">
        <v>7316</v>
      </c>
      <c r="F21" s="1940"/>
      <c r="G21" s="1939"/>
      <c r="H21" s="1939"/>
      <c r="I21" s="1939"/>
      <c r="J21" s="1939"/>
      <c r="K21" s="1939"/>
      <c r="L21" s="1939"/>
      <c r="M21" s="1946"/>
      <c r="N21" s="1946"/>
      <c r="O21" s="1946"/>
      <c r="P21" s="1946"/>
      <c r="Q21" s="1946"/>
      <c r="R21" s="1946"/>
      <c r="S21" s="1946"/>
      <c r="T21" s="1946"/>
      <c r="U21" s="1946"/>
      <c r="V21" s="1946"/>
      <c r="W21" s="1946"/>
      <c r="X21" s="1946"/>
      <c r="Y21" s="1946"/>
      <c r="Z21" s="1946"/>
      <c r="AA21" s="1946"/>
      <c r="AB21" s="1946"/>
      <c r="AC21" s="1946"/>
      <c r="AD21" s="1946"/>
      <c r="AE21" s="1946"/>
      <c r="AF21" s="1946"/>
      <c r="AG21" s="1946"/>
      <c r="AH21" s="1946"/>
      <c r="AI21" s="1947"/>
      <c r="AJ21" s="1947"/>
      <c r="AK21" s="1947"/>
      <c r="AL21" s="1947"/>
      <c r="AM21" s="1947"/>
      <c r="AN21" s="1947"/>
      <c r="AO21" s="1947"/>
      <c r="AP21" s="1947"/>
    </row>
    <row r="22">
      <c r="A22" s="1938">
        <v>44405.0</v>
      </c>
      <c r="B22" s="1942" t="s">
        <v>7339</v>
      </c>
      <c r="C22" s="1939" t="s">
        <v>7340</v>
      </c>
      <c r="D22" s="1939">
        <v>2.0210728E7</v>
      </c>
      <c r="E22" s="1939" t="s">
        <v>7313</v>
      </c>
      <c r="F22" s="1940" t="s">
        <v>7341</v>
      </c>
      <c r="G22" s="1939"/>
      <c r="H22" s="1939"/>
      <c r="I22" s="1939"/>
      <c r="J22" s="1939"/>
      <c r="K22" s="1939"/>
      <c r="L22" s="1939"/>
      <c r="M22" s="1946"/>
      <c r="N22" s="1946"/>
      <c r="O22" s="1946"/>
      <c r="P22" s="1946"/>
      <c r="Q22" s="1946"/>
      <c r="R22" s="1946"/>
      <c r="S22" s="1946"/>
      <c r="T22" s="1946"/>
      <c r="U22" s="1946"/>
      <c r="V22" s="1946"/>
      <c r="W22" s="1946"/>
      <c r="X22" s="1946"/>
      <c r="Y22" s="1946"/>
      <c r="Z22" s="1946"/>
      <c r="AA22" s="1946"/>
      <c r="AB22" s="1946"/>
      <c r="AC22" s="1946"/>
      <c r="AD22" s="1946"/>
      <c r="AE22" s="1946"/>
      <c r="AF22" s="1946"/>
      <c r="AG22" s="1946"/>
      <c r="AH22" s="1946"/>
      <c r="AI22" s="1947"/>
      <c r="AJ22" s="1947"/>
      <c r="AK22" s="1947"/>
      <c r="AL22" s="1947"/>
      <c r="AM22" s="1947"/>
      <c r="AN22" s="1947"/>
      <c r="AO22" s="1947"/>
      <c r="AP22" s="1947"/>
    </row>
    <row r="23">
      <c r="A23" s="1948">
        <v>44413.0</v>
      </c>
      <c r="B23" s="1942" t="s">
        <v>7342</v>
      </c>
      <c r="C23" s="1939" t="s">
        <v>7340</v>
      </c>
      <c r="D23" s="1939">
        <v>2.0210805E7</v>
      </c>
      <c r="E23" s="1939" t="s">
        <v>7316</v>
      </c>
      <c r="F23" s="1940"/>
      <c r="G23" s="1950"/>
      <c r="H23" s="1950"/>
      <c r="I23" s="1950"/>
      <c r="J23" s="1950"/>
      <c r="K23" s="1950"/>
      <c r="L23" s="1950"/>
      <c r="M23" s="1951"/>
      <c r="N23" s="1951"/>
      <c r="O23" s="1951"/>
      <c r="P23" s="1951"/>
      <c r="Q23" s="1951"/>
      <c r="R23" s="1951"/>
      <c r="S23" s="1951"/>
      <c r="T23" s="1951"/>
      <c r="U23" s="1951"/>
      <c r="V23" s="1951"/>
      <c r="W23" s="1951"/>
      <c r="X23" s="1951"/>
      <c r="Y23" s="1951"/>
      <c r="Z23" s="1951"/>
      <c r="AA23" s="1951"/>
      <c r="AB23" s="1951"/>
      <c r="AC23" s="1951"/>
      <c r="AD23" s="1951"/>
      <c r="AE23" s="1951"/>
      <c r="AF23" s="1951"/>
      <c r="AG23" s="1951"/>
      <c r="AH23" s="1951"/>
      <c r="AI23" s="1952"/>
      <c r="AJ23" s="1952"/>
      <c r="AK23" s="1952"/>
      <c r="AL23" s="1952"/>
      <c r="AM23" s="1952"/>
      <c r="AN23" s="1952"/>
      <c r="AO23" s="1952"/>
      <c r="AP23" s="1952"/>
    </row>
    <row r="24">
      <c r="A24" s="1948">
        <v>44420.0</v>
      </c>
      <c r="B24" s="1942" t="s">
        <v>7343</v>
      </c>
      <c r="C24" s="1949">
        <v>44546.0</v>
      </c>
      <c r="D24" s="1950">
        <v>2.0210812E7</v>
      </c>
      <c r="E24" s="1950" t="s">
        <v>7316</v>
      </c>
      <c r="F24" s="1940"/>
      <c r="G24" s="1951"/>
      <c r="H24" s="1951"/>
      <c r="I24" s="1951"/>
      <c r="J24" s="1951"/>
      <c r="K24" s="1951"/>
      <c r="L24" s="1951"/>
      <c r="M24" s="1951"/>
      <c r="N24" s="1951"/>
      <c r="O24" s="1951"/>
      <c r="P24" s="1951"/>
      <c r="Q24" s="1951"/>
      <c r="R24" s="1951"/>
      <c r="S24" s="1951"/>
      <c r="T24" s="1951"/>
      <c r="U24" s="1951"/>
      <c r="V24" s="1951"/>
      <c r="W24" s="1951"/>
      <c r="X24" s="1951"/>
      <c r="Y24" s="1951"/>
      <c r="Z24" s="1951"/>
      <c r="AA24" s="1951"/>
      <c r="AB24" s="1951"/>
      <c r="AC24" s="1951"/>
      <c r="AD24" s="1951"/>
      <c r="AE24" s="1951"/>
      <c r="AF24" s="1951"/>
      <c r="AG24" s="1951"/>
      <c r="AH24" s="1951"/>
      <c r="AI24" s="1952"/>
      <c r="AJ24" s="1952"/>
      <c r="AK24" s="1952"/>
      <c r="AL24" s="1952"/>
      <c r="AM24" s="1952"/>
      <c r="AN24" s="1952"/>
      <c r="AO24" s="1952"/>
      <c r="AP24" s="1952"/>
    </row>
    <row r="25">
      <c r="A25" s="1948">
        <v>44427.0</v>
      </c>
      <c r="B25" s="1942" t="s">
        <v>7344</v>
      </c>
      <c r="C25" s="1950" t="s">
        <v>7340</v>
      </c>
      <c r="D25" s="1950">
        <v>2.0210819E7</v>
      </c>
      <c r="E25" s="1950" t="s">
        <v>7316</v>
      </c>
      <c r="F25" s="1940"/>
      <c r="G25" s="1951"/>
      <c r="H25" s="1951"/>
      <c r="I25" s="1951"/>
      <c r="J25" s="1951"/>
      <c r="K25" s="1951"/>
      <c r="L25" s="1951"/>
      <c r="M25" s="1951"/>
      <c r="N25" s="1951"/>
      <c r="O25" s="1951"/>
      <c r="P25" s="1951"/>
      <c r="Q25" s="1951"/>
      <c r="R25" s="1951"/>
      <c r="S25" s="1951"/>
      <c r="T25" s="1951"/>
      <c r="U25" s="1951"/>
      <c r="V25" s="1951"/>
      <c r="W25" s="1951"/>
      <c r="X25" s="1951"/>
      <c r="Y25" s="1951"/>
      <c r="Z25" s="1951"/>
      <c r="AA25" s="1951"/>
      <c r="AB25" s="1951"/>
      <c r="AC25" s="1951"/>
      <c r="AD25" s="1951"/>
      <c r="AE25" s="1951"/>
      <c r="AF25" s="1951"/>
      <c r="AG25" s="1951"/>
      <c r="AH25" s="1951"/>
      <c r="AI25" s="1952"/>
      <c r="AJ25" s="1952"/>
      <c r="AK25" s="1952"/>
      <c r="AL25" s="1952"/>
      <c r="AM25" s="1952"/>
      <c r="AN25" s="1952"/>
      <c r="AO25" s="1952"/>
      <c r="AP25" s="1952"/>
    </row>
    <row r="26">
      <c r="A26" s="1948">
        <v>44434.0</v>
      </c>
      <c r="B26" s="1942" t="s">
        <v>7345</v>
      </c>
      <c r="C26" s="1949">
        <v>44553.0</v>
      </c>
      <c r="D26" s="1950">
        <v>2.0210826E7</v>
      </c>
      <c r="E26" s="1950" t="s">
        <v>7313</v>
      </c>
      <c r="F26" s="1940" t="s">
        <v>7346</v>
      </c>
      <c r="G26" s="1950" t="s">
        <v>3387</v>
      </c>
      <c r="H26" s="1950" t="s">
        <v>1029</v>
      </c>
      <c r="I26" s="1950" t="s">
        <v>2323</v>
      </c>
      <c r="J26" s="1951"/>
      <c r="K26" s="1951"/>
      <c r="L26" s="1951"/>
      <c r="M26" s="1951"/>
      <c r="N26" s="1951"/>
      <c r="O26" s="1951"/>
      <c r="P26" s="1951"/>
      <c r="Q26" s="1951"/>
      <c r="R26" s="1951"/>
      <c r="S26" s="1951"/>
      <c r="T26" s="1951"/>
      <c r="U26" s="1951"/>
      <c r="V26" s="1951"/>
      <c r="W26" s="1951"/>
      <c r="X26" s="1951"/>
      <c r="Y26" s="1951"/>
      <c r="Z26" s="1951"/>
      <c r="AA26" s="1951"/>
      <c r="AB26" s="1951"/>
      <c r="AC26" s="1951"/>
      <c r="AD26" s="1951"/>
      <c r="AE26" s="1951"/>
      <c r="AF26" s="1951"/>
      <c r="AG26" s="1951"/>
      <c r="AH26" s="1951"/>
      <c r="AI26" s="1952"/>
      <c r="AJ26" s="1952"/>
      <c r="AK26" s="1952"/>
      <c r="AL26" s="1952"/>
      <c r="AM26" s="1952"/>
      <c r="AN26" s="1952"/>
      <c r="AO26" s="1952"/>
      <c r="AP26" s="1952"/>
    </row>
    <row r="27">
      <c r="A27" s="1948">
        <v>44441.0</v>
      </c>
      <c r="B27" s="1942" t="s">
        <v>7347</v>
      </c>
      <c r="C27" s="1949">
        <v>44560.0</v>
      </c>
      <c r="D27" s="1950">
        <v>2.0210902E7</v>
      </c>
      <c r="E27" s="1950" t="s">
        <v>7316</v>
      </c>
      <c r="F27" s="1940"/>
      <c r="G27" s="1951"/>
      <c r="H27" s="1951"/>
      <c r="I27" s="1951"/>
      <c r="J27" s="1951"/>
      <c r="K27" s="1951"/>
      <c r="L27" s="1951"/>
      <c r="M27" s="1951"/>
      <c r="N27" s="1951"/>
      <c r="O27" s="1951"/>
      <c r="P27" s="1951"/>
      <c r="Q27" s="1951"/>
      <c r="R27" s="1951"/>
      <c r="S27" s="1951"/>
      <c r="T27" s="1951"/>
      <c r="U27" s="1951"/>
      <c r="V27" s="1951"/>
      <c r="W27" s="1951"/>
      <c r="X27" s="1951"/>
      <c r="Y27" s="1951"/>
      <c r="Z27" s="1951"/>
      <c r="AA27" s="1951"/>
      <c r="AB27" s="1951"/>
      <c r="AC27" s="1951"/>
      <c r="AD27" s="1951"/>
      <c r="AE27" s="1951"/>
      <c r="AF27" s="1951"/>
      <c r="AG27" s="1951"/>
      <c r="AH27" s="1951"/>
      <c r="AI27" s="1952"/>
      <c r="AJ27" s="1952"/>
      <c r="AK27" s="1952"/>
      <c r="AL27" s="1952"/>
      <c r="AM27" s="1952"/>
      <c r="AN27" s="1952"/>
      <c r="AO27" s="1952"/>
      <c r="AP27" s="1952"/>
    </row>
    <row r="28">
      <c r="A28" s="1948">
        <v>44448.0</v>
      </c>
      <c r="B28" s="1942" t="s">
        <v>7348</v>
      </c>
      <c r="C28" s="1949">
        <v>44567.0</v>
      </c>
      <c r="D28" s="1950">
        <v>2.0210909E7</v>
      </c>
      <c r="E28" s="1950" t="s">
        <v>7316</v>
      </c>
      <c r="F28" s="1940"/>
      <c r="G28" s="1951"/>
      <c r="H28" s="1951"/>
      <c r="I28" s="1951"/>
      <c r="J28" s="1951"/>
      <c r="K28" s="1951"/>
      <c r="L28" s="1951"/>
      <c r="M28" s="1951"/>
      <c r="N28" s="1951"/>
      <c r="O28" s="1951"/>
      <c r="P28" s="1951"/>
      <c r="Q28" s="1951"/>
      <c r="R28" s="1951"/>
      <c r="S28" s="1951"/>
      <c r="T28" s="1951"/>
      <c r="U28" s="1951"/>
      <c r="V28" s="1951"/>
      <c r="W28" s="1951"/>
      <c r="X28" s="1951"/>
      <c r="Y28" s="1951"/>
      <c r="Z28" s="1951"/>
      <c r="AA28" s="1951"/>
      <c r="AB28" s="1951"/>
      <c r="AC28" s="1951"/>
      <c r="AD28" s="1951"/>
      <c r="AE28" s="1951"/>
      <c r="AF28" s="1951"/>
      <c r="AG28" s="1951"/>
      <c r="AH28" s="1951"/>
      <c r="AI28" s="1952"/>
      <c r="AJ28" s="1952"/>
      <c r="AK28" s="1952"/>
      <c r="AL28" s="1952"/>
      <c r="AM28" s="1952"/>
      <c r="AN28" s="1952"/>
      <c r="AO28" s="1952"/>
      <c r="AP28" s="1952"/>
    </row>
    <row r="29">
      <c r="A29" s="1948">
        <v>44455.0</v>
      </c>
      <c r="B29" s="1942" t="s">
        <v>7349</v>
      </c>
      <c r="C29" s="1949">
        <v>44574.0</v>
      </c>
      <c r="D29" s="1950">
        <v>2.0210916E7</v>
      </c>
      <c r="E29" s="1950" t="s">
        <v>7316</v>
      </c>
      <c r="F29" s="1940"/>
      <c r="G29" s="1951"/>
      <c r="H29" s="1951"/>
      <c r="I29" s="1951"/>
      <c r="J29" s="1951"/>
      <c r="K29" s="1951"/>
      <c r="L29" s="1951"/>
      <c r="M29" s="1951"/>
      <c r="N29" s="1951"/>
      <c r="O29" s="1951"/>
      <c r="P29" s="1951"/>
      <c r="Q29" s="1951"/>
      <c r="R29" s="1951"/>
      <c r="S29" s="1951"/>
      <c r="T29" s="1951"/>
      <c r="U29" s="1951"/>
      <c r="V29" s="1951"/>
      <c r="W29" s="1951"/>
      <c r="X29" s="1951"/>
      <c r="Y29" s="1951"/>
      <c r="Z29" s="1951"/>
      <c r="AA29" s="1951"/>
      <c r="AB29" s="1951"/>
      <c r="AC29" s="1951"/>
      <c r="AD29" s="1951"/>
      <c r="AE29" s="1951"/>
      <c r="AF29" s="1951"/>
      <c r="AG29" s="1951"/>
      <c r="AH29" s="1951"/>
      <c r="AI29" s="1952"/>
      <c r="AJ29" s="1952"/>
      <c r="AK29" s="1952"/>
      <c r="AL29" s="1952"/>
      <c r="AM29" s="1952"/>
      <c r="AN29" s="1952"/>
      <c r="AO29" s="1952"/>
      <c r="AP29" s="1952"/>
    </row>
    <row r="30">
      <c r="A30" s="1948">
        <v>44462.0</v>
      </c>
      <c r="B30" s="1942" t="s">
        <v>7350</v>
      </c>
      <c r="C30" s="1949">
        <v>44588.0</v>
      </c>
      <c r="D30" s="1950">
        <v>2.0210923E7</v>
      </c>
      <c r="E30" s="1950" t="s">
        <v>7313</v>
      </c>
      <c r="F30" s="1940" t="s">
        <v>7351</v>
      </c>
      <c r="G30" s="1950" t="s">
        <v>1129</v>
      </c>
      <c r="H30" s="1950" t="s">
        <v>1844</v>
      </c>
      <c r="I30" s="1951"/>
      <c r="J30" s="1951"/>
      <c r="K30" s="1951"/>
      <c r="L30" s="1951"/>
      <c r="M30" s="1951"/>
      <c r="N30" s="1951"/>
      <c r="O30" s="1951"/>
      <c r="P30" s="1951"/>
      <c r="Q30" s="1951"/>
      <c r="R30" s="1951"/>
      <c r="S30" s="1951"/>
      <c r="T30" s="1951"/>
      <c r="U30" s="1951"/>
      <c r="V30" s="1951"/>
      <c r="W30" s="1951"/>
      <c r="X30" s="1951"/>
      <c r="Y30" s="1951"/>
      <c r="Z30" s="1951"/>
      <c r="AA30" s="1951"/>
      <c r="AB30" s="1951"/>
      <c r="AC30" s="1951"/>
      <c r="AD30" s="1951"/>
      <c r="AE30" s="1951"/>
      <c r="AF30" s="1951"/>
      <c r="AG30" s="1951"/>
      <c r="AH30" s="1951"/>
      <c r="AI30" s="1952"/>
      <c r="AJ30" s="1952"/>
      <c r="AK30" s="1952"/>
      <c r="AL30" s="1952"/>
      <c r="AM30" s="1952"/>
      <c r="AN30" s="1952"/>
      <c r="AO30" s="1952"/>
      <c r="AP30" s="1952"/>
    </row>
    <row r="31">
      <c r="A31" s="1948">
        <v>44469.0</v>
      </c>
      <c r="B31" s="1942" t="s">
        <v>7352</v>
      </c>
      <c r="C31" s="1949">
        <v>44595.0</v>
      </c>
      <c r="D31" s="1950">
        <v>2.021093E7</v>
      </c>
      <c r="E31" s="1950" t="s">
        <v>7316</v>
      </c>
      <c r="F31" s="1940"/>
      <c r="G31" s="1951"/>
      <c r="H31" s="1951"/>
      <c r="I31" s="1951"/>
      <c r="J31" s="1951"/>
      <c r="K31" s="1951"/>
      <c r="L31" s="1951"/>
      <c r="M31" s="1951"/>
      <c r="N31" s="1951"/>
      <c r="O31" s="1951"/>
      <c r="P31" s="1951"/>
      <c r="Q31" s="1951"/>
      <c r="R31" s="1951"/>
      <c r="S31" s="1951"/>
      <c r="T31" s="1951"/>
      <c r="U31" s="1951"/>
      <c r="V31" s="1951"/>
      <c r="W31" s="1951"/>
      <c r="X31" s="1951"/>
      <c r="Y31" s="1951"/>
      <c r="Z31" s="1951"/>
      <c r="AA31" s="1951"/>
      <c r="AB31" s="1951"/>
      <c r="AC31" s="1951"/>
      <c r="AD31" s="1951"/>
      <c r="AE31" s="1951"/>
      <c r="AF31" s="1951"/>
      <c r="AG31" s="1951"/>
      <c r="AH31" s="1951"/>
      <c r="AI31" s="1952"/>
      <c r="AJ31" s="1952"/>
      <c r="AK31" s="1952"/>
      <c r="AL31" s="1952"/>
      <c r="AM31" s="1952"/>
      <c r="AN31" s="1952"/>
      <c r="AO31" s="1952"/>
      <c r="AP31" s="1952"/>
    </row>
    <row r="32">
      <c r="A32" s="1948">
        <v>44476.0</v>
      </c>
      <c r="B32" s="1942" t="s">
        <v>7353</v>
      </c>
      <c r="C32" s="1949">
        <v>44602.0</v>
      </c>
      <c r="D32" s="1950">
        <v>2.0211007E7</v>
      </c>
      <c r="E32" s="1950" t="s">
        <v>7316</v>
      </c>
      <c r="F32" s="1940"/>
      <c r="G32" s="1951"/>
      <c r="H32" s="1951"/>
      <c r="I32" s="1951"/>
      <c r="J32" s="1951"/>
      <c r="K32" s="1951"/>
      <c r="L32" s="1951"/>
      <c r="M32" s="1951"/>
      <c r="N32" s="1951"/>
      <c r="O32" s="1951"/>
      <c r="P32" s="1951"/>
      <c r="Q32" s="1951"/>
      <c r="R32" s="1951"/>
      <c r="S32" s="1951"/>
      <c r="T32" s="1951"/>
      <c r="U32" s="1951"/>
      <c r="V32" s="1951"/>
      <c r="W32" s="1951"/>
      <c r="X32" s="1951"/>
      <c r="Y32" s="1951"/>
      <c r="Z32" s="1951"/>
      <c r="AA32" s="1951"/>
      <c r="AB32" s="1951"/>
      <c r="AC32" s="1951"/>
      <c r="AD32" s="1951"/>
      <c r="AE32" s="1951"/>
      <c r="AF32" s="1951"/>
      <c r="AG32" s="1951"/>
      <c r="AH32" s="1951"/>
      <c r="AI32" s="1952"/>
      <c r="AJ32" s="1952"/>
      <c r="AK32" s="1952"/>
      <c r="AL32" s="1952"/>
      <c r="AM32" s="1952"/>
      <c r="AN32" s="1952"/>
      <c r="AO32" s="1952"/>
      <c r="AP32" s="1952"/>
    </row>
    <row r="33">
      <c r="A33" s="1948">
        <v>44483.0</v>
      </c>
      <c r="B33" s="1942" t="s">
        <v>7354</v>
      </c>
      <c r="C33" s="1949">
        <v>44609.0</v>
      </c>
      <c r="D33" s="1950">
        <v>2.0211014E7</v>
      </c>
      <c r="E33" s="1950" t="s">
        <v>7316</v>
      </c>
      <c r="F33" s="1940"/>
      <c r="G33" s="1951"/>
      <c r="H33" s="1951"/>
      <c r="I33" s="1951"/>
      <c r="J33" s="1951"/>
      <c r="K33" s="1951"/>
      <c r="L33" s="1951"/>
      <c r="M33" s="1951"/>
      <c r="N33" s="1951"/>
      <c r="O33" s="1951"/>
      <c r="P33" s="1951"/>
      <c r="Q33" s="1951"/>
      <c r="R33" s="1951"/>
      <c r="S33" s="1951"/>
      <c r="T33" s="1951"/>
      <c r="U33" s="1951"/>
      <c r="V33" s="1951"/>
      <c r="W33" s="1951"/>
      <c r="X33" s="1951"/>
      <c r="Y33" s="1951"/>
      <c r="Z33" s="1951"/>
      <c r="AA33" s="1951"/>
      <c r="AB33" s="1951"/>
      <c r="AC33" s="1951"/>
      <c r="AD33" s="1951"/>
      <c r="AE33" s="1951"/>
      <c r="AF33" s="1951"/>
      <c r="AG33" s="1951"/>
      <c r="AH33" s="1951"/>
      <c r="AI33" s="1952"/>
      <c r="AJ33" s="1952"/>
      <c r="AK33" s="1952"/>
      <c r="AL33" s="1952"/>
      <c r="AM33" s="1952"/>
      <c r="AN33" s="1952"/>
      <c r="AO33" s="1952"/>
      <c r="AP33" s="1952"/>
    </row>
    <row r="34">
      <c r="A34" s="1948">
        <v>44490.0</v>
      </c>
      <c r="B34" s="1942" t="s">
        <v>7355</v>
      </c>
      <c r="C34" s="1949">
        <v>44616.0</v>
      </c>
      <c r="D34" s="1950">
        <v>2.0211021E7</v>
      </c>
      <c r="E34" s="1950" t="s">
        <v>7313</v>
      </c>
      <c r="F34" s="1940" t="s">
        <v>7356</v>
      </c>
      <c r="G34" s="1950" t="s">
        <v>1222</v>
      </c>
      <c r="H34" s="1950" t="s">
        <v>2894</v>
      </c>
      <c r="I34" s="1951"/>
      <c r="J34" s="1951"/>
      <c r="K34" s="1951"/>
      <c r="L34" s="1951"/>
      <c r="M34" s="1951"/>
      <c r="N34" s="1951"/>
      <c r="O34" s="1951"/>
      <c r="P34" s="1951"/>
      <c r="Q34" s="1951"/>
      <c r="R34" s="1951"/>
      <c r="S34" s="1951"/>
      <c r="T34" s="1951"/>
      <c r="U34" s="1951"/>
      <c r="V34" s="1951"/>
      <c r="W34" s="1951"/>
      <c r="X34" s="1951"/>
      <c r="Y34" s="1951"/>
      <c r="Z34" s="1951"/>
      <c r="AA34" s="1951"/>
      <c r="AB34" s="1951"/>
      <c r="AC34" s="1951"/>
      <c r="AD34" s="1951"/>
      <c r="AE34" s="1951"/>
      <c r="AF34" s="1951"/>
      <c r="AG34" s="1951"/>
      <c r="AH34" s="1951"/>
      <c r="AI34" s="1952"/>
      <c r="AJ34" s="1952"/>
      <c r="AK34" s="1952"/>
      <c r="AL34" s="1952"/>
      <c r="AM34" s="1952"/>
      <c r="AN34" s="1952"/>
      <c r="AO34" s="1952"/>
      <c r="AP34" s="1952"/>
    </row>
    <row r="35">
      <c r="A35" s="1948">
        <v>44497.0</v>
      </c>
      <c r="B35" s="1942" t="s">
        <v>7357</v>
      </c>
      <c r="C35" s="1949">
        <v>44623.0</v>
      </c>
      <c r="D35" s="1950">
        <v>2.0211028E7</v>
      </c>
      <c r="E35" s="1950" t="s">
        <v>7316</v>
      </c>
      <c r="F35" s="1940"/>
      <c r="G35" s="1951"/>
      <c r="H35" s="1951"/>
      <c r="I35" s="1951"/>
      <c r="J35" s="1951"/>
      <c r="K35" s="1951"/>
      <c r="L35" s="1951"/>
      <c r="M35" s="1951"/>
      <c r="N35" s="1951"/>
      <c r="O35" s="1951"/>
      <c r="P35" s="1951"/>
      <c r="Q35" s="1951"/>
      <c r="R35" s="1951"/>
      <c r="S35" s="1951"/>
      <c r="T35" s="1951"/>
      <c r="U35" s="1951"/>
      <c r="V35" s="1951"/>
      <c r="W35" s="1951"/>
      <c r="X35" s="1951"/>
      <c r="Y35" s="1951"/>
      <c r="Z35" s="1951"/>
      <c r="AA35" s="1951"/>
      <c r="AB35" s="1951"/>
      <c r="AC35" s="1951"/>
      <c r="AD35" s="1951"/>
      <c r="AE35" s="1951"/>
      <c r="AF35" s="1951"/>
      <c r="AG35" s="1951"/>
      <c r="AH35" s="1951"/>
      <c r="AI35" s="1952"/>
      <c r="AJ35" s="1952"/>
      <c r="AK35" s="1952"/>
      <c r="AL35" s="1952"/>
      <c r="AM35" s="1952"/>
      <c r="AN35" s="1952"/>
      <c r="AO35" s="1952"/>
      <c r="AP35" s="1952"/>
    </row>
    <row r="36">
      <c r="A36" s="1948">
        <v>44504.0</v>
      </c>
      <c r="B36" s="1942" t="s">
        <v>7358</v>
      </c>
      <c r="C36" s="1949">
        <v>44630.0</v>
      </c>
      <c r="D36" s="1950">
        <v>2.0211104E7</v>
      </c>
      <c r="E36" s="1950" t="s">
        <v>7316</v>
      </c>
      <c r="F36" s="1940"/>
      <c r="G36" s="1951"/>
      <c r="H36" s="1951"/>
      <c r="I36" s="1951"/>
      <c r="J36" s="1951"/>
      <c r="K36" s="1951"/>
      <c r="L36" s="1951"/>
      <c r="M36" s="1951"/>
      <c r="N36" s="1951"/>
      <c r="O36" s="1951"/>
      <c r="P36" s="1951"/>
      <c r="Q36" s="1951"/>
      <c r="R36" s="1951"/>
      <c r="S36" s="1951"/>
      <c r="T36" s="1951"/>
      <c r="U36" s="1951"/>
      <c r="V36" s="1951"/>
      <c r="W36" s="1951"/>
      <c r="X36" s="1951"/>
      <c r="Y36" s="1951"/>
      <c r="Z36" s="1951"/>
      <c r="AA36" s="1951"/>
      <c r="AB36" s="1951"/>
      <c r="AC36" s="1951"/>
      <c r="AD36" s="1951"/>
      <c r="AE36" s="1951"/>
      <c r="AF36" s="1951"/>
      <c r="AG36" s="1951"/>
      <c r="AH36" s="1951"/>
      <c r="AI36" s="1952"/>
      <c r="AJ36" s="1952"/>
      <c r="AK36" s="1952"/>
      <c r="AL36" s="1952"/>
      <c r="AM36" s="1952"/>
      <c r="AN36" s="1952"/>
      <c r="AO36" s="1952"/>
      <c r="AP36" s="1952"/>
    </row>
    <row r="37">
      <c r="A37" s="1948">
        <v>44511.0</v>
      </c>
      <c r="B37" s="1942" t="s">
        <v>7359</v>
      </c>
      <c r="C37" s="1949">
        <v>44637.0</v>
      </c>
      <c r="D37" s="1950">
        <v>2.0211111E7</v>
      </c>
      <c r="E37" s="1950" t="s">
        <v>7316</v>
      </c>
      <c r="F37" s="1940"/>
      <c r="G37" s="1951"/>
      <c r="H37" s="1951"/>
      <c r="I37" s="1951"/>
      <c r="J37" s="1951"/>
      <c r="K37" s="1951"/>
      <c r="L37" s="1951"/>
      <c r="M37" s="1951"/>
      <c r="N37" s="1951"/>
      <c r="O37" s="1951"/>
      <c r="P37" s="1951"/>
      <c r="Q37" s="1951"/>
      <c r="R37" s="1951"/>
      <c r="S37" s="1951"/>
      <c r="T37" s="1951"/>
      <c r="U37" s="1951"/>
      <c r="V37" s="1951"/>
      <c r="W37" s="1951"/>
      <c r="X37" s="1951"/>
      <c r="Y37" s="1951"/>
      <c r="Z37" s="1951"/>
      <c r="AA37" s="1951"/>
      <c r="AB37" s="1951"/>
      <c r="AC37" s="1951"/>
      <c r="AD37" s="1951"/>
      <c r="AE37" s="1951"/>
      <c r="AF37" s="1951"/>
      <c r="AG37" s="1951"/>
      <c r="AH37" s="1951"/>
      <c r="AI37" s="1952"/>
      <c r="AJ37" s="1952"/>
      <c r="AK37" s="1952"/>
      <c r="AL37" s="1952"/>
      <c r="AM37" s="1952"/>
      <c r="AN37" s="1952"/>
      <c r="AO37" s="1952"/>
      <c r="AP37" s="1952"/>
    </row>
    <row r="38">
      <c r="A38" s="1948">
        <v>44518.0</v>
      </c>
      <c r="B38" s="1942" t="s">
        <v>7360</v>
      </c>
      <c r="C38" s="1949">
        <v>44644.0</v>
      </c>
      <c r="D38" s="1950">
        <v>2.0211118E7</v>
      </c>
      <c r="E38" s="1950" t="s">
        <v>7313</v>
      </c>
      <c r="F38" s="1940" t="s">
        <v>7361</v>
      </c>
      <c r="G38" s="1950" t="s">
        <v>1483</v>
      </c>
      <c r="H38" s="1950" t="s">
        <v>2475</v>
      </c>
      <c r="I38" s="1950" t="s">
        <v>2311</v>
      </c>
      <c r="J38" s="1951"/>
      <c r="K38" s="1951"/>
      <c r="L38" s="1951"/>
      <c r="M38" s="1951"/>
      <c r="N38" s="1951"/>
      <c r="O38" s="1951"/>
      <c r="P38" s="1951"/>
      <c r="Q38" s="1951"/>
      <c r="R38" s="1951"/>
      <c r="S38" s="1951"/>
      <c r="T38" s="1951"/>
      <c r="U38" s="1951"/>
      <c r="V38" s="1951"/>
      <c r="W38" s="1951"/>
      <c r="X38" s="1951"/>
      <c r="Y38" s="1951"/>
      <c r="Z38" s="1951"/>
      <c r="AA38" s="1951"/>
      <c r="AB38" s="1951"/>
      <c r="AC38" s="1951"/>
      <c r="AD38" s="1951"/>
      <c r="AE38" s="1951"/>
      <c r="AF38" s="1951"/>
      <c r="AG38" s="1951"/>
      <c r="AH38" s="1951"/>
      <c r="AI38" s="1952"/>
      <c r="AJ38" s="1952"/>
      <c r="AK38" s="1952"/>
      <c r="AL38" s="1952"/>
      <c r="AM38" s="1952"/>
      <c r="AN38" s="1952"/>
      <c r="AO38" s="1952"/>
      <c r="AP38" s="1952"/>
    </row>
    <row r="39">
      <c r="A39" s="1948">
        <v>44525.0</v>
      </c>
      <c r="B39" s="1942" t="s">
        <v>7362</v>
      </c>
      <c r="C39" s="1949">
        <v>44650.0</v>
      </c>
      <c r="D39" s="1950">
        <v>2.0211125E7</v>
      </c>
      <c r="E39" s="1950" t="s">
        <v>7316</v>
      </c>
      <c r="F39" s="1940"/>
      <c r="G39" s="1951"/>
      <c r="H39" s="1951"/>
      <c r="I39" s="1951"/>
      <c r="J39" s="1951"/>
      <c r="K39" s="1951"/>
      <c r="L39" s="1951"/>
      <c r="M39" s="1951"/>
      <c r="N39" s="1951"/>
      <c r="O39" s="1951"/>
      <c r="P39" s="1951"/>
      <c r="Q39" s="1951"/>
      <c r="R39" s="1951"/>
      <c r="S39" s="1951"/>
      <c r="T39" s="1951"/>
      <c r="U39" s="1951"/>
      <c r="V39" s="1951"/>
      <c r="W39" s="1951"/>
      <c r="X39" s="1951"/>
      <c r="Y39" s="1951"/>
      <c r="Z39" s="1951"/>
      <c r="AA39" s="1951"/>
      <c r="AB39" s="1951"/>
      <c r="AC39" s="1951"/>
      <c r="AD39" s="1951"/>
      <c r="AE39" s="1951"/>
      <c r="AF39" s="1951"/>
      <c r="AG39" s="1951"/>
      <c r="AH39" s="1951"/>
      <c r="AI39" s="1952"/>
      <c r="AJ39" s="1952"/>
      <c r="AK39" s="1952"/>
      <c r="AL39" s="1952"/>
      <c r="AM39" s="1952"/>
      <c r="AN39" s="1952"/>
      <c r="AO39" s="1952"/>
      <c r="AP39" s="1952"/>
    </row>
    <row r="40">
      <c r="A40" s="1948">
        <v>44532.0</v>
      </c>
      <c r="B40" s="1942" t="s">
        <v>7363</v>
      </c>
      <c r="C40" s="1949">
        <v>44658.0</v>
      </c>
      <c r="D40" s="1950">
        <v>2.0211202E7</v>
      </c>
      <c r="E40" s="1950" t="s">
        <v>7316</v>
      </c>
      <c r="F40" s="1940"/>
      <c r="G40" s="1951"/>
      <c r="H40" s="1951"/>
      <c r="I40" s="1951"/>
      <c r="J40" s="1951"/>
      <c r="K40" s="1951"/>
      <c r="L40" s="1951"/>
      <c r="M40" s="1951"/>
      <c r="N40" s="1951"/>
      <c r="O40" s="1951"/>
      <c r="P40" s="1951"/>
      <c r="Q40" s="1951"/>
      <c r="R40" s="1951"/>
      <c r="S40" s="1951"/>
      <c r="T40" s="1951"/>
      <c r="U40" s="1951"/>
      <c r="V40" s="1951"/>
      <c r="W40" s="1951"/>
      <c r="X40" s="1951"/>
      <c r="Y40" s="1951"/>
      <c r="Z40" s="1951"/>
      <c r="AA40" s="1951"/>
      <c r="AB40" s="1951"/>
      <c r="AC40" s="1951"/>
      <c r="AD40" s="1951"/>
      <c r="AE40" s="1951"/>
      <c r="AF40" s="1951"/>
      <c r="AG40" s="1951"/>
      <c r="AH40" s="1951"/>
      <c r="AI40" s="1952"/>
      <c r="AJ40" s="1952"/>
      <c r="AK40" s="1952"/>
      <c r="AL40" s="1952"/>
      <c r="AM40" s="1952"/>
      <c r="AN40" s="1952"/>
      <c r="AO40" s="1952"/>
      <c r="AP40" s="1952"/>
    </row>
    <row r="41">
      <c r="A41" s="1948">
        <v>44539.0</v>
      </c>
      <c r="B41" s="1942" t="s">
        <v>7364</v>
      </c>
      <c r="C41" s="1949">
        <v>44665.0</v>
      </c>
      <c r="D41" s="1950">
        <v>2.0211209E7</v>
      </c>
      <c r="E41" s="1950" t="s">
        <v>7316</v>
      </c>
      <c r="F41" s="1940"/>
      <c r="G41" s="1951"/>
      <c r="H41" s="1951"/>
      <c r="I41" s="1951"/>
      <c r="J41" s="1951"/>
      <c r="K41" s="1951"/>
      <c r="L41" s="1951"/>
      <c r="M41" s="1951"/>
      <c r="N41" s="1951"/>
      <c r="O41" s="1951"/>
      <c r="P41" s="1951"/>
      <c r="Q41" s="1951"/>
      <c r="R41" s="1951"/>
      <c r="S41" s="1951"/>
      <c r="T41" s="1951"/>
      <c r="U41" s="1951"/>
      <c r="V41" s="1951"/>
      <c r="W41" s="1951"/>
      <c r="X41" s="1951"/>
      <c r="Y41" s="1951"/>
      <c r="Z41" s="1951"/>
      <c r="AA41" s="1951"/>
      <c r="AB41" s="1951"/>
      <c r="AC41" s="1951"/>
      <c r="AD41" s="1951"/>
      <c r="AE41" s="1951"/>
      <c r="AF41" s="1951"/>
      <c r="AG41" s="1951"/>
      <c r="AH41" s="1951"/>
      <c r="AI41" s="1952"/>
      <c r="AJ41" s="1952"/>
      <c r="AK41" s="1952"/>
      <c r="AL41" s="1952"/>
      <c r="AM41" s="1952"/>
      <c r="AN41" s="1952"/>
      <c r="AO41" s="1952"/>
      <c r="AP41" s="1952"/>
    </row>
    <row r="42">
      <c r="A42" s="1948">
        <v>44546.0</v>
      </c>
      <c r="B42" s="1942" t="s">
        <v>7365</v>
      </c>
      <c r="C42" s="1949">
        <v>44672.0</v>
      </c>
      <c r="D42" s="1950">
        <v>2.0211216E7</v>
      </c>
      <c r="E42" s="1950" t="s">
        <v>7313</v>
      </c>
      <c r="F42" s="1940" t="s">
        <v>7366</v>
      </c>
      <c r="G42" s="1950" t="s">
        <v>885</v>
      </c>
      <c r="H42" s="1950" t="s">
        <v>748</v>
      </c>
      <c r="I42" s="1951"/>
      <c r="J42" s="1951"/>
      <c r="K42" s="1951"/>
      <c r="L42" s="1951"/>
      <c r="M42" s="1951"/>
      <c r="N42" s="1951"/>
      <c r="O42" s="1951"/>
      <c r="P42" s="1951"/>
      <c r="Q42" s="1951"/>
      <c r="R42" s="1951"/>
      <c r="S42" s="1951"/>
      <c r="T42" s="1951"/>
      <c r="U42" s="1951"/>
      <c r="V42" s="1951"/>
      <c r="W42" s="1951"/>
      <c r="X42" s="1951"/>
      <c r="Y42" s="1951"/>
      <c r="Z42" s="1951"/>
      <c r="AA42" s="1951"/>
      <c r="AB42" s="1951"/>
      <c r="AC42" s="1951"/>
      <c r="AD42" s="1951"/>
      <c r="AE42" s="1951"/>
      <c r="AF42" s="1951"/>
      <c r="AG42" s="1951"/>
      <c r="AH42" s="1951"/>
      <c r="AI42" s="1952"/>
      <c r="AJ42" s="1952"/>
      <c r="AK42" s="1952"/>
      <c r="AL42" s="1952"/>
      <c r="AM42" s="1952"/>
      <c r="AN42" s="1952"/>
      <c r="AO42" s="1952"/>
      <c r="AP42" s="1952"/>
    </row>
    <row r="43">
      <c r="A43" s="1948">
        <v>44553.0</v>
      </c>
      <c r="B43" s="1942" t="s">
        <v>7367</v>
      </c>
      <c r="C43" s="1949">
        <v>44679.0</v>
      </c>
      <c r="D43" s="1950">
        <v>2.0211223E7</v>
      </c>
      <c r="E43" s="1950" t="s">
        <v>7316</v>
      </c>
      <c r="F43" s="1940"/>
      <c r="G43" s="1951"/>
      <c r="H43" s="1951"/>
      <c r="I43" s="1951"/>
      <c r="J43" s="1951"/>
      <c r="K43" s="1951"/>
      <c r="L43" s="1951"/>
      <c r="M43" s="1951"/>
      <c r="N43" s="1951"/>
      <c r="O43" s="1951"/>
      <c r="P43" s="1951"/>
      <c r="Q43" s="1951"/>
      <c r="R43" s="1951"/>
      <c r="S43" s="1951"/>
      <c r="T43" s="1951"/>
      <c r="U43" s="1951"/>
      <c r="V43" s="1951"/>
      <c r="W43" s="1951"/>
      <c r="X43" s="1951"/>
      <c r="Y43" s="1951"/>
      <c r="Z43" s="1951"/>
      <c r="AA43" s="1951"/>
      <c r="AB43" s="1951"/>
      <c r="AC43" s="1951"/>
      <c r="AD43" s="1951"/>
      <c r="AE43" s="1951"/>
      <c r="AF43" s="1951"/>
      <c r="AG43" s="1951"/>
      <c r="AH43" s="1951"/>
      <c r="AI43" s="1952"/>
      <c r="AJ43" s="1952"/>
      <c r="AK43" s="1952"/>
      <c r="AL43" s="1952"/>
      <c r="AM43" s="1952"/>
      <c r="AN43" s="1952"/>
      <c r="AO43" s="1952"/>
      <c r="AP43" s="1952"/>
    </row>
    <row r="44">
      <c r="A44" s="1948">
        <v>44560.0</v>
      </c>
      <c r="B44" s="1942" t="s">
        <v>7368</v>
      </c>
      <c r="C44" s="1949">
        <v>44686.0</v>
      </c>
      <c r="D44" s="1950">
        <v>2.021123E7</v>
      </c>
      <c r="E44" s="1950" t="s">
        <v>7316</v>
      </c>
      <c r="F44" s="1940"/>
      <c r="G44" s="1951"/>
      <c r="H44" s="1951"/>
      <c r="I44" s="1951"/>
      <c r="J44" s="1951"/>
      <c r="K44" s="1951"/>
      <c r="L44" s="1951"/>
      <c r="M44" s="1951"/>
      <c r="N44" s="1951"/>
      <c r="O44" s="1951"/>
      <c r="P44" s="1951"/>
      <c r="Q44" s="1951"/>
      <c r="R44" s="1951"/>
      <c r="S44" s="1951"/>
      <c r="T44" s="1951"/>
      <c r="U44" s="1951"/>
      <c r="V44" s="1951"/>
      <c r="W44" s="1951"/>
      <c r="X44" s="1951"/>
      <c r="Y44" s="1951"/>
      <c r="Z44" s="1951"/>
      <c r="AA44" s="1951"/>
      <c r="AB44" s="1951"/>
      <c r="AC44" s="1951"/>
      <c r="AD44" s="1951"/>
      <c r="AE44" s="1951"/>
      <c r="AF44" s="1951"/>
      <c r="AG44" s="1951"/>
      <c r="AH44" s="1951"/>
      <c r="AI44" s="1952"/>
      <c r="AJ44" s="1952"/>
      <c r="AK44" s="1952"/>
      <c r="AL44" s="1952"/>
      <c r="AM44" s="1952"/>
      <c r="AN44" s="1952"/>
      <c r="AO44" s="1952"/>
      <c r="AP44" s="1952"/>
    </row>
    <row r="45">
      <c r="A45" s="1948">
        <v>44567.0</v>
      </c>
      <c r="B45" s="1942" t="s">
        <v>7369</v>
      </c>
      <c r="C45" s="1949">
        <v>44694.0</v>
      </c>
      <c r="D45" s="1950">
        <v>2.0220106E7</v>
      </c>
      <c r="E45" s="1950" t="s">
        <v>7316</v>
      </c>
      <c r="F45" s="1940"/>
      <c r="G45" s="1951"/>
      <c r="H45" s="1951"/>
      <c r="I45" s="1951"/>
      <c r="J45" s="1951"/>
      <c r="K45" s="1951"/>
      <c r="L45" s="1951"/>
      <c r="M45" s="1951"/>
      <c r="N45" s="1951"/>
      <c r="O45" s="1951"/>
      <c r="P45" s="1951"/>
      <c r="Q45" s="1951"/>
      <c r="R45" s="1951"/>
      <c r="S45" s="1951"/>
      <c r="T45" s="1951"/>
      <c r="U45" s="1951"/>
      <c r="V45" s="1951"/>
      <c r="W45" s="1951"/>
      <c r="X45" s="1951"/>
      <c r="Y45" s="1951"/>
      <c r="Z45" s="1951"/>
      <c r="AA45" s="1951"/>
      <c r="AB45" s="1951"/>
      <c r="AC45" s="1951"/>
      <c r="AD45" s="1951"/>
      <c r="AE45" s="1951"/>
      <c r="AF45" s="1951"/>
      <c r="AG45" s="1951"/>
      <c r="AH45" s="1951"/>
      <c r="AI45" s="1952"/>
      <c r="AJ45" s="1952"/>
      <c r="AK45" s="1952"/>
      <c r="AL45" s="1952"/>
      <c r="AM45" s="1952"/>
      <c r="AN45" s="1952"/>
      <c r="AO45" s="1952"/>
      <c r="AP45" s="1952"/>
    </row>
    <row r="46">
      <c r="A46" s="1948">
        <v>44574.0</v>
      </c>
      <c r="B46" s="1942" t="s">
        <v>7370</v>
      </c>
      <c r="C46" s="1949">
        <v>44700.0</v>
      </c>
      <c r="D46" s="1950">
        <v>2.0220113E7</v>
      </c>
      <c r="E46" s="1950" t="s">
        <v>7313</v>
      </c>
      <c r="F46" s="1940" t="s">
        <v>7371</v>
      </c>
      <c r="G46" s="1950" t="s">
        <v>2936</v>
      </c>
      <c r="H46" s="1950" t="s">
        <v>326</v>
      </c>
      <c r="I46" s="1950" t="s">
        <v>1690</v>
      </c>
      <c r="J46" s="1951"/>
      <c r="K46" s="1951"/>
      <c r="L46" s="1951"/>
      <c r="M46" s="1951"/>
      <c r="N46" s="1951"/>
      <c r="O46" s="1951"/>
      <c r="P46" s="1951"/>
      <c r="Q46" s="1951"/>
      <c r="R46" s="1951"/>
      <c r="S46" s="1951"/>
      <c r="T46" s="1951"/>
      <c r="U46" s="1951"/>
      <c r="V46" s="1951"/>
      <c r="W46" s="1951"/>
      <c r="X46" s="1951"/>
      <c r="Y46" s="1951"/>
      <c r="Z46" s="1951"/>
      <c r="AA46" s="1951"/>
      <c r="AB46" s="1951"/>
      <c r="AC46" s="1951"/>
      <c r="AD46" s="1951"/>
      <c r="AE46" s="1951"/>
      <c r="AF46" s="1951"/>
      <c r="AG46" s="1951"/>
      <c r="AH46" s="1951"/>
      <c r="AI46" s="1952"/>
      <c r="AJ46" s="1952"/>
      <c r="AK46" s="1952"/>
      <c r="AL46" s="1952"/>
      <c r="AM46" s="1952"/>
      <c r="AN46" s="1952"/>
      <c r="AO46" s="1952"/>
      <c r="AP46" s="1952"/>
    </row>
    <row r="47">
      <c r="A47" s="1948">
        <v>44581.0</v>
      </c>
      <c r="B47" s="1942" t="s">
        <v>7372</v>
      </c>
      <c r="C47" s="1949">
        <v>44707.0</v>
      </c>
      <c r="D47" s="1950">
        <v>2.022012E7</v>
      </c>
      <c r="E47" s="1950" t="s">
        <v>7316</v>
      </c>
      <c r="F47" s="1940"/>
      <c r="G47" s="1951"/>
      <c r="H47" s="1951"/>
      <c r="I47" s="1951"/>
      <c r="J47" s="1951"/>
      <c r="K47" s="1951"/>
      <c r="L47" s="1951"/>
      <c r="M47" s="1951"/>
      <c r="N47" s="1951"/>
      <c r="O47" s="1951"/>
      <c r="P47" s="1951"/>
      <c r="Q47" s="1951"/>
      <c r="R47" s="1951"/>
      <c r="S47" s="1951"/>
      <c r="T47" s="1951"/>
      <c r="U47" s="1951"/>
      <c r="V47" s="1951"/>
      <c r="W47" s="1951"/>
      <c r="X47" s="1951"/>
      <c r="Y47" s="1951"/>
      <c r="Z47" s="1951"/>
      <c r="AA47" s="1951"/>
      <c r="AB47" s="1951"/>
      <c r="AC47" s="1951"/>
      <c r="AD47" s="1951"/>
      <c r="AE47" s="1951"/>
      <c r="AF47" s="1951"/>
      <c r="AG47" s="1951"/>
      <c r="AH47" s="1951"/>
      <c r="AI47" s="1952"/>
      <c r="AJ47" s="1952"/>
      <c r="AK47" s="1952"/>
      <c r="AL47" s="1952"/>
      <c r="AM47" s="1952"/>
      <c r="AN47" s="1952"/>
      <c r="AO47" s="1952"/>
      <c r="AP47" s="1952"/>
    </row>
    <row r="48">
      <c r="A48" s="1948">
        <v>44588.0</v>
      </c>
      <c r="B48" s="1942" t="s">
        <v>7373</v>
      </c>
      <c r="C48" s="1949">
        <v>44714.0</v>
      </c>
      <c r="D48" s="1950">
        <v>2.0220127E7</v>
      </c>
      <c r="E48" s="1950" t="s">
        <v>7316</v>
      </c>
      <c r="F48" s="1940"/>
      <c r="G48" s="1951"/>
      <c r="H48" s="1951"/>
      <c r="I48" s="1951"/>
      <c r="J48" s="1951"/>
      <c r="K48" s="1951"/>
      <c r="L48" s="1951"/>
      <c r="M48" s="1951"/>
      <c r="N48" s="1951"/>
      <c r="O48" s="1951"/>
      <c r="P48" s="1951"/>
      <c r="Q48" s="1951"/>
      <c r="R48" s="1951"/>
      <c r="S48" s="1951"/>
      <c r="T48" s="1951"/>
      <c r="U48" s="1951"/>
      <c r="V48" s="1951"/>
      <c r="W48" s="1951"/>
      <c r="X48" s="1951"/>
      <c r="Y48" s="1951"/>
      <c r="Z48" s="1951"/>
      <c r="AA48" s="1951"/>
      <c r="AB48" s="1951"/>
      <c r="AC48" s="1951"/>
      <c r="AD48" s="1951"/>
      <c r="AE48" s="1951"/>
      <c r="AF48" s="1951"/>
      <c r="AG48" s="1951"/>
      <c r="AH48" s="1951"/>
      <c r="AI48" s="1952"/>
      <c r="AJ48" s="1952"/>
      <c r="AK48" s="1952"/>
      <c r="AL48" s="1952"/>
      <c r="AM48" s="1952"/>
      <c r="AN48" s="1952"/>
      <c r="AO48" s="1952"/>
      <c r="AP48" s="1952"/>
    </row>
    <row r="49">
      <c r="A49" s="1948">
        <v>44595.0</v>
      </c>
      <c r="B49" s="1942" t="s">
        <v>7374</v>
      </c>
      <c r="C49" s="1949">
        <v>44721.0</v>
      </c>
      <c r="D49" s="1950">
        <v>2.0220203E7</v>
      </c>
      <c r="E49" s="1950" t="s">
        <v>7316</v>
      </c>
      <c r="F49" s="1940"/>
      <c r="G49" s="1951"/>
      <c r="H49" s="1951"/>
      <c r="I49" s="1951"/>
      <c r="J49" s="1951"/>
      <c r="K49" s="1951"/>
      <c r="L49" s="1951"/>
      <c r="M49" s="1951"/>
      <c r="N49" s="1951"/>
      <c r="O49" s="1951"/>
      <c r="P49" s="1951"/>
      <c r="Q49" s="1951"/>
      <c r="R49" s="1951"/>
      <c r="S49" s="1951"/>
      <c r="T49" s="1951"/>
      <c r="U49" s="1951"/>
      <c r="V49" s="1951"/>
      <c r="W49" s="1951"/>
      <c r="X49" s="1951"/>
      <c r="Y49" s="1951"/>
      <c r="Z49" s="1951"/>
      <c r="AA49" s="1951"/>
      <c r="AB49" s="1951"/>
      <c r="AC49" s="1951"/>
      <c r="AD49" s="1951"/>
      <c r="AE49" s="1951"/>
      <c r="AF49" s="1951"/>
      <c r="AG49" s="1951"/>
      <c r="AH49" s="1951"/>
      <c r="AI49" s="1952"/>
      <c r="AJ49" s="1952"/>
      <c r="AK49" s="1952"/>
      <c r="AL49" s="1952"/>
      <c r="AM49" s="1952"/>
      <c r="AN49" s="1952"/>
      <c r="AO49" s="1952"/>
      <c r="AP49" s="1952"/>
    </row>
    <row r="50">
      <c r="A50" s="1948">
        <v>44602.0</v>
      </c>
      <c r="B50" s="1942" t="s">
        <v>7375</v>
      </c>
      <c r="C50" s="1949">
        <v>44728.0</v>
      </c>
      <c r="D50" s="1950">
        <v>2.022021E7</v>
      </c>
      <c r="E50" s="1950" t="s">
        <v>7316</v>
      </c>
      <c r="F50" s="1940"/>
      <c r="G50" s="1951"/>
      <c r="H50" s="1951"/>
      <c r="I50" s="1951"/>
      <c r="J50" s="1951"/>
      <c r="K50" s="1951"/>
      <c r="L50" s="1951"/>
      <c r="M50" s="1951"/>
      <c r="N50" s="1951"/>
      <c r="O50" s="1951"/>
      <c r="P50" s="1951"/>
      <c r="Q50" s="1951"/>
      <c r="R50" s="1951"/>
      <c r="S50" s="1951"/>
      <c r="T50" s="1951"/>
      <c r="U50" s="1951"/>
      <c r="V50" s="1951"/>
      <c r="W50" s="1951"/>
      <c r="X50" s="1951"/>
      <c r="Y50" s="1951"/>
      <c r="Z50" s="1951"/>
      <c r="AA50" s="1951"/>
      <c r="AB50" s="1951"/>
      <c r="AC50" s="1951"/>
      <c r="AD50" s="1951"/>
      <c r="AE50" s="1951"/>
      <c r="AF50" s="1951"/>
      <c r="AG50" s="1951"/>
      <c r="AH50" s="1951"/>
      <c r="AI50" s="1952"/>
      <c r="AJ50" s="1952"/>
      <c r="AK50" s="1952"/>
      <c r="AL50" s="1952"/>
      <c r="AM50" s="1952"/>
      <c r="AN50" s="1952"/>
      <c r="AO50" s="1952"/>
      <c r="AP50" s="1952"/>
    </row>
    <row r="51">
      <c r="A51" s="1948">
        <v>44609.0</v>
      </c>
      <c r="B51" s="1942" t="s">
        <v>7376</v>
      </c>
      <c r="C51" s="1949">
        <v>44735.0</v>
      </c>
      <c r="D51" s="1950">
        <v>2.0220217E7</v>
      </c>
      <c r="E51" s="1950" t="s">
        <v>7313</v>
      </c>
      <c r="F51" s="1940" t="s">
        <v>7377</v>
      </c>
      <c r="G51" s="1950" t="s">
        <v>733</v>
      </c>
      <c r="H51" s="1950" t="s">
        <v>750</v>
      </c>
      <c r="I51" s="1951"/>
      <c r="J51" s="1951"/>
      <c r="K51" s="1951"/>
      <c r="L51" s="1951"/>
      <c r="M51" s="1951"/>
      <c r="N51" s="1951"/>
      <c r="O51" s="1951"/>
      <c r="P51" s="1951"/>
      <c r="Q51" s="1951"/>
      <c r="R51" s="1951"/>
      <c r="S51" s="1951"/>
      <c r="T51" s="1951"/>
      <c r="U51" s="1951"/>
      <c r="V51" s="1951"/>
      <c r="W51" s="1951"/>
      <c r="X51" s="1951"/>
      <c r="Y51" s="1951"/>
      <c r="Z51" s="1951"/>
      <c r="AA51" s="1951"/>
      <c r="AB51" s="1951"/>
      <c r="AC51" s="1951"/>
      <c r="AD51" s="1951"/>
      <c r="AE51" s="1951"/>
      <c r="AF51" s="1951"/>
      <c r="AG51" s="1951"/>
      <c r="AH51" s="1951"/>
      <c r="AI51" s="1952"/>
      <c r="AJ51" s="1952"/>
      <c r="AK51" s="1952"/>
      <c r="AL51" s="1952"/>
      <c r="AM51" s="1952"/>
      <c r="AN51" s="1952"/>
      <c r="AO51" s="1952"/>
      <c r="AP51" s="1952"/>
    </row>
    <row r="52">
      <c r="A52" s="1948">
        <v>44616.0</v>
      </c>
      <c r="B52" s="1942" t="s">
        <v>7378</v>
      </c>
      <c r="C52" s="1949">
        <v>44742.0</v>
      </c>
      <c r="D52" s="1950">
        <v>2.0220224E7</v>
      </c>
      <c r="E52" s="1950" t="s">
        <v>7316</v>
      </c>
      <c r="F52" s="1940"/>
      <c r="G52" s="1951"/>
      <c r="H52" s="1951"/>
      <c r="I52" s="1951"/>
      <c r="J52" s="1951"/>
      <c r="K52" s="1951"/>
      <c r="L52" s="1951"/>
      <c r="M52" s="1951"/>
      <c r="N52" s="1951"/>
      <c r="O52" s="1951"/>
      <c r="P52" s="1951"/>
      <c r="Q52" s="1951"/>
      <c r="R52" s="1951"/>
      <c r="S52" s="1951"/>
      <c r="T52" s="1951"/>
      <c r="U52" s="1951"/>
      <c r="V52" s="1951"/>
      <c r="W52" s="1951"/>
      <c r="X52" s="1951"/>
      <c r="Y52" s="1951"/>
      <c r="Z52" s="1951"/>
      <c r="AA52" s="1951"/>
      <c r="AB52" s="1951"/>
      <c r="AC52" s="1951"/>
      <c r="AD52" s="1951"/>
      <c r="AE52" s="1951"/>
      <c r="AF52" s="1951"/>
      <c r="AG52" s="1951"/>
      <c r="AH52" s="1951"/>
      <c r="AI52" s="1952"/>
      <c r="AJ52" s="1952"/>
      <c r="AK52" s="1952"/>
      <c r="AL52" s="1952"/>
      <c r="AM52" s="1952"/>
      <c r="AN52" s="1952"/>
      <c r="AO52" s="1952"/>
      <c r="AP52" s="1952"/>
    </row>
    <row r="53">
      <c r="A53" s="1948">
        <v>44623.0</v>
      </c>
      <c r="B53" s="1942" t="s">
        <v>7379</v>
      </c>
      <c r="C53" s="1949">
        <v>44749.0</v>
      </c>
      <c r="D53" s="1950">
        <v>2.0220303E7</v>
      </c>
      <c r="E53" s="1950" t="s">
        <v>7316</v>
      </c>
      <c r="F53" s="1940"/>
      <c r="G53" s="1951"/>
      <c r="H53" s="1951"/>
      <c r="I53" s="1951"/>
      <c r="J53" s="1951"/>
      <c r="K53" s="1951"/>
      <c r="L53" s="1951"/>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44630.0</v>
      </c>
      <c r="B54" s="1942" t="s">
        <v>7380</v>
      </c>
      <c r="C54" s="1949">
        <v>44756.0</v>
      </c>
      <c r="D54" s="1950">
        <v>2.022031E7</v>
      </c>
      <c r="E54" s="1950" t="s">
        <v>7316</v>
      </c>
      <c r="F54" s="1940"/>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44637.0</v>
      </c>
      <c r="B55" s="1942" t="s">
        <v>7381</v>
      </c>
      <c r="C55" s="1949">
        <v>44763.0</v>
      </c>
      <c r="D55" s="1950">
        <v>2.0220317E7</v>
      </c>
      <c r="E55" s="1950" t="s">
        <v>7313</v>
      </c>
      <c r="F55" s="1940" t="s">
        <v>7382</v>
      </c>
      <c r="G55" s="1950" t="s">
        <v>871</v>
      </c>
      <c r="H55" s="1950" t="s">
        <v>3956</v>
      </c>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44644.0</v>
      </c>
      <c r="B56" s="1942" t="s">
        <v>7383</v>
      </c>
      <c r="C56" s="1949">
        <v>44770.0</v>
      </c>
      <c r="D56" s="1950">
        <v>2.0220324E7</v>
      </c>
      <c r="E56" s="1950" t="s">
        <v>7316</v>
      </c>
      <c r="F56" s="1940"/>
      <c r="G56" s="1951"/>
      <c r="H56" s="1951"/>
      <c r="I56" s="1951"/>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44651.0</v>
      </c>
      <c r="B57" s="1942" t="s">
        <v>7384</v>
      </c>
      <c r="C57" s="1949">
        <v>44777.0</v>
      </c>
      <c r="D57" s="1950">
        <v>2.0220331E7</v>
      </c>
      <c r="E57" s="1950" t="s">
        <v>7316</v>
      </c>
      <c r="F57" s="1940"/>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44652.0</v>
      </c>
      <c r="B58" s="1942" t="s">
        <v>7385</v>
      </c>
      <c r="C58" s="1949"/>
      <c r="D58" s="1950">
        <v>2.0220401E7</v>
      </c>
      <c r="E58" s="1950" t="s">
        <v>7316</v>
      </c>
      <c r="F58" s="1940"/>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44658.0</v>
      </c>
      <c r="B59" s="1942" t="s">
        <v>7386</v>
      </c>
      <c r="C59" s="1949">
        <v>44784.0</v>
      </c>
      <c r="D59" s="1950">
        <v>2.0220407E7</v>
      </c>
      <c r="E59" s="1950" t="s">
        <v>7316</v>
      </c>
      <c r="F59" s="1940"/>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53"/>
      <c r="B60" s="1947"/>
      <c r="C60" s="1951"/>
      <c r="D60" s="1951"/>
      <c r="E60" s="1951"/>
      <c r="F60" s="1940"/>
      <c r="G60" s="1951"/>
      <c r="H60" s="1951"/>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53"/>
      <c r="B61" s="1947"/>
      <c r="C61" s="1951"/>
      <c r="D61" s="1951"/>
      <c r="E61" s="1951"/>
      <c r="F61" s="1940"/>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53"/>
      <c r="B62" s="1947"/>
      <c r="C62" s="1951"/>
      <c r="D62" s="1951"/>
      <c r="E62" s="1951"/>
      <c r="F62" s="1940"/>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53"/>
      <c r="B63" s="1947"/>
      <c r="C63" s="1951"/>
      <c r="D63" s="1951"/>
      <c r="E63" s="1951"/>
      <c r="F63" s="1940"/>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53"/>
      <c r="B64" s="1947"/>
      <c r="C64" s="1951"/>
      <c r="D64" s="1951"/>
      <c r="E64" s="1951"/>
      <c r="F64" s="1940"/>
      <c r="G64" s="1951"/>
      <c r="H64" s="1951"/>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53"/>
      <c r="B65" s="1947"/>
      <c r="C65" s="1951"/>
      <c r="D65" s="1951"/>
      <c r="E65" s="1951"/>
      <c r="F65" s="1940"/>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53"/>
      <c r="B66" s="1947"/>
      <c r="C66" s="1951"/>
      <c r="D66" s="1951"/>
      <c r="E66" s="1951"/>
      <c r="F66" s="1940"/>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53"/>
      <c r="B67" s="1947"/>
      <c r="C67" s="1951"/>
      <c r="D67" s="1951"/>
      <c r="E67" s="1951"/>
      <c r="F67" s="1940"/>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53"/>
      <c r="B68" s="1947"/>
      <c r="C68" s="1951"/>
      <c r="D68" s="1951"/>
      <c r="E68" s="1951"/>
      <c r="F68" s="1940"/>
      <c r="G68" s="1951"/>
      <c r="H68" s="1951"/>
      <c r="I68" s="1951"/>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53"/>
      <c r="B69" s="1947"/>
      <c r="C69" s="1951"/>
      <c r="D69" s="1951"/>
      <c r="E69" s="1951"/>
      <c r="F69" s="1940"/>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53"/>
      <c r="B70" s="1947"/>
      <c r="C70" s="1951"/>
      <c r="D70" s="1951"/>
      <c r="E70" s="1951"/>
      <c r="F70" s="1940"/>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53"/>
      <c r="B71" s="1947"/>
      <c r="C71" s="1951"/>
      <c r="D71" s="1951"/>
      <c r="E71" s="1951"/>
      <c r="F71" s="1940"/>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53"/>
      <c r="B72" s="1947"/>
      <c r="C72" s="1951"/>
      <c r="D72" s="1951"/>
      <c r="E72" s="1951"/>
      <c r="F72" s="1940"/>
      <c r="G72" s="1951"/>
      <c r="H72" s="1951"/>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53"/>
      <c r="B73" s="1947"/>
      <c r="C73" s="1951"/>
      <c r="D73" s="1951"/>
      <c r="E73" s="1951"/>
      <c r="F73" s="1940"/>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53"/>
      <c r="B74" s="1947"/>
      <c r="C74" s="1951"/>
      <c r="D74" s="1951"/>
      <c r="E74" s="1951"/>
      <c r="F74" s="1940"/>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53"/>
      <c r="B75" s="1947"/>
      <c r="C75" s="1951"/>
      <c r="D75" s="1951"/>
      <c r="E75" s="1951"/>
      <c r="F75" s="1940"/>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53"/>
      <c r="B76" s="1947"/>
      <c r="C76" s="1951"/>
      <c r="D76" s="1951"/>
      <c r="E76" s="1951"/>
      <c r="F76" s="1940"/>
      <c r="G76" s="1951"/>
      <c r="H76" s="1951"/>
      <c r="I76" s="1951"/>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53"/>
      <c r="B77" s="1947"/>
      <c r="C77" s="1951"/>
      <c r="D77" s="1951"/>
      <c r="E77" s="1951"/>
      <c r="F77" s="1940"/>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53"/>
      <c r="B78" s="1947"/>
      <c r="C78" s="1951"/>
      <c r="D78" s="1951"/>
      <c r="E78" s="1951"/>
      <c r="F78" s="1940"/>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53"/>
      <c r="B79" s="1947"/>
      <c r="C79" s="1951"/>
      <c r="D79" s="1951"/>
      <c r="E79" s="1951"/>
      <c r="F79" s="1940"/>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53"/>
      <c r="B80" s="1947"/>
      <c r="C80" s="1951"/>
      <c r="D80" s="1951"/>
      <c r="E80" s="1951"/>
      <c r="F80" s="1940"/>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53"/>
      <c r="B81" s="1947"/>
      <c r="C81" s="1951"/>
      <c r="D81" s="1951"/>
      <c r="E81" s="1951"/>
      <c r="F81" s="1940"/>
      <c r="G81" s="1951"/>
      <c r="H81" s="1951"/>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53"/>
      <c r="B82" s="1947"/>
      <c r="C82" s="1951"/>
      <c r="D82" s="1951"/>
      <c r="E82" s="1951"/>
      <c r="F82" s="1940"/>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53"/>
      <c r="B83" s="1947"/>
      <c r="C83" s="1951"/>
      <c r="D83" s="1951"/>
      <c r="E83" s="1951"/>
      <c r="F83" s="1940"/>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53"/>
      <c r="B84" s="1947"/>
      <c r="C84" s="1951"/>
      <c r="D84" s="1951"/>
      <c r="E84" s="1951"/>
      <c r="F84" s="1940"/>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53"/>
      <c r="B85" s="1947"/>
      <c r="C85" s="1951"/>
      <c r="D85" s="1951"/>
      <c r="E85" s="1951"/>
      <c r="F85" s="1940"/>
      <c r="G85" s="1951"/>
      <c r="H85" s="1951"/>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53"/>
      <c r="B86" s="1947"/>
      <c r="C86" s="1951"/>
      <c r="D86" s="1951"/>
      <c r="E86" s="1951"/>
      <c r="F86" s="1940"/>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53"/>
      <c r="B87" s="1947"/>
      <c r="C87" s="1951"/>
      <c r="D87" s="1951"/>
      <c r="E87" s="1951"/>
      <c r="F87" s="1940"/>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53"/>
      <c r="B88" s="1947"/>
      <c r="C88" s="1951"/>
      <c r="D88" s="1951"/>
      <c r="E88" s="1951"/>
      <c r="F88" s="1940"/>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40"/>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40"/>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40"/>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40"/>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40"/>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40"/>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40"/>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40"/>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40"/>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40"/>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40"/>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40"/>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40"/>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40"/>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40"/>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40"/>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40"/>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40"/>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40"/>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40"/>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40"/>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40"/>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40"/>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40"/>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40"/>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40"/>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40"/>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40"/>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40"/>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40"/>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40"/>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40"/>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40"/>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40"/>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40"/>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40"/>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40"/>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40"/>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40"/>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40"/>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40"/>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40"/>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40"/>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40"/>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40"/>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40"/>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40"/>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40"/>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40"/>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40"/>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40"/>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40"/>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40"/>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40"/>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40"/>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40"/>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40"/>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40"/>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40"/>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40"/>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40"/>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40"/>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40"/>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40"/>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40"/>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40"/>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40"/>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40"/>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40"/>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40"/>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40"/>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40"/>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40"/>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40"/>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40"/>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40"/>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40"/>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40"/>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40"/>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40"/>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40"/>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40"/>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40"/>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40"/>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40"/>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40"/>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40"/>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40"/>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40"/>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40"/>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40"/>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40"/>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40"/>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40"/>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40"/>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40"/>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40"/>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40"/>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40"/>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40"/>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40"/>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40"/>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40"/>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40"/>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40"/>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40"/>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40"/>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40"/>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40"/>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40"/>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40"/>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40"/>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40"/>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40"/>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40"/>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40"/>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40"/>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40"/>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40"/>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40"/>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40"/>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40"/>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40"/>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40"/>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40"/>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40"/>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40"/>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40"/>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40"/>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40"/>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40"/>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40"/>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40"/>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40"/>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40"/>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40"/>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40"/>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40"/>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40"/>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40"/>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40"/>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40"/>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40"/>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40"/>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40"/>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40"/>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40"/>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40"/>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40"/>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40"/>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40"/>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40"/>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40"/>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40"/>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40"/>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40"/>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40"/>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40"/>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40"/>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40"/>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40"/>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40"/>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40"/>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40"/>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40"/>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40"/>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40"/>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40"/>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40"/>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40"/>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40"/>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40"/>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40"/>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40"/>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40"/>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40"/>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40"/>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40"/>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40"/>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40"/>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40"/>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40"/>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40"/>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40"/>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40"/>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40"/>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40"/>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40"/>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40"/>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40"/>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40"/>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40"/>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40"/>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40"/>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40"/>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40"/>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40"/>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40"/>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40"/>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40"/>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40"/>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40"/>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40"/>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40"/>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40"/>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40"/>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40"/>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40"/>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40"/>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40"/>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40"/>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40"/>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40"/>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40"/>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40"/>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40"/>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40"/>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40"/>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40"/>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40"/>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40"/>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40"/>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40"/>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40"/>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40"/>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40"/>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40"/>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40"/>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40"/>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40"/>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40"/>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40"/>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40"/>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40"/>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40"/>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40"/>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40"/>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40"/>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40"/>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40"/>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40"/>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40"/>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40"/>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40"/>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40"/>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40"/>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40"/>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40"/>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40"/>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40"/>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40"/>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40"/>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40"/>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40"/>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40"/>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40"/>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40"/>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40"/>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40"/>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40"/>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40"/>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40"/>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40"/>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40"/>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40"/>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40"/>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40"/>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40"/>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40"/>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40"/>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40"/>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40"/>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40"/>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40"/>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40"/>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40"/>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40"/>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40"/>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40"/>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40"/>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40"/>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40"/>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40"/>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40"/>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40"/>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40"/>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40"/>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40"/>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40"/>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40"/>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40"/>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40"/>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40"/>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40"/>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40"/>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40"/>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40"/>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40"/>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40"/>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40"/>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40"/>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40"/>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40"/>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40"/>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40"/>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40"/>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40"/>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40"/>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40"/>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40"/>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40"/>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40"/>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40"/>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40"/>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40"/>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40"/>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40"/>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40"/>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40"/>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40"/>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40"/>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40"/>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40"/>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40"/>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40"/>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40"/>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40"/>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40"/>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40"/>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40"/>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40"/>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40"/>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40"/>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40"/>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40"/>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40"/>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40"/>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40"/>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40"/>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40"/>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40"/>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40"/>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40"/>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40"/>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40"/>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40"/>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40"/>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40"/>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40"/>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40"/>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40"/>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40"/>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40"/>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40"/>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40"/>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40"/>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40"/>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40"/>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40"/>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40"/>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40"/>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40"/>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40"/>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40"/>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40"/>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40"/>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40"/>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40"/>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40"/>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40"/>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40"/>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40"/>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40"/>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40"/>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40"/>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40"/>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40"/>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40"/>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40"/>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40"/>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40"/>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40"/>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40"/>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40"/>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40"/>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40"/>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40"/>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40"/>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40"/>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40"/>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40"/>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40"/>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40"/>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40"/>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40"/>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40"/>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40"/>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40"/>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40"/>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40"/>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40"/>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40"/>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40"/>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40"/>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40"/>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40"/>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40"/>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40"/>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40"/>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40"/>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40"/>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40"/>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40"/>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40"/>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40"/>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40"/>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40"/>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40"/>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40"/>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40"/>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40"/>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40"/>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40"/>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40"/>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40"/>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40"/>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40"/>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40"/>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40"/>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40"/>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40"/>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40"/>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40"/>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40"/>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40"/>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40"/>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40"/>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40"/>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40"/>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40"/>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40"/>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40"/>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40"/>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40"/>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40"/>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40"/>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40"/>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40"/>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40"/>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40"/>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40"/>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40"/>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40"/>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40"/>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40"/>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40"/>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40"/>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40"/>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40"/>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40"/>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40"/>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40"/>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40"/>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40"/>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40"/>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40"/>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40"/>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40"/>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40"/>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40"/>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40"/>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40"/>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40"/>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40"/>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40"/>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40"/>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40"/>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40"/>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40"/>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40"/>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40"/>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40"/>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40"/>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40"/>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40"/>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40"/>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40"/>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40"/>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40"/>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40"/>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40"/>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40"/>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40"/>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40"/>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40"/>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40"/>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40"/>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40"/>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40"/>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40"/>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40"/>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40"/>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40"/>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40"/>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40"/>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40"/>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40"/>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40"/>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40"/>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40"/>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40"/>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40"/>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40"/>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40"/>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40"/>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40"/>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40"/>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40"/>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40"/>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40"/>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40"/>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40"/>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40"/>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40"/>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40"/>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40"/>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40"/>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40"/>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40"/>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40"/>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40"/>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40"/>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40"/>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40"/>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40"/>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40"/>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40"/>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40"/>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40"/>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40"/>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40"/>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40"/>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40"/>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40"/>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40"/>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40"/>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40"/>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40"/>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40"/>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40"/>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40"/>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40"/>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40"/>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40"/>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40"/>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40"/>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40"/>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40"/>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40"/>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40"/>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40"/>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40"/>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40"/>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40"/>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40"/>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40"/>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40"/>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40"/>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40"/>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40"/>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40"/>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40"/>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40"/>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40"/>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40"/>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40"/>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40"/>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40"/>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40"/>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40"/>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40"/>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40"/>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40"/>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40"/>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40"/>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40"/>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40"/>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40"/>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40"/>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40"/>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40"/>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40"/>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40"/>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40"/>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40"/>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40"/>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40"/>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40"/>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40"/>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40"/>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40"/>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40"/>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40"/>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40"/>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40"/>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40"/>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40"/>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40"/>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40"/>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40"/>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40"/>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40"/>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40"/>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40"/>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40"/>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40"/>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40"/>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40"/>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40"/>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40"/>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40"/>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40"/>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40"/>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40"/>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40"/>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40"/>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40"/>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40"/>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40"/>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40"/>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40"/>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40"/>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40"/>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40"/>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40"/>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40"/>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40"/>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40"/>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40"/>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40"/>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40"/>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40"/>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40"/>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40"/>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40"/>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40"/>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40"/>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40"/>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40"/>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40"/>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40"/>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40"/>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40"/>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40"/>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40"/>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40"/>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40"/>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40"/>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40"/>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40"/>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40"/>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40"/>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40"/>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40"/>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40"/>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40"/>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40"/>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40"/>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40"/>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40"/>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40"/>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40"/>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40"/>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40"/>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40"/>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40"/>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40"/>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40"/>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40"/>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40"/>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40"/>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40"/>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40"/>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40"/>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40"/>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40"/>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40"/>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40"/>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40"/>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40"/>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40"/>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40"/>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40"/>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40"/>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40"/>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40"/>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40"/>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40"/>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40"/>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40"/>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40"/>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40"/>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40"/>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40"/>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40"/>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40"/>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40"/>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40"/>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40"/>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40"/>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40"/>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40"/>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40"/>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40"/>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40"/>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40"/>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40"/>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40"/>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40"/>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40"/>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40"/>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40"/>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40"/>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40"/>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40"/>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40"/>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40"/>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40"/>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40"/>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40"/>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40"/>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40"/>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40"/>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40"/>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40"/>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40"/>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40"/>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40"/>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40"/>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40"/>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40"/>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40"/>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40"/>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40"/>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40"/>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40"/>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40"/>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40"/>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40"/>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40"/>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40"/>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40"/>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40"/>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40"/>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40"/>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40"/>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40"/>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40"/>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40"/>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40"/>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40"/>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40"/>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40"/>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40"/>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40"/>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40"/>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40"/>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40"/>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40"/>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40"/>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40"/>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40"/>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40"/>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40"/>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40"/>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40"/>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40"/>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40"/>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40"/>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40"/>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40"/>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40"/>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40"/>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40"/>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40"/>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40"/>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40"/>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40"/>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40"/>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40"/>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40"/>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40"/>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40"/>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40"/>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40"/>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40"/>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40"/>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40"/>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40"/>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40"/>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40"/>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40"/>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40"/>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40"/>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40"/>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40"/>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40"/>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40"/>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40"/>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40"/>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40"/>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40"/>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40"/>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40"/>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40"/>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40"/>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40"/>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40"/>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40"/>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40"/>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40"/>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40"/>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40"/>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40"/>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40"/>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40"/>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40"/>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40"/>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40"/>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40"/>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40"/>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40"/>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40"/>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40"/>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40"/>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40"/>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40"/>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40"/>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40"/>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40"/>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40"/>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40"/>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40"/>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40"/>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40"/>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40"/>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40"/>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40"/>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40"/>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40"/>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40"/>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40"/>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40"/>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40"/>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40"/>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40"/>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40"/>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40"/>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40"/>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40"/>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40"/>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40"/>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40"/>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40"/>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40"/>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40"/>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40"/>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40"/>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40"/>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40"/>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40"/>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40"/>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40"/>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40"/>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40"/>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40"/>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40"/>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40"/>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40"/>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40"/>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40"/>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40"/>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40"/>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40"/>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40"/>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40"/>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40"/>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40"/>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40"/>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40"/>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40"/>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40"/>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40"/>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40"/>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40"/>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40"/>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40"/>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40"/>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40"/>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40"/>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40"/>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40"/>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40"/>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40"/>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40"/>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40"/>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40"/>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40"/>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40"/>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40"/>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40"/>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40"/>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38" t="s">
        <v>7278</v>
      </c>
      <c r="B1" s="1939" t="s">
        <v>7279</v>
      </c>
      <c r="C1" s="1939" t="s">
        <v>7280</v>
      </c>
      <c r="D1" s="1939" t="s">
        <v>7281</v>
      </c>
      <c r="E1" s="1939" t="s">
        <v>7282</v>
      </c>
      <c r="F1" s="1939" t="s">
        <v>7283</v>
      </c>
      <c r="G1" s="1939" t="s">
        <v>7284</v>
      </c>
      <c r="H1" s="1940" t="s">
        <v>7285</v>
      </c>
      <c r="I1" s="1939" t="s">
        <v>7286</v>
      </c>
      <c r="J1" s="1939" t="s">
        <v>7287</v>
      </c>
      <c r="K1" s="1939" t="s">
        <v>7288</v>
      </c>
      <c r="L1" s="1939" t="s">
        <v>7289</v>
      </c>
      <c r="M1" s="1939" t="s">
        <v>7290</v>
      </c>
      <c r="N1" s="1939" t="s">
        <v>7291</v>
      </c>
      <c r="O1" s="1939" t="s">
        <v>7292</v>
      </c>
      <c r="P1" s="1939" t="s">
        <v>7293</v>
      </c>
      <c r="Q1" s="1939" t="s">
        <v>7294</v>
      </c>
      <c r="R1" s="1939" t="s">
        <v>7295</v>
      </c>
      <c r="S1" s="1939" t="s">
        <v>7296</v>
      </c>
      <c r="T1" s="1939" t="s">
        <v>7297</v>
      </c>
      <c r="U1" s="1939" t="s">
        <v>7298</v>
      </c>
      <c r="V1" s="1939" t="s">
        <v>7299</v>
      </c>
      <c r="W1" s="1941" t="s">
        <v>7300</v>
      </c>
      <c r="X1" s="1939" t="s">
        <v>7301</v>
      </c>
      <c r="Y1" s="1939" t="s">
        <v>7302</v>
      </c>
      <c r="Z1" s="1939" t="s">
        <v>7303</v>
      </c>
      <c r="AA1" s="1939" t="s">
        <v>7304</v>
      </c>
      <c r="AB1" s="1939" t="s">
        <v>7305</v>
      </c>
      <c r="AC1" s="1939" t="s">
        <v>7306</v>
      </c>
      <c r="AD1" s="1939" t="s">
        <v>7307</v>
      </c>
      <c r="AE1" s="1939" t="s">
        <v>7308</v>
      </c>
      <c r="AF1" s="1939" t="s">
        <v>7309</v>
      </c>
      <c r="AG1" s="1941" t="s">
        <v>7310</v>
      </c>
      <c r="AH1" s="1941" t="s">
        <v>7311</v>
      </c>
      <c r="AI1" s="1939"/>
      <c r="AJ1" s="1939"/>
      <c r="AK1" s="1939"/>
      <c r="AL1" s="1939"/>
      <c r="AM1" s="1939"/>
      <c r="AN1" s="1939"/>
      <c r="AO1" s="1939"/>
      <c r="AP1" s="1939" t="s">
        <v>84</v>
      </c>
    </row>
    <row r="2">
      <c r="A2" s="1938">
        <v>43314.0</v>
      </c>
      <c r="B2" s="1942" t="s">
        <v>7387</v>
      </c>
      <c r="C2" s="1943">
        <v>43487.0</v>
      </c>
      <c r="D2" s="1939">
        <v>2.0180802E7</v>
      </c>
      <c r="E2" s="1940" t="s">
        <v>7313</v>
      </c>
      <c r="F2" s="1940"/>
      <c r="G2" s="1939"/>
      <c r="H2" s="1940"/>
      <c r="I2" s="1939"/>
      <c r="J2" s="1939"/>
      <c r="K2" s="1939"/>
      <c r="L2" s="1939"/>
      <c r="M2" s="1939"/>
      <c r="N2" s="1939"/>
      <c r="O2" s="1939"/>
      <c r="P2" s="1939"/>
      <c r="Q2" s="1939"/>
      <c r="R2" s="1939"/>
      <c r="S2" s="1939"/>
      <c r="T2" s="1939"/>
      <c r="U2" s="1939"/>
      <c r="V2" s="1939"/>
      <c r="W2" s="1939"/>
      <c r="X2" s="1939"/>
      <c r="Y2" s="1939"/>
      <c r="Z2" s="1939"/>
      <c r="AA2" s="1939"/>
      <c r="AB2" s="1939"/>
      <c r="AC2" s="1939"/>
      <c r="AD2" s="1939"/>
      <c r="AE2" s="1939"/>
      <c r="AF2" s="1939"/>
      <c r="AG2" s="1939"/>
      <c r="AH2" s="1939"/>
      <c r="AI2" s="1942"/>
      <c r="AJ2" s="1942"/>
      <c r="AK2" s="1942"/>
      <c r="AL2" s="1942"/>
      <c r="AM2" s="1942"/>
      <c r="AN2" s="1942"/>
      <c r="AO2" s="1942"/>
      <c r="AP2" s="1942"/>
    </row>
    <row r="3">
      <c r="A3" s="1938">
        <v>43328.0</v>
      </c>
      <c r="B3" s="1942" t="s">
        <v>7388</v>
      </c>
      <c r="C3" s="1943"/>
      <c r="D3" s="1939">
        <v>2.0180816E7</v>
      </c>
      <c r="E3" s="1940" t="s">
        <v>7316</v>
      </c>
      <c r="F3" s="1940"/>
      <c r="G3" s="1939"/>
      <c r="H3" s="1940"/>
      <c r="I3" s="1939"/>
      <c r="J3" s="1939"/>
      <c r="K3" s="1941" t="s">
        <v>7389</v>
      </c>
      <c r="L3" s="1941" t="s">
        <v>935</v>
      </c>
      <c r="M3" s="1941" t="s">
        <v>1156</v>
      </c>
      <c r="N3" s="1939"/>
      <c r="O3" s="1939"/>
      <c r="P3" s="1941" t="s">
        <v>7389</v>
      </c>
      <c r="Q3" s="1941" t="s">
        <v>631</v>
      </c>
      <c r="R3" s="1941" t="s">
        <v>2017</v>
      </c>
      <c r="S3" s="1939"/>
      <c r="T3" s="1939"/>
      <c r="U3" s="1939"/>
      <c r="V3" s="1939"/>
      <c r="W3" s="1939"/>
      <c r="X3" s="1939"/>
      <c r="Y3" s="1939"/>
      <c r="Z3" s="1939"/>
      <c r="AA3" s="1939"/>
      <c r="AB3" s="1939"/>
      <c r="AC3" s="1939"/>
      <c r="AD3" s="1939"/>
      <c r="AE3" s="1939"/>
      <c r="AF3" s="1939"/>
      <c r="AG3" s="1939"/>
      <c r="AH3" s="1939"/>
      <c r="AI3" s="1942"/>
      <c r="AJ3" s="1942"/>
      <c r="AK3" s="1942"/>
      <c r="AL3" s="1942"/>
      <c r="AM3" s="1942"/>
      <c r="AN3" s="1942"/>
      <c r="AO3" s="1942"/>
      <c r="AP3" s="1942"/>
    </row>
    <row r="4">
      <c r="A4" s="1938">
        <v>43335.0</v>
      </c>
      <c r="B4" s="1942" t="s">
        <v>7390</v>
      </c>
      <c r="C4" s="1943">
        <v>43494.0</v>
      </c>
      <c r="D4" s="1954">
        <v>43335.0</v>
      </c>
      <c r="E4" s="1940" t="s">
        <v>7316</v>
      </c>
      <c r="F4" s="1940"/>
      <c r="G4" s="1939"/>
      <c r="H4" s="1940"/>
      <c r="I4" s="1939"/>
      <c r="J4" s="1939"/>
      <c r="K4" s="1939"/>
      <c r="L4" s="1939"/>
      <c r="M4" s="1939"/>
      <c r="N4" s="1939"/>
      <c r="O4" s="1939"/>
      <c r="P4" s="1939"/>
      <c r="Q4" s="1939"/>
      <c r="R4" s="1939"/>
      <c r="S4" s="1939"/>
      <c r="T4" s="1939"/>
      <c r="U4" s="1939"/>
      <c r="V4" s="1939"/>
      <c r="W4" s="1939"/>
      <c r="X4" s="1939"/>
      <c r="Y4" s="1939"/>
      <c r="Z4" s="1939"/>
      <c r="AA4" s="1939"/>
      <c r="AB4" s="1939"/>
      <c r="AC4" s="1939"/>
      <c r="AD4" s="1939"/>
      <c r="AE4" s="1939"/>
      <c r="AF4" s="1939"/>
      <c r="AG4" s="1939"/>
      <c r="AH4" s="1939"/>
      <c r="AI4" s="1942"/>
      <c r="AJ4" s="1942"/>
      <c r="AK4" s="1942"/>
      <c r="AL4" s="1942"/>
      <c r="AM4" s="1942"/>
      <c r="AN4" s="1942"/>
      <c r="AO4" s="1942"/>
      <c r="AP4" s="1942"/>
    </row>
    <row r="5">
      <c r="A5" s="1938">
        <v>43342.0</v>
      </c>
      <c r="B5" s="1942" t="s">
        <v>7391</v>
      </c>
      <c r="C5" s="1943"/>
      <c r="D5" s="1954">
        <v>43342.0</v>
      </c>
      <c r="E5" s="1940" t="s">
        <v>7316</v>
      </c>
      <c r="F5" s="1940"/>
      <c r="G5" s="1939"/>
      <c r="H5" s="1940"/>
      <c r="I5" s="1939"/>
      <c r="J5" s="1939"/>
      <c r="K5" s="1941" t="s">
        <v>7389</v>
      </c>
      <c r="L5" s="1941" t="s">
        <v>1057</v>
      </c>
      <c r="M5" s="1941" t="s">
        <v>1071</v>
      </c>
      <c r="N5" s="1939"/>
      <c r="O5" s="1939"/>
      <c r="P5" s="1941" t="s">
        <v>7389</v>
      </c>
      <c r="Q5" s="1941" t="s">
        <v>429</v>
      </c>
      <c r="R5" s="1941" t="s">
        <v>975</v>
      </c>
      <c r="S5" s="1939"/>
      <c r="T5" s="1939"/>
      <c r="U5" s="1939"/>
      <c r="V5" s="1939"/>
      <c r="W5" s="1939"/>
      <c r="X5" s="1939"/>
      <c r="Y5" s="1939"/>
      <c r="Z5" s="1939"/>
      <c r="AA5" s="1939"/>
      <c r="AB5" s="1939"/>
      <c r="AC5" s="1939"/>
      <c r="AD5" s="1939"/>
      <c r="AE5" s="1939"/>
      <c r="AF5" s="1939"/>
      <c r="AG5" s="1939"/>
      <c r="AH5" s="1939"/>
      <c r="AI5" s="1942"/>
      <c r="AJ5" s="1942"/>
      <c r="AK5" s="1942"/>
      <c r="AL5" s="1942"/>
      <c r="AM5" s="1942"/>
      <c r="AN5" s="1942"/>
      <c r="AO5" s="1942"/>
      <c r="AP5" s="1942"/>
    </row>
    <row r="6">
      <c r="A6" s="1938">
        <v>43349.0</v>
      </c>
      <c r="B6" s="1942" t="s">
        <v>7392</v>
      </c>
      <c r="C6" s="1943"/>
      <c r="D6" s="1954">
        <v>43349.0</v>
      </c>
      <c r="E6" s="1940" t="s">
        <v>7316</v>
      </c>
      <c r="F6" s="1940"/>
      <c r="G6" s="1939"/>
      <c r="H6" s="1940"/>
      <c r="I6" s="1939"/>
      <c r="J6" s="1939"/>
      <c r="K6" s="1939"/>
      <c r="L6" s="1939"/>
      <c r="M6" s="1939"/>
      <c r="N6" s="1939"/>
      <c r="O6" s="1939"/>
      <c r="P6" s="1939"/>
      <c r="Q6" s="1939"/>
      <c r="R6" s="1939"/>
      <c r="S6" s="1939"/>
      <c r="T6" s="1939"/>
      <c r="U6" s="1939"/>
      <c r="V6" s="1939"/>
      <c r="W6" s="1939"/>
      <c r="X6" s="1939"/>
      <c r="Y6" s="1939"/>
      <c r="Z6" s="1939"/>
      <c r="AA6" s="1939"/>
      <c r="AB6" s="1939"/>
      <c r="AC6" s="1939"/>
      <c r="AD6" s="1939"/>
      <c r="AE6" s="1939"/>
      <c r="AF6" s="1939"/>
      <c r="AG6" s="1939"/>
      <c r="AH6" s="1939"/>
      <c r="AI6" s="1942"/>
      <c r="AJ6" s="1942"/>
      <c r="AK6" s="1942"/>
      <c r="AL6" s="1942"/>
      <c r="AM6" s="1942"/>
      <c r="AN6" s="1942"/>
      <c r="AO6" s="1942"/>
      <c r="AP6" s="1942"/>
    </row>
    <row r="7">
      <c r="A7" s="1938">
        <v>43356.0</v>
      </c>
      <c r="B7" s="1942" t="s">
        <v>7393</v>
      </c>
      <c r="C7" s="1943"/>
      <c r="D7" s="1954">
        <v>43356.0</v>
      </c>
      <c r="E7" s="1940" t="s">
        <v>7313</v>
      </c>
      <c r="F7" s="1940" t="s">
        <v>7394</v>
      </c>
      <c r="G7" s="1939" t="s">
        <v>563</v>
      </c>
      <c r="H7" s="1940" t="s">
        <v>580</v>
      </c>
      <c r="I7" s="1939"/>
      <c r="J7" s="1939"/>
      <c r="K7" s="1941" t="s">
        <v>7389</v>
      </c>
      <c r="L7" s="1941" t="s">
        <v>563</v>
      </c>
      <c r="M7" s="1941" t="s">
        <v>580</v>
      </c>
      <c r="N7" s="1939"/>
      <c r="O7" s="1939"/>
      <c r="P7" s="1939"/>
      <c r="Q7" s="1939"/>
      <c r="R7" s="1939"/>
      <c r="S7" s="1939"/>
      <c r="T7" s="1939"/>
      <c r="U7" s="1939"/>
      <c r="V7" s="1939"/>
      <c r="W7" s="1939"/>
      <c r="X7" s="1939"/>
      <c r="Y7" s="1939"/>
      <c r="Z7" s="1939"/>
      <c r="AA7" s="1939"/>
      <c r="AB7" s="1939"/>
      <c r="AC7" s="1939"/>
      <c r="AD7" s="1939"/>
      <c r="AE7" s="1939"/>
      <c r="AF7" s="1939"/>
      <c r="AG7" s="1939"/>
      <c r="AH7" s="1939"/>
      <c r="AI7" s="1942"/>
      <c r="AJ7" s="1942"/>
      <c r="AK7" s="1942"/>
      <c r="AL7" s="1942"/>
      <c r="AM7" s="1942"/>
      <c r="AN7" s="1942"/>
      <c r="AO7" s="1942"/>
      <c r="AP7" s="1942"/>
    </row>
    <row r="8">
      <c r="A8" s="1938">
        <v>43363.0</v>
      </c>
      <c r="B8" s="1942" t="s">
        <v>7395</v>
      </c>
      <c r="C8" s="1943"/>
      <c r="D8" s="1954">
        <v>43363.0</v>
      </c>
      <c r="E8" s="1940" t="s">
        <v>7316</v>
      </c>
      <c r="F8" s="1940"/>
      <c r="G8" s="1939"/>
      <c r="H8" s="1940"/>
      <c r="I8" s="1939"/>
      <c r="J8" s="1939"/>
      <c r="K8" s="1939"/>
      <c r="L8" s="1939"/>
      <c r="M8" s="1939"/>
      <c r="N8" s="1939"/>
      <c r="O8" s="1939"/>
      <c r="P8" s="1939"/>
      <c r="Q8" s="1939"/>
      <c r="R8" s="1939"/>
      <c r="S8" s="1939"/>
      <c r="T8" s="1939"/>
      <c r="U8" s="1939"/>
      <c r="V8" s="1939"/>
      <c r="W8" s="1939"/>
      <c r="X8" s="1939"/>
      <c r="Y8" s="1939"/>
      <c r="Z8" s="1939"/>
      <c r="AA8" s="1939"/>
      <c r="AB8" s="1939"/>
      <c r="AC8" s="1939"/>
      <c r="AD8" s="1939"/>
      <c r="AE8" s="1939"/>
      <c r="AF8" s="1939"/>
      <c r="AG8" s="1939"/>
      <c r="AH8" s="1939"/>
      <c r="AI8" s="1942"/>
      <c r="AJ8" s="1942"/>
      <c r="AK8" s="1942"/>
      <c r="AL8" s="1942"/>
      <c r="AM8" s="1942"/>
      <c r="AN8" s="1942"/>
      <c r="AO8" s="1942"/>
      <c r="AP8" s="1942"/>
    </row>
    <row r="9">
      <c r="A9" s="1938">
        <v>43370.0</v>
      </c>
      <c r="B9" s="1942" t="s">
        <v>7396</v>
      </c>
      <c r="C9" s="1943"/>
      <c r="D9" s="1954">
        <v>43370.0</v>
      </c>
      <c r="E9" s="1940" t="s">
        <v>7316</v>
      </c>
      <c r="F9" s="1940"/>
      <c r="G9" s="1939" t="s">
        <v>830</v>
      </c>
      <c r="H9" s="1940"/>
      <c r="I9" s="1939"/>
      <c r="J9" s="1939"/>
      <c r="K9" s="1941" t="s">
        <v>7397</v>
      </c>
      <c r="L9" s="1941" t="s">
        <v>1143</v>
      </c>
      <c r="M9" s="1941" t="s">
        <v>935</v>
      </c>
      <c r="N9" s="1941" t="s">
        <v>769</v>
      </c>
      <c r="O9" s="1939"/>
      <c r="P9" s="1941" t="s">
        <v>7397</v>
      </c>
      <c r="Q9" s="1941" t="s">
        <v>2017</v>
      </c>
      <c r="R9" s="1941" t="s">
        <v>975</v>
      </c>
      <c r="S9" s="1941" t="s">
        <v>1071</v>
      </c>
      <c r="T9" s="1939"/>
      <c r="U9" s="1939"/>
      <c r="V9" s="1939"/>
      <c r="W9" s="1939"/>
      <c r="X9" s="1939"/>
      <c r="Y9" s="1939"/>
      <c r="Z9" s="1939"/>
      <c r="AA9" s="1939"/>
      <c r="AB9" s="1939"/>
      <c r="AC9" s="1939"/>
      <c r="AD9" s="1939"/>
      <c r="AE9" s="1939"/>
      <c r="AF9" s="1939"/>
      <c r="AG9" s="1939"/>
      <c r="AH9" s="1939"/>
      <c r="AI9" s="1942"/>
      <c r="AJ9" s="1942"/>
      <c r="AK9" s="1942"/>
      <c r="AL9" s="1942"/>
      <c r="AM9" s="1942"/>
      <c r="AN9" s="1942"/>
      <c r="AO9" s="1942"/>
      <c r="AP9" s="1942"/>
    </row>
    <row r="10">
      <c r="A10" s="1938">
        <v>43384.0</v>
      </c>
      <c r="B10" s="1942" t="s">
        <v>7398</v>
      </c>
      <c r="C10" s="1943"/>
      <c r="D10" s="1954">
        <v>43384.0</v>
      </c>
      <c r="E10" s="1940" t="s">
        <v>7313</v>
      </c>
      <c r="F10" s="1940"/>
      <c r="G10" s="1939" t="s">
        <v>1741</v>
      </c>
      <c r="H10" s="1940" t="s">
        <v>1334</v>
      </c>
      <c r="I10" s="1939"/>
      <c r="J10" s="1939"/>
      <c r="K10" s="1941" t="s">
        <v>7389</v>
      </c>
      <c r="L10" s="1941" t="s">
        <v>1741</v>
      </c>
      <c r="M10" s="1941" t="s">
        <v>1334</v>
      </c>
      <c r="N10" s="1939"/>
      <c r="O10" s="1939"/>
      <c r="P10" s="1939"/>
      <c r="Q10" s="1939"/>
      <c r="R10" s="1939"/>
      <c r="S10" s="1939"/>
      <c r="T10" s="1939"/>
      <c r="U10" s="1939"/>
      <c r="V10" s="1939"/>
      <c r="W10" s="1939"/>
      <c r="X10" s="1939"/>
      <c r="Y10" s="1939"/>
      <c r="Z10" s="1939"/>
      <c r="AA10" s="1939"/>
      <c r="AB10" s="1939"/>
      <c r="AC10" s="1939"/>
      <c r="AD10" s="1939"/>
      <c r="AE10" s="1939"/>
      <c r="AF10" s="1939"/>
      <c r="AG10" s="1939"/>
      <c r="AH10" s="1939"/>
      <c r="AI10" s="1942"/>
      <c r="AJ10" s="1942"/>
      <c r="AK10" s="1942"/>
      <c r="AL10" s="1942"/>
      <c r="AM10" s="1942"/>
      <c r="AN10" s="1942"/>
      <c r="AO10" s="1942"/>
      <c r="AP10" s="1942"/>
    </row>
    <row r="11">
      <c r="A11" s="1938">
        <v>43391.0</v>
      </c>
      <c r="B11" s="1942" t="s">
        <v>7399</v>
      </c>
      <c r="C11" s="1943"/>
      <c r="D11" s="1954">
        <v>43391.0</v>
      </c>
      <c r="E11" s="1940" t="s">
        <v>7316</v>
      </c>
      <c r="F11" s="1940"/>
      <c r="G11" s="1939"/>
      <c r="H11" s="1940"/>
      <c r="I11" s="1939"/>
      <c r="J11" s="1939"/>
      <c r="K11" s="1941" t="s">
        <v>7397</v>
      </c>
      <c r="L11" s="1941" t="s">
        <v>563</v>
      </c>
      <c r="M11" s="1941" t="s">
        <v>176</v>
      </c>
      <c r="N11" s="1941" t="s">
        <v>1156</v>
      </c>
      <c r="O11" s="1939"/>
      <c r="P11" s="1939"/>
      <c r="Q11" s="1939"/>
      <c r="R11" s="1939"/>
      <c r="S11" s="1939"/>
      <c r="T11" s="1939"/>
      <c r="U11" s="1939"/>
      <c r="V11" s="1939"/>
      <c r="W11" s="1939"/>
      <c r="X11" s="1939"/>
      <c r="Y11" s="1939"/>
      <c r="Z11" s="1939"/>
      <c r="AA11" s="1939"/>
      <c r="AB11" s="1939"/>
      <c r="AC11" s="1939"/>
      <c r="AD11" s="1939"/>
      <c r="AE11" s="1939"/>
      <c r="AF11" s="1939"/>
      <c r="AG11" s="1939"/>
      <c r="AH11" s="1939"/>
      <c r="AI11" s="1942"/>
      <c r="AJ11" s="1942"/>
      <c r="AK11" s="1942"/>
      <c r="AL11" s="1942"/>
      <c r="AM11" s="1942"/>
      <c r="AN11" s="1942"/>
      <c r="AO11" s="1942"/>
      <c r="AP11" s="1942"/>
    </row>
    <row r="12">
      <c r="A12" s="1938">
        <v>43398.0</v>
      </c>
      <c r="B12" s="1942" t="s">
        <v>7400</v>
      </c>
      <c r="C12" s="1943"/>
      <c r="D12" s="1954">
        <v>43398.0</v>
      </c>
      <c r="E12" s="1940" t="s">
        <v>7316</v>
      </c>
      <c r="F12" s="1940"/>
      <c r="G12" s="1939" t="s">
        <v>1400</v>
      </c>
      <c r="H12" s="1940"/>
      <c r="I12" s="1939"/>
      <c r="J12" s="1939"/>
      <c r="K12" s="1941" t="s">
        <v>7397</v>
      </c>
      <c r="L12" s="1941" t="s">
        <v>429</v>
      </c>
      <c r="M12" s="1941" t="s">
        <v>756</v>
      </c>
      <c r="N12" s="1941" t="s">
        <v>631</v>
      </c>
      <c r="O12" s="1939"/>
      <c r="P12" s="1939"/>
      <c r="Q12" s="1939"/>
      <c r="R12" s="1939"/>
      <c r="S12" s="1939"/>
      <c r="T12" s="1939"/>
      <c r="U12" s="1939"/>
      <c r="V12" s="1939"/>
      <c r="W12" s="1939"/>
      <c r="X12" s="1939"/>
      <c r="Y12" s="1939"/>
      <c r="Z12" s="1939"/>
      <c r="AA12" s="1939"/>
      <c r="AB12" s="1939"/>
      <c r="AC12" s="1939"/>
      <c r="AD12" s="1939"/>
      <c r="AE12" s="1939"/>
      <c r="AF12" s="1939"/>
      <c r="AG12" s="1939"/>
      <c r="AH12" s="1939"/>
      <c r="AI12" s="1942"/>
      <c r="AJ12" s="1942"/>
      <c r="AK12" s="1942"/>
      <c r="AL12" s="1942"/>
      <c r="AM12" s="1942"/>
      <c r="AN12" s="1942"/>
      <c r="AO12" s="1942"/>
      <c r="AP12" s="1942"/>
    </row>
    <row r="13">
      <c r="A13" s="1938">
        <v>43405.0</v>
      </c>
      <c r="B13" s="1942" t="s">
        <v>7401</v>
      </c>
      <c r="C13" s="1943"/>
      <c r="D13" s="1954">
        <v>43405.0</v>
      </c>
      <c r="E13" s="1940" t="s">
        <v>7316</v>
      </c>
      <c r="F13" s="1940"/>
      <c r="G13" s="1939"/>
      <c r="H13" s="1940"/>
      <c r="I13" s="1939"/>
      <c r="J13" s="1939"/>
      <c r="K13" s="1939"/>
      <c r="L13" s="1939"/>
      <c r="M13" s="1939"/>
      <c r="N13" s="1939"/>
      <c r="O13" s="1939"/>
      <c r="P13" s="1939"/>
      <c r="Q13" s="1939"/>
      <c r="R13" s="1939"/>
      <c r="S13" s="1939"/>
      <c r="T13" s="1939"/>
      <c r="U13" s="1939"/>
      <c r="V13" s="1939"/>
      <c r="W13" s="1939"/>
      <c r="X13" s="1939"/>
      <c r="Y13" s="1939"/>
      <c r="Z13" s="1939"/>
      <c r="AA13" s="1939"/>
      <c r="AB13" s="1939"/>
      <c r="AC13" s="1939"/>
      <c r="AD13" s="1939"/>
      <c r="AE13" s="1939"/>
      <c r="AF13" s="1939"/>
      <c r="AG13" s="1939"/>
      <c r="AH13" s="1939"/>
      <c r="AI13" s="1942"/>
      <c r="AJ13" s="1942"/>
      <c r="AK13" s="1942"/>
      <c r="AL13" s="1942"/>
      <c r="AM13" s="1942"/>
      <c r="AN13" s="1942"/>
      <c r="AO13" s="1942"/>
      <c r="AP13" s="1942"/>
    </row>
    <row r="14">
      <c r="A14" s="1938">
        <v>43412.0</v>
      </c>
      <c r="B14" s="1942" t="s">
        <v>7402</v>
      </c>
      <c r="C14" s="1943"/>
      <c r="D14" s="1954">
        <v>43412.0</v>
      </c>
      <c r="E14" s="1940" t="s">
        <v>7313</v>
      </c>
      <c r="F14" s="1940"/>
      <c r="G14" s="1939" t="s">
        <v>1949</v>
      </c>
      <c r="H14" s="1940" t="s">
        <v>2283</v>
      </c>
      <c r="I14" s="1939"/>
      <c r="J14" s="1939"/>
      <c r="K14" s="1941" t="s">
        <v>7389</v>
      </c>
      <c r="L14" s="1941" t="s">
        <v>1949</v>
      </c>
      <c r="M14" s="1941" t="s">
        <v>2283</v>
      </c>
      <c r="N14" s="1939"/>
      <c r="O14" s="1939"/>
      <c r="P14" s="1939"/>
      <c r="Q14" s="1939"/>
      <c r="R14" s="1939"/>
      <c r="S14" s="1939"/>
      <c r="T14" s="1939"/>
      <c r="U14" s="1939"/>
      <c r="V14" s="1939"/>
      <c r="W14" s="1939"/>
      <c r="X14" s="1939"/>
      <c r="Y14" s="1939"/>
      <c r="Z14" s="1939"/>
      <c r="AA14" s="1939"/>
      <c r="AB14" s="1939"/>
      <c r="AC14" s="1939"/>
      <c r="AD14" s="1939"/>
      <c r="AE14" s="1939"/>
      <c r="AF14" s="1939"/>
      <c r="AG14" s="1939"/>
      <c r="AH14" s="1939"/>
      <c r="AI14" s="1942"/>
      <c r="AJ14" s="1942"/>
      <c r="AK14" s="1942"/>
      <c r="AL14" s="1942"/>
      <c r="AM14" s="1942"/>
      <c r="AN14" s="1942"/>
      <c r="AO14" s="1942"/>
      <c r="AP14" s="1942"/>
    </row>
    <row r="15">
      <c r="A15" s="1938">
        <v>43419.0</v>
      </c>
      <c r="B15" s="1942" t="s">
        <v>7403</v>
      </c>
      <c r="C15" s="1943"/>
      <c r="D15" s="1954">
        <v>43419.0</v>
      </c>
      <c r="E15" s="1940" t="s">
        <v>7316</v>
      </c>
      <c r="F15" s="1940"/>
      <c r="G15" s="1939"/>
      <c r="H15" s="1940"/>
      <c r="I15" s="1939"/>
      <c r="J15" s="1939"/>
      <c r="K15" s="1941" t="s">
        <v>7397</v>
      </c>
      <c r="L15" s="1941" t="s">
        <v>1057</v>
      </c>
      <c r="M15" s="1941" t="s">
        <v>975</v>
      </c>
      <c r="N15" s="1941" t="s">
        <v>1071</v>
      </c>
      <c r="O15" s="1939"/>
      <c r="P15" s="1939"/>
      <c r="Q15" s="1939"/>
      <c r="R15" s="1939"/>
      <c r="S15" s="1939"/>
      <c r="T15" s="1939"/>
      <c r="U15" s="1939"/>
      <c r="V15" s="1939"/>
      <c r="W15" s="1939"/>
      <c r="X15" s="1939"/>
      <c r="Y15" s="1939"/>
      <c r="Z15" s="1939"/>
      <c r="AA15" s="1939"/>
      <c r="AB15" s="1939"/>
      <c r="AC15" s="1939"/>
      <c r="AD15" s="1939"/>
      <c r="AE15" s="1939"/>
      <c r="AF15" s="1939"/>
      <c r="AG15" s="1939"/>
      <c r="AH15" s="1939"/>
      <c r="AI15" s="1942"/>
      <c r="AJ15" s="1942"/>
      <c r="AK15" s="1942"/>
      <c r="AL15" s="1942"/>
      <c r="AM15" s="1942"/>
      <c r="AN15" s="1942"/>
      <c r="AO15" s="1942"/>
      <c r="AP15" s="1942"/>
    </row>
    <row r="16">
      <c r="A16" s="1938">
        <v>43426.0</v>
      </c>
      <c r="B16" s="1942" t="s">
        <v>7404</v>
      </c>
      <c r="C16" s="1943"/>
      <c r="D16" s="1954">
        <v>43426.0</v>
      </c>
      <c r="E16" s="1940" t="s">
        <v>7316</v>
      </c>
      <c r="F16" s="1940"/>
      <c r="G16" s="1939"/>
      <c r="H16" s="1940"/>
      <c r="I16" s="1939"/>
      <c r="J16" s="1939"/>
      <c r="K16" s="1941" t="s">
        <v>7397</v>
      </c>
      <c r="L16" s="1941" t="s">
        <v>631</v>
      </c>
      <c r="M16" s="1941" t="s">
        <v>2017</v>
      </c>
      <c r="N16" s="1941" t="s">
        <v>580</v>
      </c>
      <c r="O16" s="1939"/>
      <c r="P16" s="1939"/>
      <c r="Q16" s="1939"/>
      <c r="R16" s="1939"/>
      <c r="S16" s="1939"/>
      <c r="T16" s="1939"/>
      <c r="U16" s="1939"/>
      <c r="V16" s="1939"/>
      <c r="W16" s="1939"/>
      <c r="X16" s="1939"/>
      <c r="Y16" s="1939"/>
      <c r="Z16" s="1939"/>
      <c r="AA16" s="1939"/>
      <c r="AB16" s="1939"/>
      <c r="AC16" s="1939"/>
      <c r="AD16" s="1939"/>
      <c r="AE16" s="1939"/>
      <c r="AF16" s="1939"/>
      <c r="AG16" s="1939"/>
      <c r="AH16" s="1939"/>
      <c r="AI16" s="1942"/>
      <c r="AJ16" s="1942"/>
      <c r="AK16" s="1942"/>
      <c r="AL16" s="1942"/>
      <c r="AM16" s="1942"/>
      <c r="AN16" s="1942"/>
      <c r="AO16" s="1942"/>
      <c r="AP16" s="1942"/>
    </row>
    <row r="17">
      <c r="A17" s="1938">
        <v>43433.0</v>
      </c>
      <c r="B17" s="1942" t="s">
        <v>7405</v>
      </c>
      <c r="C17" s="1943"/>
      <c r="D17" s="1954">
        <v>43433.0</v>
      </c>
      <c r="E17" s="1940" t="s">
        <v>7316</v>
      </c>
      <c r="F17" s="1940"/>
      <c r="G17" s="1939"/>
      <c r="H17" s="1940"/>
      <c r="I17" s="1939"/>
      <c r="J17" s="1939"/>
      <c r="K17" s="1939"/>
      <c r="L17" s="1939"/>
      <c r="M17" s="1939"/>
      <c r="N17" s="1939"/>
      <c r="O17" s="1939"/>
      <c r="P17" s="1939"/>
      <c r="Q17" s="1939"/>
      <c r="R17" s="1939"/>
      <c r="S17" s="1939"/>
      <c r="T17" s="1939"/>
      <c r="U17" s="1939"/>
      <c r="V17" s="1939"/>
      <c r="W17" s="1939"/>
      <c r="X17" s="1939"/>
      <c r="Y17" s="1939"/>
      <c r="Z17" s="1939"/>
      <c r="AA17" s="1939"/>
      <c r="AB17" s="1939"/>
      <c r="AC17" s="1939"/>
      <c r="AD17" s="1939"/>
      <c r="AE17" s="1939"/>
      <c r="AF17" s="1939"/>
      <c r="AG17" s="1939"/>
      <c r="AH17" s="1939"/>
      <c r="AI17" s="1942"/>
      <c r="AJ17" s="1942"/>
      <c r="AK17" s="1942"/>
      <c r="AL17" s="1942"/>
      <c r="AM17" s="1942"/>
      <c r="AN17" s="1942"/>
      <c r="AO17" s="1942"/>
      <c r="AP17" s="1942"/>
    </row>
    <row r="18">
      <c r="A18" s="1938">
        <v>43440.0</v>
      </c>
      <c r="B18" s="1942" t="s">
        <v>7406</v>
      </c>
      <c r="C18" s="1943"/>
      <c r="D18" s="1954">
        <v>43440.0</v>
      </c>
      <c r="E18" s="1940" t="s">
        <v>7313</v>
      </c>
      <c r="F18" s="1940" t="s">
        <v>7407</v>
      </c>
      <c r="G18" s="1939" t="s">
        <v>1951</v>
      </c>
      <c r="H18" s="1940" t="s">
        <v>2005</v>
      </c>
      <c r="I18" s="1939"/>
      <c r="J18" s="1939"/>
      <c r="K18" s="1941" t="s">
        <v>7389</v>
      </c>
      <c r="L18" s="1941" t="s">
        <v>1951</v>
      </c>
      <c r="M18" s="1941" t="s">
        <v>2005</v>
      </c>
      <c r="N18" s="1939"/>
      <c r="O18" s="1939"/>
      <c r="P18" s="1939"/>
      <c r="Q18" s="1939"/>
      <c r="R18" s="1939"/>
      <c r="S18" s="1939"/>
      <c r="T18" s="1939"/>
      <c r="U18" s="1939"/>
      <c r="V18" s="1939"/>
      <c r="W18" s="1939"/>
      <c r="X18" s="1939"/>
      <c r="Y18" s="1939"/>
      <c r="Z18" s="1939"/>
      <c r="AA18" s="1939"/>
      <c r="AB18" s="1939"/>
      <c r="AC18" s="1939"/>
      <c r="AD18" s="1939"/>
      <c r="AE18" s="1939"/>
      <c r="AF18" s="1939"/>
      <c r="AG18" s="1939"/>
      <c r="AH18" s="1939"/>
      <c r="AI18" s="1942"/>
      <c r="AJ18" s="1942"/>
      <c r="AK18" s="1942"/>
      <c r="AL18" s="1942"/>
      <c r="AM18" s="1942"/>
      <c r="AN18" s="1942"/>
      <c r="AO18" s="1942"/>
      <c r="AP18" s="1942"/>
    </row>
    <row r="19">
      <c r="A19" s="1938">
        <v>43447.0</v>
      </c>
      <c r="B19" s="1942" t="s">
        <v>7408</v>
      </c>
      <c r="C19" s="1943"/>
      <c r="D19" s="1954">
        <v>43447.0</v>
      </c>
      <c r="E19" s="1940" t="s">
        <v>7316</v>
      </c>
      <c r="F19" s="1940"/>
      <c r="G19" s="1939"/>
      <c r="H19" s="1940"/>
      <c r="I19" s="1939"/>
      <c r="J19" s="1939"/>
      <c r="K19" s="1941" t="s">
        <v>7389</v>
      </c>
      <c r="L19" s="1941" t="s">
        <v>429</v>
      </c>
      <c r="M19" s="1941" t="s">
        <v>769</v>
      </c>
      <c r="N19" s="1939"/>
      <c r="O19" s="1939"/>
      <c r="P19" s="1939"/>
      <c r="Q19" s="1939"/>
      <c r="R19" s="1939"/>
      <c r="S19" s="1939"/>
      <c r="T19" s="1939"/>
      <c r="U19" s="1939"/>
      <c r="V19" s="1939"/>
      <c r="W19" s="1939"/>
      <c r="X19" s="1939"/>
      <c r="Y19" s="1939"/>
      <c r="Z19" s="1939"/>
      <c r="AA19" s="1939"/>
      <c r="AB19" s="1939"/>
      <c r="AC19" s="1939"/>
      <c r="AD19" s="1939"/>
      <c r="AE19" s="1939"/>
      <c r="AF19" s="1939"/>
      <c r="AG19" s="1939"/>
      <c r="AH19" s="1939"/>
      <c r="AI19" s="1942"/>
      <c r="AJ19" s="1942"/>
      <c r="AK19" s="1942"/>
      <c r="AL19" s="1942"/>
      <c r="AM19" s="1942"/>
      <c r="AN19" s="1942"/>
      <c r="AO19" s="1942"/>
      <c r="AP19" s="1942"/>
    </row>
    <row r="20">
      <c r="A20" s="1938">
        <v>43454.0</v>
      </c>
      <c r="B20" s="1942" t="s">
        <v>7409</v>
      </c>
      <c r="C20" s="1943"/>
      <c r="D20" s="1954">
        <v>43454.0</v>
      </c>
      <c r="E20" s="1940" t="s">
        <v>7316</v>
      </c>
      <c r="F20" s="1940"/>
      <c r="G20" s="1939"/>
      <c r="H20" s="1940"/>
      <c r="I20" s="1939"/>
      <c r="J20" s="1939"/>
      <c r="K20" s="1941" t="s">
        <v>7397</v>
      </c>
      <c r="L20" s="1941" t="s">
        <v>563</v>
      </c>
      <c r="M20" s="1941" t="s">
        <v>176</v>
      </c>
      <c r="N20" s="1941" t="s">
        <v>580</v>
      </c>
      <c r="O20" s="1939"/>
      <c r="P20" s="1939"/>
      <c r="Q20" s="1939"/>
      <c r="R20" s="1939"/>
      <c r="S20" s="1939"/>
      <c r="T20" s="1939"/>
      <c r="U20" s="1939"/>
      <c r="V20" s="1939"/>
      <c r="W20" s="1939"/>
      <c r="X20" s="1939"/>
      <c r="Y20" s="1939"/>
      <c r="Z20" s="1939"/>
      <c r="AA20" s="1939"/>
      <c r="AB20" s="1939"/>
      <c r="AC20" s="1939"/>
      <c r="AD20" s="1939"/>
      <c r="AE20" s="1939"/>
      <c r="AF20" s="1939"/>
      <c r="AG20" s="1939"/>
      <c r="AH20" s="1939"/>
      <c r="AI20" s="1942"/>
      <c r="AJ20" s="1942"/>
      <c r="AK20" s="1942"/>
      <c r="AL20" s="1942"/>
      <c r="AM20" s="1942"/>
      <c r="AN20" s="1942"/>
      <c r="AO20" s="1942"/>
      <c r="AP20" s="1942"/>
    </row>
    <row r="21">
      <c r="A21" s="1938">
        <v>43459.0</v>
      </c>
      <c r="B21" s="1942" t="s">
        <v>7410</v>
      </c>
      <c r="C21" s="1943"/>
      <c r="D21" s="1954">
        <v>43459.0</v>
      </c>
      <c r="E21" s="1940" t="s">
        <v>7316</v>
      </c>
      <c r="F21" s="1940"/>
      <c r="G21" s="1939"/>
      <c r="H21" s="1940"/>
      <c r="I21" s="1939"/>
      <c r="J21" s="1939"/>
      <c r="K21" s="1941" t="s">
        <v>7411</v>
      </c>
      <c r="L21" s="1941" t="s">
        <v>5719</v>
      </c>
      <c r="M21" s="1941" t="s">
        <v>6041</v>
      </c>
      <c r="N21" s="1941" t="s">
        <v>7412</v>
      </c>
      <c r="O21" s="1941" t="s">
        <v>5476</v>
      </c>
      <c r="P21" s="1939"/>
      <c r="Q21" s="1939"/>
      <c r="R21" s="1939"/>
      <c r="S21" s="1939"/>
      <c r="T21" s="1939"/>
      <c r="U21" s="1939"/>
      <c r="V21" s="1939"/>
      <c r="W21" s="1939"/>
      <c r="X21" s="1939"/>
      <c r="Y21" s="1939"/>
      <c r="Z21" s="1939"/>
      <c r="AA21" s="1939"/>
      <c r="AB21" s="1939"/>
      <c r="AC21" s="1939"/>
      <c r="AD21" s="1939"/>
      <c r="AE21" s="1939"/>
      <c r="AF21" s="1939"/>
      <c r="AG21" s="1939"/>
      <c r="AH21" s="1939"/>
      <c r="AI21" s="1942"/>
      <c r="AJ21" s="1942"/>
      <c r="AK21" s="1942"/>
      <c r="AL21" s="1942"/>
      <c r="AM21" s="1942"/>
      <c r="AN21" s="1942"/>
      <c r="AO21" s="1942"/>
      <c r="AP21" s="1942"/>
    </row>
    <row r="22">
      <c r="A22" s="1938">
        <v>43461.0</v>
      </c>
      <c r="B22" s="1942" t="s">
        <v>7413</v>
      </c>
      <c r="C22" s="1943"/>
      <c r="D22" s="1954">
        <v>43461.0</v>
      </c>
      <c r="E22" s="1940" t="s">
        <v>7316</v>
      </c>
      <c r="F22" s="1940"/>
      <c r="G22" s="1939"/>
      <c r="H22" s="1940"/>
      <c r="I22" s="1939"/>
      <c r="J22" s="1939"/>
      <c r="K22" s="1939"/>
      <c r="L22" s="1939"/>
      <c r="M22" s="1939"/>
      <c r="N22" s="1939"/>
      <c r="O22" s="1939"/>
      <c r="P22" s="1939"/>
      <c r="Q22" s="1939"/>
      <c r="R22" s="1939"/>
      <c r="S22" s="1939"/>
      <c r="T22" s="1939"/>
      <c r="U22" s="1939"/>
      <c r="V22" s="1939"/>
      <c r="W22" s="1939"/>
      <c r="X22" s="1939"/>
      <c r="Y22" s="1939"/>
      <c r="Z22" s="1939"/>
      <c r="AA22" s="1939"/>
      <c r="AB22" s="1939"/>
      <c r="AC22" s="1939"/>
      <c r="AD22" s="1939"/>
      <c r="AE22" s="1939"/>
      <c r="AF22" s="1939"/>
      <c r="AG22" s="1939"/>
      <c r="AH22" s="1939"/>
      <c r="AI22" s="1942"/>
      <c r="AJ22" s="1942"/>
      <c r="AK22" s="1942"/>
      <c r="AL22" s="1942"/>
      <c r="AM22" s="1942"/>
      <c r="AN22" s="1942"/>
      <c r="AO22" s="1942"/>
      <c r="AP22" s="1942"/>
    </row>
    <row r="23">
      <c r="A23" s="1938">
        <v>43467.0</v>
      </c>
      <c r="B23" s="1942" t="s">
        <v>7414</v>
      </c>
      <c r="C23" s="1943"/>
      <c r="D23" s="1954">
        <v>43467.0</v>
      </c>
      <c r="E23" s="1940" t="s">
        <v>7313</v>
      </c>
      <c r="F23" s="1940" t="s">
        <v>7415</v>
      </c>
      <c r="G23" s="1939" t="s">
        <v>1267</v>
      </c>
      <c r="H23" s="1940" t="s">
        <v>1718</v>
      </c>
      <c r="I23" s="1939"/>
      <c r="J23" s="1939"/>
      <c r="K23" s="1941" t="s">
        <v>7389</v>
      </c>
      <c r="L23" s="1941" t="s">
        <v>1267</v>
      </c>
      <c r="M23" s="1941" t="s">
        <v>1718</v>
      </c>
      <c r="N23" s="1939"/>
      <c r="O23" s="1939"/>
      <c r="P23" s="1939"/>
      <c r="Q23" s="1939"/>
      <c r="R23" s="1939"/>
      <c r="S23" s="1939"/>
      <c r="T23" s="1939"/>
      <c r="U23" s="1939"/>
      <c r="V23" s="1939"/>
      <c r="W23" s="1939"/>
      <c r="X23" s="1939"/>
      <c r="Y23" s="1939"/>
      <c r="Z23" s="1939"/>
      <c r="AA23" s="1939"/>
      <c r="AB23" s="1939"/>
      <c r="AC23" s="1939"/>
      <c r="AD23" s="1941" t="s">
        <v>1057</v>
      </c>
      <c r="AE23" s="1941" t="s">
        <v>1143</v>
      </c>
      <c r="AF23" s="1941" t="s">
        <v>1631</v>
      </c>
      <c r="AG23" s="1941" t="s">
        <v>2017</v>
      </c>
      <c r="AH23" s="1941" t="s">
        <v>240</v>
      </c>
      <c r="AI23" s="1942"/>
      <c r="AJ23" s="1942"/>
      <c r="AK23" s="1942"/>
      <c r="AL23" s="1942"/>
      <c r="AM23" s="1942"/>
      <c r="AN23" s="1942"/>
      <c r="AO23" s="1942"/>
      <c r="AP23" s="1942"/>
    </row>
    <row r="24">
      <c r="A24" s="1938">
        <v>43475.0</v>
      </c>
      <c r="B24" s="1955" t="s">
        <v>7416</v>
      </c>
      <c r="C24" s="1943"/>
      <c r="D24" s="1954">
        <v>43475.0</v>
      </c>
      <c r="E24" s="1940" t="s">
        <v>7316</v>
      </c>
      <c r="F24" s="1940"/>
      <c r="G24" s="1939" t="s">
        <v>1914</v>
      </c>
      <c r="H24" s="1940"/>
      <c r="I24" s="1939"/>
      <c r="J24" s="1939"/>
      <c r="K24" s="1941" t="s">
        <v>7397</v>
      </c>
      <c r="L24" s="1941" t="s">
        <v>1057</v>
      </c>
      <c r="M24" s="1941" t="s">
        <v>1741</v>
      </c>
      <c r="N24" s="1941" t="s">
        <v>1334</v>
      </c>
      <c r="O24" s="1939"/>
      <c r="P24" s="1939"/>
      <c r="Q24" s="1939"/>
      <c r="R24" s="1939"/>
      <c r="S24" s="1939"/>
      <c r="T24" s="1939"/>
      <c r="U24" s="1939"/>
      <c r="V24" s="1939"/>
      <c r="W24" s="1939"/>
      <c r="X24" s="1939"/>
      <c r="Y24" s="1939"/>
      <c r="Z24" s="1939"/>
      <c r="AA24" s="1939"/>
      <c r="AB24" s="1939"/>
      <c r="AC24" s="1939"/>
      <c r="AD24" s="1939"/>
      <c r="AE24" s="1939"/>
      <c r="AF24" s="1939"/>
      <c r="AG24" s="1939"/>
      <c r="AH24" s="1939"/>
      <c r="AI24" s="1942"/>
      <c r="AJ24" s="1942"/>
      <c r="AK24" s="1942"/>
      <c r="AL24" s="1942"/>
      <c r="AM24" s="1942"/>
      <c r="AN24" s="1942"/>
      <c r="AO24" s="1942"/>
      <c r="AP24" s="1942"/>
    </row>
    <row r="25">
      <c r="A25" s="1956">
        <v>43482.0</v>
      </c>
      <c r="B25" s="1955" t="s">
        <v>7417</v>
      </c>
      <c r="C25" s="1943"/>
      <c r="D25" s="1941">
        <v>2.0190117E7</v>
      </c>
      <c r="E25" s="1957" t="s">
        <v>7316</v>
      </c>
      <c r="F25" s="1940"/>
      <c r="G25" s="1939"/>
      <c r="H25" s="1940"/>
      <c r="I25" s="1939"/>
      <c r="J25" s="1939"/>
      <c r="K25" s="1941" t="s">
        <v>7397</v>
      </c>
      <c r="L25" s="1941" t="s">
        <v>1156</v>
      </c>
      <c r="M25" s="1941" t="s">
        <v>2005</v>
      </c>
      <c r="N25" s="1941" t="s">
        <v>1071</v>
      </c>
      <c r="O25" s="1939"/>
      <c r="P25" s="1939"/>
      <c r="Q25" s="1939"/>
      <c r="R25" s="1939"/>
      <c r="S25" s="1939"/>
      <c r="T25" s="1939"/>
      <c r="U25" s="1939"/>
      <c r="V25" s="1939"/>
      <c r="W25" s="1939"/>
      <c r="X25" s="1939"/>
      <c r="Y25" s="1939"/>
      <c r="Z25" s="1939"/>
      <c r="AA25" s="1939"/>
      <c r="AB25" s="1939"/>
      <c r="AC25" s="1939"/>
      <c r="AD25" s="1939"/>
      <c r="AE25" s="1939"/>
      <c r="AF25" s="1939"/>
      <c r="AG25" s="1939"/>
      <c r="AH25" s="1939"/>
      <c r="AI25" s="1942"/>
      <c r="AJ25" s="1942"/>
      <c r="AK25" s="1942"/>
      <c r="AL25" s="1942"/>
      <c r="AM25" s="1942"/>
      <c r="AN25" s="1942"/>
      <c r="AO25" s="1942"/>
      <c r="AP25" s="1942"/>
    </row>
    <row r="26">
      <c r="A26" s="1956">
        <v>43489.0</v>
      </c>
      <c r="B26" s="1955" t="s">
        <v>7418</v>
      </c>
      <c r="C26" s="1943"/>
      <c r="D26" s="1941">
        <v>2.0190124E7</v>
      </c>
      <c r="E26" s="1957" t="s">
        <v>7316</v>
      </c>
      <c r="F26" s="1940"/>
      <c r="G26" s="1939"/>
      <c r="H26" s="1940"/>
      <c r="I26" s="1939"/>
      <c r="J26" s="1939"/>
      <c r="K26" s="1941"/>
      <c r="L26" s="1941"/>
      <c r="M26" s="1941"/>
      <c r="N26" s="1941"/>
      <c r="O26" s="1939"/>
      <c r="P26" s="1939"/>
      <c r="Q26" s="1939"/>
      <c r="R26" s="1939"/>
      <c r="S26" s="1939"/>
      <c r="T26" s="1939"/>
      <c r="U26" s="1939"/>
      <c r="V26" s="1939"/>
      <c r="W26" s="1939"/>
      <c r="X26" s="1939"/>
      <c r="Y26" s="1939"/>
      <c r="Z26" s="1939"/>
      <c r="AA26" s="1939"/>
      <c r="AB26" s="1939"/>
      <c r="AC26" s="1939"/>
      <c r="AD26" s="1939"/>
      <c r="AE26" s="1939"/>
      <c r="AF26" s="1939"/>
      <c r="AG26" s="1939"/>
      <c r="AH26" s="1939"/>
      <c r="AI26" s="1942"/>
      <c r="AJ26" s="1942"/>
      <c r="AK26" s="1942"/>
      <c r="AL26" s="1942"/>
      <c r="AM26" s="1942"/>
      <c r="AN26" s="1942"/>
      <c r="AO26" s="1942"/>
      <c r="AP26" s="1942"/>
    </row>
    <row r="27">
      <c r="A27" s="1956">
        <v>43496.0</v>
      </c>
      <c r="B27" s="1955" t="s">
        <v>7419</v>
      </c>
      <c r="C27" s="1943"/>
      <c r="D27" s="1941">
        <v>2.0190131E7</v>
      </c>
      <c r="E27" s="1957" t="s">
        <v>7313</v>
      </c>
      <c r="F27" s="1957" t="s">
        <v>7420</v>
      </c>
      <c r="G27" s="1941" t="s">
        <v>2136</v>
      </c>
      <c r="H27" s="1957" t="s">
        <v>2771</v>
      </c>
      <c r="I27" s="1941" t="s">
        <v>2593</v>
      </c>
      <c r="J27" s="1939"/>
      <c r="K27" s="1941" t="s">
        <v>7389</v>
      </c>
      <c r="L27" s="1941" t="s">
        <v>2136</v>
      </c>
      <c r="M27" s="1941" t="s">
        <v>2771</v>
      </c>
      <c r="N27" s="1941"/>
      <c r="O27" s="1939"/>
      <c r="P27" s="1939"/>
      <c r="Q27" s="1939"/>
      <c r="R27" s="1939"/>
      <c r="S27" s="1939"/>
      <c r="T27" s="1939"/>
      <c r="U27" s="1939"/>
      <c r="V27" s="1939"/>
      <c r="W27" s="1939"/>
      <c r="X27" s="1939"/>
      <c r="Y27" s="1939"/>
      <c r="Z27" s="1939"/>
      <c r="AA27" s="1939"/>
      <c r="AB27" s="1939"/>
      <c r="AC27" s="1939"/>
      <c r="AD27" s="1941" t="s">
        <v>429</v>
      </c>
      <c r="AE27" s="1941" t="s">
        <v>2799</v>
      </c>
      <c r="AF27" s="1939"/>
      <c r="AG27" s="1939"/>
      <c r="AH27" s="1939"/>
      <c r="AI27" s="1942"/>
      <c r="AJ27" s="1942"/>
      <c r="AK27" s="1942"/>
      <c r="AL27" s="1942"/>
      <c r="AM27" s="1942"/>
      <c r="AN27" s="1942"/>
      <c r="AO27" s="1942"/>
      <c r="AP27" s="1942"/>
    </row>
    <row r="28">
      <c r="A28" s="1956">
        <v>43503.0</v>
      </c>
      <c r="B28" s="1955" t="s">
        <v>7421</v>
      </c>
      <c r="C28" s="1943"/>
      <c r="D28" s="1941">
        <v>2.0190207E7</v>
      </c>
      <c r="E28" s="1957" t="s">
        <v>7316</v>
      </c>
      <c r="F28" s="1957"/>
      <c r="G28" s="1941"/>
      <c r="H28" s="1957"/>
      <c r="I28" s="1941"/>
      <c r="J28" s="1939"/>
      <c r="K28" s="1941" t="s">
        <v>7411</v>
      </c>
      <c r="L28" s="1941" t="s">
        <v>5917</v>
      </c>
      <c r="M28" s="1941" t="s">
        <v>5406</v>
      </c>
      <c r="N28" s="1941" t="s">
        <v>5353</v>
      </c>
      <c r="O28" s="1941" t="s">
        <v>5540</v>
      </c>
      <c r="P28" s="1939"/>
      <c r="Q28" s="1939"/>
      <c r="R28" s="1939"/>
      <c r="S28" s="1939"/>
      <c r="T28" s="1939"/>
      <c r="U28" s="1939"/>
      <c r="V28" s="1939"/>
      <c r="W28" s="1939"/>
      <c r="X28" s="1939"/>
      <c r="Y28" s="1939"/>
      <c r="Z28" s="1939"/>
      <c r="AA28" s="1939"/>
      <c r="AB28" s="1939"/>
      <c r="AC28" s="1939"/>
      <c r="AD28" s="1941"/>
      <c r="AE28" s="1941"/>
      <c r="AF28" s="1939"/>
      <c r="AG28" s="1939"/>
      <c r="AH28" s="1939"/>
      <c r="AI28" s="1942"/>
      <c r="AJ28" s="1942"/>
      <c r="AK28" s="1942"/>
      <c r="AL28" s="1942"/>
      <c r="AM28" s="1942"/>
      <c r="AN28" s="1942"/>
      <c r="AO28" s="1942"/>
      <c r="AP28" s="1942"/>
    </row>
    <row r="29">
      <c r="A29" s="1956">
        <v>43510.0</v>
      </c>
      <c r="B29" s="1955" t="s">
        <v>7422</v>
      </c>
      <c r="C29" s="1943"/>
      <c r="D29" s="1941">
        <v>2.0190214E7</v>
      </c>
      <c r="E29" s="1957" t="s">
        <v>7316</v>
      </c>
      <c r="F29" s="1940"/>
      <c r="G29" s="1939"/>
      <c r="H29" s="1940"/>
      <c r="I29" s="1939"/>
      <c r="J29" s="1939"/>
      <c r="K29" s="1941" t="s">
        <v>7423</v>
      </c>
      <c r="L29" s="1941" t="s">
        <v>1143</v>
      </c>
      <c r="M29" s="1941" t="s">
        <v>1156</v>
      </c>
      <c r="N29" s="1941"/>
      <c r="O29" s="1939"/>
      <c r="P29" s="1941" t="s">
        <v>7423</v>
      </c>
      <c r="Q29" s="1941" t="s">
        <v>769</v>
      </c>
      <c r="R29" s="1941" t="s">
        <v>2017</v>
      </c>
      <c r="S29" s="1939"/>
      <c r="T29" s="1939"/>
      <c r="U29" s="1941" t="s">
        <v>7423</v>
      </c>
      <c r="V29" s="1941" t="s">
        <v>1951</v>
      </c>
      <c r="W29" s="1941" t="s">
        <v>2283</v>
      </c>
      <c r="X29" s="1939"/>
      <c r="Y29" s="1939"/>
      <c r="Z29" s="1939"/>
      <c r="AA29" s="1939"/>
      <c r="AB29" s="1939"/>
      <c r="AC29" s="1939"/>
      <c r="AD29" s="1939"/>
      <c r="AE29" s="1939"/>
      <c r="AF29" s="1939"/>
      <c r="AG29" s="1939"/>
      <c r="AH29" s="1939"/>
      <c r="AI29" s="1942"/>
      <c r="AJ29" s="1942"/>
      <c r="AK29" s="1942"/>
      <c r="AL29" s="1942"/>
      <c r="AM29" s="1942"/>
      <c r="AN29" s="1942"/>
      <c r="AO29" s="1942"/>
      <c r="AP29" s="1942"/>
    </row>
    <row r="30">
      <c r="A30" s="1956">
        <v>43517.0</v>
      </c>
      <c r="B30" s="1955" t="s">
        <v>7424</v>
      </c>
      <c r="C30" s="1943"/>
      <c r="D30" s="1941">
        <v>2.0190221E7</v>
      </c>
      <c r="E30" s="1957" t="s">
        <v>7316</v>
      </c>
      <c r="F30" s="1940"/>
      <c r="G30" s="1939"/>
      <c r="H30" s="1940"/>
      <c r="I30" s="1939"/>
      <c r="J30" s="1939"/>
      <c r="K30" s="1941"/>
      <c r="L30" s="1941"/>
      <c r="M30" s="1941"/>
      <c r="N30" s="1941"/>
      <c r="O30" s="1939"/>
      <c r="P30" s="1941"/>
      <c r="Q30" s="1941"/>
      <c r="R30" s="1941"/>
      <c r="S30" s="1939"/>
      <c r="T30" s="1939"/>
      <c r="U30" s="1941"/>
      <c r="V30" s="1941"/>
      <c r="W30" s="1941"/>
      <c r="X30" s="1939"/>
      <c r="Y30" s="1939"/>
      <c r="Z30" s="1939"/>
      <c r="AA30" s="1939"/>
      <c r="AB30" s="1939"/>
      <c r="AC30" s="1939"/>
      <c r="AD30" s="1939"/>
      <c r="AE30" s="1939"/>
      <c r="AF30" s="1939"/>
      <c r="AG30" s="1939"/>
      <c r="AH30" s="1939"/>
      <c r="AI30" s="1942"/>
      <c r="AJ30" s="1942"/>
      <c r="AK30" s="1942"/>
      <c r="AL30" s="1942"/>
      <c r="AM30" s="1942"/>
      <c r="AN30" s="1942"/>
      <c r="AO30" s="1942"/>
      <c r="AP30" s="1942"/>
    </row>
    <row r="31">
      <c r="A31" s="1956">
        <v>43524.0</v>
      </c>
      <c r="B31" s="1955" t="s">
        <v>7425</v>
      </c>
      <c r="C31" s="1943"/>
      <c r="D31" s="1941">
        <v>2.0190228E7</v>
      </c>
      <c r="E31" s="1957" t="s">
        <v>7313</v>
      </c>
      <c r="F31" s="1940"/>
      <c r="G31" s="1941" t="s">
        <v>1442</v>
      </c>
      <c r="H31" s="1957" t="s">
        <v>313</v>
      </c>
      <c r="I31" s="1939"/>
      <c r="J31" s="1939"/>
      <c r="K31" s="1941" t="s">
        <v>7389</v>
      </c>
      <c r="L31" s="1941" t="s">
        <v>1442</v>
      </c>
      <c r="M31" s="1941" t="s">
        <v>313</v>
      </c>
      <c r="N31" s="1941"/>
      <c r="O31" s="1939"/>
      <c r="P31" s="1941"/>
      <c r="Q31" s="1941"/>
      <c r="R31" s="1941"/>
      <c r="S31" s="1939"/>
      <c r="T31" s="1939"/>
      <c r="U31" s="1941"/>
      <c r="V31" s="1941"/>
      <c r="W31" s="1941"/>
      <c r="X31" s="1939"/>
      <c r="Y31" s="1939"/>
      <c r="Z31" s="1939"/>
      <c r="AA31" s="1939"/>
      <c r="AB31" s="1939"/>
      <c r="AC31" s="1939"/>
      <c r="AD31" s="1941" t="s">
        <v>1741</v>
      </c>
      <c r="AE31" s="1941" t="s">
        <v>1763</v>
      </c>
      <c r="AF31" s="1939"/>
      <c r="AG31" s="1939"/>
      <c r="AH31" s="1939"/>
      <c r="AI31" s="1942"/>
      <c r="AJ31" s="1942"/>
      <c r="AK31" s="1942"/>
      <c r="AL31" s="1942"/>
      <c r="AM31" s="1942"/>
      <c r="AN31" s="1942"/>
      <c r="AO31" s="1942"/>
      <c r="AP31" s="1942"/>
    </row>
    <row r="32">
      <c r="A32" s="1938">
        <v>44265.0</v>
      </c>
      <c r="B32" s="1942" t="s">
        <v>7312</v>
      </c>
      <c r="C32" s="1943">
        <v>44406.0</v>
      </c>
      <c r="D32" s="1939">
        <v>2.021031E7</v>
      </c>
      <c r="E32" s="1940" t="s">
        <v>7313</v>
      </c>
      <c r="F32" s="1940" t="s">
        <v>7314</v>
      </c>
      <c r="G32" s="1939" t="s">
        <v>1797</v>
      </c>
      <c r="H32" s="1940" t="s">
        <v>6129</v>
      </c>
      <c r="I32" s="1939" t="s">
        <v>2858</v>
      </c>
      <c r="J32" s="1939"/>
      <c r="K32" s="1939"/>
      <c r="L32" s="1939"/>
      <c r="M32" s="1939"/>
      <c r="N32" s="1939"/>
      <c r="O32" s="1939"/>
      <c r="P32" s="1939"/>
      <c r="Q32" s="1939"/>
      <c r="R32" s="1939"/>
      <c r="S32" s="1939"/>
      <c r="T32" s="1939"/>
      <c r="U32" s="1939"/>
      <c r="V32" s="1939"/>
      <c r="W32" s="1939"/>
      <c r="X32" s="1939"/>
      <c r="Y32" s="1939"/>
      <c r="Z32" s="1939"/>
      <c r="AA32" s="1939"/>
      <c r="AB32" s="1939"/>
      <c r="AC32" s="1939"/>
      <c r="AD32" s="1939"/>
      <c r="AE32" s="1939"/>
      <c r="AF32" s="1939"/>
      <c r="AG32" s="1939"/>
      <c r="AH32" s="1939"/>
      <c r="AI32" s="1942"/>
      <c r="AJ32" s="1942"/>
      <c r="AK32" s="1942"/>
      <c r="AL32" s="1942"/>
      <c r="AM32" s="1942"/>
      <c r="AN32" s="1942"/>
      <c r="AO32" s="1942"/>
      <c r="AP32" s="1942"/>
    </row>
    <row r="33">
      <c r="A33" s="1938">
        <v>44273.0</v>
      </c>
      <c r="B33" s="1942" t="s">
        <v>7315</v>
      </c>
      <c r="C33" s="1943">
        <v>44413.0</v>
      </c>
      <c r="D33" s="1939">
        <v>2.0210318E7</v>
      </c>
      <c r="E33" s="1939" t="s">
        <v>7316</v>
      </c>
      <c r="F33" s="1940"/>
      <c r="G33" s="1939"/>
      <c r="H33" s="1939"/>
      <c r="I33" s="1939"/>
      <c r="J33" s="1939"/>
      <c r="K33" s="1939"/>
      <c r="L33" s="1939"/>
      <c r="M33" s="1944"/>
      <c r="N33" s="1944"/>
      <c r="O33" s="1944"/>
      <c r="P33" s="1944"/>
      <c r="Q33" s="1944"/>
      <c r="R33" s="1944"/>
      <c r="S33" s="1944"/>
      <c r="T33" s="1944"/>
      <c r="U33" s="1944"/>
      <c r="V33" s="1944"/>
      <c r="W33" s="1944"/>
      <c r="X33" s="1944"/>
      <c r="Y33" s="1944"/>
      <c r="Z33" s="1944"/>
      <c r="AA33" s="1944"/>
      <c r="AB33" s="1944"/>
      <c r="AC33" s="1944"/>
      <c r="AD33" s="1944"/>
      <c r="AE33" s="1944"/>
      <c r="AF33" s="1944"/>
      <c r="AG33" s="1944"/>
      <c r="AH33" s="1944"/>
      <c r="AI33" s="1945"/>
      <c r="AJ33" s="1945"/>
      <c r="AK33" s="1945"/>
      <c r="AL33" s="1945"/>
      <c r="AM33" s="1945"/>
      <c r="AN33" s="1945"/>
      <c r="AO33" s="1945"/>
      <c r="AP33" s="1945"/>
    </row>
    <row r="34">
      <c r="A34" s="1938">
        <v>44279.0</v>
      </c>
      <c r="B34" s="1942" t="s">
        <v>7317</v>
      </c>
      <c r="C34" s="1943">
        <v>44420.0</v>
      </c>
      <c r="D34" s="1939">
        <v>2.0210324E7</v>
      </c>
      <c r="E34" s="1939" t="s">
        <v>7316</v>
      </c>
      <c r="F34" s="1940"/>
      <c r="G34" s="1939"/>
      <c r="H34" s="1939"/>
      <c r="I34" s="1939"/>
      <c r="J34" s="1939"/>
      <c r="K34" s="1939"/>
      <c r="L34" s="1939"/>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7"/>
      <c r="AJ34" s="1947"/>
      <c r="AK34" s="1947"/>
      <c r="AL34" s="1947"/>
      <c r="AM34" s="1947"/>
      <c r="AN34" s="1947"/>
      <c r="AO34" s="1947"/>
      <c r="AP34" s="1947"/>
    </row>
    <row r="35">
      <c r="A35" s="1938">
        <v>44287.0</v>
      </c>
      <c r="B35" s="1942" t="s">
        <v>7318</v>
      </c>
      <c r="C35" s="1943">
        <v>44427.0</v>
      </c>
      <c r="D35" s="1939">
        <v>2.0210401E7</v>
      </c>
      <c r="E35" s="1939" t="s">
        <v>7316</v>
      </c>
      <c r="F35" s="1940"/>
      <c r="G35" s="1939"/>
      <c r="H35" s="1939"/>
      <c r="I35" s="1939"/>
      <c r="J35" s="1939"/>
      <c r="K35" s="1939"/>
      <c r="L35" s="1939"/>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7"/>
      <c r="AJ35" s="1947"/>
      <c r="AK35" s="1947"/>
      <c r="AL35" s="1947"/>
      <c r="AM35" s="1947"/>
      <c r="AN35" s="1947"/>
      <c r="AO35" s="1947"/>
      <c r="AP35" s="1947"/>
    </row>
    <row r="36">
      <c r="A36" s="1938">
        <v>44294.0</v>
      </c>
      <c r="B36" s="1942" t="s">
        <v>7319</v>
      </c>
      <c r="C36" s="1943">
        <v>44434.0</v>
      </c>
      <c r="D36" s="1939">
        <v>2.0210408E7</v>
      </c>
      <c r="E36" s="1940" t="s">
        <v>7313</v>
      </c>
      <c r="F36" s="1940" t="s">
        <v>7320</v>
      </c>
      <c r="G36" s="1940" t="s">
        <v>709</v>
      </c>
      <c r="H36" s="1940" t="s">
        <v>721</v>
      </c>
      <c r="I36" s="1939"/>
      <c r="J36" s="1939"/>
      <c r="K36" s="1939"/>
      <c r="L36" s="1939"/>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7"/>
      <c r="AJ36" s="1947"/>
      <c r="AK36" s="1947"/>
      <c r="AL36" s="1947"/>
      <c r="AM36" s="1947"/>
      <c r="AN36" s="1947"/>
      <c r="AO36" s="1947"/>
      <c r="AP36" s="1947"/>
    </row>
    <row r="37">
      <c r="A37" s="1938">
        <v>44301.0</v>
      </c>
      <c r="B37" s="1942" t="s">
        <v>7321</v>
      </c>
      <c r="C37" s="1943">
        <v>44441.0</v>
      </c>
      <c r="D37" s="1939">
        <v>2.0210415E7</v>
      </c>
      <c r="E37" s="1939" t="s">
        <v>7316</v>
      </c>
      <c r="F37" s="1940"/>
      <c r="G37" s="1939"/>
      <c r="H37" s="1939"/>
      <c r="I37" s="1939"/>
      <c r="J37" s="1939"/>
      <c r="K37" s="1939"/>
      <c r="L37" s="1939"/>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7"/>
      <c r="AJ37" s="1947"/>
      <c r="AK37" s="1947"/>
      <c r="AL37" s="1947"/>
      <c r="AM37" s="1947"/>
      <c r="AN37" s="1947"/>
      <c r="AO37" s="1947"/>
      <c r="AP37" s="1947"/>
    </row>
    <row r="38">
      <c r="A38" s="1938">
        <v>44308.0</v>
      </c>
      <c r="B38" s="1942" t="s">
        <v>7322</v>
      </c>
      <c r="C38" s="1943">
        <v>44448.0</v>
      </c>
      <c r="D38" s="1939">
        <v>2.0210422E7</v>
      </c>
      <c r="E38" s="1939" t="s">
        <v>7316</v>
      </c>
      <c r="F38" s="1940"/>
      <c r="G38" s="1939"/>
      <c r="H38" s="1939"/>
      <c r="I38" s="1939"/>
      <c r="J38" s="1939"/>
      <c r="K38" s="1939"/>
      <c r="L38" s="1939"/>
      <c r="M38" s="1939"/>
      <c r="N38" s="1939"/>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7"/>
      <c r="AJ38" s="1947"/>
      <c r="AK38" s="1947"/>
      <c r="AL38" s="1947"/>
      <c r="AM38" s="1947"/>
      <c r="AN38" s="1947"/>
      <c r="AO38" s="1947"/>
      <c r="AP38" s="1947"/>
    </row>
    <row r="39">
      <c r="A39" s="1938">
        <v>44315.0</v>
      </c>
      <c r="B39" s="1942" t="s">
        <v>7323</v>
      </c>
      <c r="C39" s="1943">
        <v>44455.0</v>
      </c>
      <c r="D39" s="1939">
        <v>2.0210429E7</v>
      </c>
      <c r="E39" s="1939" t="s">
        <v>7316</v>
      </c>
      <c r="F39" s="1940"/>
      <c r="G39" s="1939"/>
      <c r="H39" s="1939"/>
      <c r="I39" s="1939"/>
      <c r="J39" s="1939"/>
      <c r="K39" s="1939"/>
      <c r="L39" s="1939"/>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7"/>
      <c r="AJ39" s="1947"/>
      <c r="AK39" s="1947"/>
      <c r="AL39" s="1947"/>
      <c r="AM39" s="1947"/>
      <c r="AN39" s="1947"/>
      <c r="AO39" s="1947"/>
      <c r="AP39" s="1947"/>
    </row>
    <row r="40">
      <c r="A40" s="1938">
        <v>44322.0</v>
      </c>
      <c r="B40" s="1942" t="s">
        <v>7324</v>
      </c>
      <c r="C40" s="1943">
        <v>44462.0</v>
      </c>
      <c r="D40" s="1939">
        <v>2.0210506E7</v>
      </c>
      <c r="E40" s="1940" t="s">
        <v>7313</v>
      </c>
      <c r="F40" s="1940" t="s">
        <v>7325</v>
      </c>
      <c r="G40" s="1939" t="s">
        <v>413</v>
      </c>
      <c r="H40" s="1939" t="s">
        <v>2493</v>
      </c>
      <c r="I40" s="1939"/>
      <c r="J40" s="1939"/>
      <c r="K40" s="1939"/>
      <c r="L40" s="1939"/>
      <c r="M40" s="1946"/>
      <c r="N40" s="1946"/>
      <c r="O40" s="1946"/>
      <c r="P40" s="1946"/>
      <c r="Q40" s="1946"/>
      <c r="R40" s="1946"/>
      <c r="S40" s="1946"/>
      <c r="T40" s="1946"/>
      <c r="U40" s="1946"/>
      <c r="V40" s="1946"/>
      <c r="W40" s="1946"/>
      <c r="X40" s="1946"/>
      <c r="Y40" s="1946"/>
      <c r="Z40" s="1946"/>
      <c r="AA40" s="1946"/>
      <c r="AB40" s="1946"/>
      <c r="AC40" s="1946"/>
      <c r="AD40" s="1946"/>
      <c r="AE40" s="1946"/>
      <c r="AF40" s="1946"/>
      <c r="AG40" s="1946"/>
      <c r="AH40" s="1946"/>
      <c r="AI40" s="1947"/>
      <c r="AJ40" s="1947"/>
      <c r="AK40" s="1947"/>
      <c r="AL40" s="1947"/>
      <c r="AM40" s="1947"/>
      <c r="AN40" s="1947"/>
      <c r="AO40" s="1947"/>
      <c r="AP40" s="1947"/>
    </row>
    <row r="41">
      <c r="A41" s="1938">
        <v>44329.0</v>
      </c>
      <c r="B41" s="1942" t="s">
        <v>7326</v>
      </c>
      <c r="C41" s="1943">
        <v>44469.0</v>
      </c>
      <c r="D41" s="1939">
        <v>2.0210513E7</v>
      </c>
      <c r="E41" s="1939" t="s">
        <v>7316</v>
      </c>
      <c r="F41" s="1940"/>
      <c r="G41" s="1939"/>
      <c r="H41" s="1939"/>
      <c r="I41" s="1939"/>
      <c r="J41" s="1939"/>
      <c r="K41" s="1939"/>
      <c r="L41" s="1939"/>
      <c r="M41" s="1946"/>
      <c r="N41" s="1946"/>
      <c r="O41" s="1946"/>
      <c r="P41" s="1946"/>
      <c r="Q41" s="1946"/>
      <c r="R41" s="1946"/>
      <c r="S41" s="1946"/>
      <c r="T41" s="1946"/>
      <c r="U41" s="1946"/>
      <c r="V41" s="1946"/>
      <c r="W41" s="1946"/>
      <c r="X41" s="1946"/>
      <c r="Y41" s="1946"/>
      <c r="Z41" s="1946"/>
      <c r="AA41" s="1946"/>
      <c r="AB41" s="1946"/>
      <c r="AC41" s="1946"/>
      <c r="AD41" s="1946"/>
      <c r="AE41" s="1946"/>
      <c r="AF41" s="1946"/>
      <c r="AG41" s="1946"/>
      <c r="AH41" s="1946"/>
      <c r="AI41" s="1947"/>
      <c r="AJ41" s="1947"/>
      <c r="AK41" s="1947"/>
      <c r="AL41" s="1947"/>
      <c r="AM41" s="1947"/>
      <c r="AN41" s="1947"/>
      <c r="AO41" s="1947"/>
      <c r="AP41" s="1947"/>
    </row>
    <row r="42">
      <c r="A42" s="1938">
        <v>44336.0</v>
      </c>
      <c r="B42" s="1942" t="s">
        <v>7327</v>
      </c>
      <c r="C42" s="1943">
        <v>44476.0</v>
      </c>
      <c r="D42" s="1939">
        <v>2.021052E7</v>
      </c>
      <c r="E42" s="1939" t="s">
        <v>7316</v>
      </c>
      <c r="F42" s="1940"/>
      <c r="G42" s="1939"/>
      <c r="H42" s="1939"/>
      <c r="I42" s="1939"/>
      <c r="J42" s="1939"/>
      <c r="K42" s="1939"/>
      <c r="L42" s="1939"/>
      <c r="M42" s="1946"/>
      <c r="N42" s="1946"/>
      <c r="O42" s="1946"/>
      <c r="P42" s="1946"/>
      <c r="Q42" s="1946"/>
      <c r="R42" s="1946"/>
      <c r="S42" s="1946"/>
      <c r="T42" s="1946"/>
      <c r="U42" s="1946"/>
      <c r="V42" s="1946"/>
      <c r="W42" s="1946"/>
      <c r="X42" s="1946"/>
      <c r="Y42" s="1946"/>
      <c r="Z42" s="1946"/>
      <c r="AA42" s="1946"/>
      <c r="AB42" s="1946"/>
      <c r="AC42" s="1946"/>
      <c r="AD42" s="1946"/>
      <c r="AE42" s="1946"/>
      <c r="AF42" s="1946"/>
      <c r="AG42" s="1946"/>
      <c r="AH42" s="1946"/>
      <c r="AI42" s="1947"/>
      <c r="AJ42" s="1947"/>
      <c r="AK42" s="1947"/>
      <c r="AL42" s="1947"/>
      <c r="AM42" s="1947"/>
      <c r="AN42" s="1947"/>
      <c r="AO42" s="1947"/>
      <c r="AP42" s="1947"/>
    </row>
    <row r="43">
      <c r="A43" s="1938">
        <v>44343.0</v>
      </c>
      <c r="B43" s="1942" t="s">
        <v>7328</v>
      </c>
      <c r="C43" s="1943">
        <v>44483.0</v>
      </c>
      <c r="D43" s="1939">
        <v>2.0210527E7</v>
      </c>
      <c r="E43" s="1939" t="s">
        <v>7316</v>
      </c>
      <c r="F43" s="1940"/>
      <c r="G43" s="1939"/>
      <c r="H43" s="1939"/>
      <c r="I43" s="1939"/>
      <c r="J43" s="1939"/>
      <c r="K43" s="1939"/>
      <c r="L43" s="1939"/>
      <c r="M43" s="1946"/>
      <c r="N43" s="1946"/>
      <c r="O43" s="1946"/>
      <c r="P43" s="1946"/>
      <c r="Q43" s="1946"/>
      <c r="R43" s="1946"/>
      <c r="S43" s="1946"/>
      <c r="T43" s="1946"/>
      <c r="U43" s="1946"/>
      <c r="V43" s="1946"/>
      <c r="W43" s="1946"/>
      <c r="X43" s="1946"/>
      <c r="Y43" s="1946"/>
      <c r="Z43" s="1946"/>
      <c r="AA43" s="1946"/>
      <c r="AB43" s="1946"/>
      <c r="AC43" s="1946"/>
      <c r="AD43" s="1946"/>
      <c r="AE43" s="1946"/>
      <c r="AF43" s="1946"/>
      <c r="AG43" s="1946"/>
      <c r="AH43" s="1946"/>
      <c r="AI43" s="1947"/>
      <c r="AJ43" s="1947"/>
      <c r="AK43" s="1947"/>
      <c r="AL43" s="1947"/>
      <c r="AM43" s="1947"/>
      <c r="AN43" s="1947"/>
      <c r="AO43" s="1947"/>
      <c r="AP43" s="1947"/>
    </row>
    <row r="44">
      <c r="A44" s="1938">
        <v>44350.0</v>
      </c>
      <c r="B44" s="1942" t="s">
        <v>7329</v>
      </c>
      <c r="C44" s="1943">
        <v>44490.0</v>
      </c>
      <c r="D44" s="1939">
        <v>2.0210603E7</v>
      </c>
      <c r="E44" s="1940" t="s">
        <v>7313</v>
      </c>
      <c r="F44" s="1940" t="s">
        <v>7330</v>
      </c>
      <c r="G44" s="1939" t="s">
        <v>947</v>
      </c>
      <c r="H44" s="1939" t="s">
        <v>3159</v>
      </c>
      <c r="I44" s="1939"/>
      <c r="J44" s="1939"/>
      <c r="K44" s="1939"/>
      <c r="L44" s="1939"/>
      <c r="M44" s="1946"/>
      <c r="N44" s="1946"/>
      <c r="O44" s="1946"/>
      <c r="P44" s="1946"/>
      <c r="Q44" s="1946"/>
      <c r="R44" s="1946"/>
      <c r="S44" s="1946"/>
      <c r="T44" s="1946"/>
      <c r="U44" s="1946"/>
      <c r="V44" s="1946"/>
      <c r="W44" s="1946"/>
      <c r="X44" s="1946"/>
      <c r="Y44" s="1946"/>
      <c r="Z44" s="1946"/>
      <c r="AA44" s="1946"/>
      <c r="AB44" s="1946"/>
      <c r="AC44" s="1946"/>
      <c r="AD44" s="1946"/>
      <c r="AE44" s="1946"/>
      <c r="AF44" s="1946"/>
      <c r="AG44" s="1946"/>
      <c r="AH44" s="1946"/>
      <c r="AI44" s="1947"/>
      <c r="AJ44" s="1947"/>
      <c r="AK44" s="1947"/>
      <c r="AL44" s="1947"/>
      <c r="AM44" s="1947"/>
      <c r="AN44" s="1947"/>
      <c r="AO44" s="1947"/>
      <c r="AP44" s="1947"/>
    </row>
    <row r="45">
      <c r="A45" s="1938">
        <v>44357.0</v>
      </c>
      <c r="B45" s="1942" t="s">
        <v>7331</v>
      </c>
      <c r="C45" s="1943">
        <v>44497.0</v>
      </c>
      <c r="D45" s="1939">
        <v>2.021061E7</v>
      </c>
      <c r="E45" s="1939" t="s">
        <v>7316</v>
      </c>
      <c r="F45" s="1940"/>
      <c r="G45" s="1939"/>
      <c r="H45" s="1939"/>
      <c r="I45" s="1939"/>
      <c r="J45" s="1939"/>
      <c r="K45" s="1939"/>
      <c r="L45" s="1939"/>
      <c r="M45" s="1946"/>
      <c r="N45" s="1946"/>
      <c r="O45" s="1946"/>
      <c r="P45" s="1946"/>
      <c r="Q45" s="1946"/>
      <c r="R45" s="1946"/>
      <c r="S45" s="1946"/>
      <c r="T45" s="1946"/>
      <c r="U45" s="1946"/>
      <c r="V45" s="1946"/>
      <c r="W45" s="1946"/>
      <c r="X45" s="1946"/>
      <c r="Y45" s="1946"/>
      <c r="Z45" s="1946"/>
      <c r="AA45" s="1946"/>
      <c r="AB45" s="1946"/>
      <c r="AC45" s="1946"/>
      <c r="AD45" s="1946"/>
      <c r="AE45" s="1946"/>
      <c r="AF45" s="1946"/>
      <c r="AG45" s="1946"/>
      <c r="AH45" s="1946"/>
      <c r="AI45" s="1947"/>
      <c r="AJ45" s="1947"/>
      <c r="AK45" s="1947"/>
      <c r="AL45" s="1947"/>
      <c r="AM45" s="1947"/>
      <c r="AN45" s="1947"/>
      <c r="AO45" s="1947"/>
      <c r="AP45" s="1947"/>
    </row>
    <row r="46">
      <c r="A46" s="1938">
        <v>44364.0</v>
      </c>
      <c r="B46" s="1942" t="s">
        <v>7332</v>
      </c>
      <c r="C46" s="1943">
        <v>44504.0</v>
      </c>
      <c r="D46" s="1939">
        <v>2.0210617E7</v>
      </c>
      <c r="E46" s="1939" t="s">
        <v>7316</v>
      </c>
      <c r="F46" s="1940"/>
      <c r="G46" s="1939"/>
      <c r="H46" s="1939"/>
      <c r="I46" s="1939"/>
      <c r="J46" s="1939"/>
      <c r="K46" s="1939"/>
      <c r="L46" s="1939"/>
      <c r="M46" s="1946"/>
      <c r="N46" s="1946"/>
      <c r="O46" s="1946"/>
      <c r="P46" s="1946"/>
      <c r="Q46" s="1946"/>
      <c r="R46" s="1946"/>
      <c r="S46" s="1946"/>
      <c r="T46" s="1946"/>
      <c r="U46" s="1946"/>
      <c r="V46" s="1946"/>
      <c r="W46" s="1946"/>
      <c r="X46" s="1946"/>
      <c r="Y46" s="1946"/>
      <c r="Z46" s="1946"/>
      <c r="AA46" s="1946"/>
      <c r="AB46" s="1946"/>
      <c r="AC46" s="1946"/>
      <c r="AD46" s="1946"/>
      <c r="AE46" s="1946"/>
      <c r="AF46" s="1946"/>
      <c r="AG46" s="1946"/>
      <c r="AH46" s="1946"/>
      <c r="AI46" s="1947"/>
      <c r="AJ46" s="1947"/>
      <c r="AK46" s="1947"/>
      <c r="AL46" s="1947"/>
      <c r="AM46" s="1947"/>
      <c r="AN46" s="1947"/>
      <c r="AO46" s="1947"/>
      <c r="AP46" s="1947"/>
    </row>
    <row r="47">
      <c r="A47" s="1938">
        <v>44371.0</v>
      </c>
      <c r="B47" s="1942" t="s">
        <v>7333</v>
      </c>
      <c r="C47" s="1943">
        <v>44511.0</v>
      </c>
      <c r="D47" s="1939">
        <v>2.0210624E7</v>
      </c>
      <c r="E47" s="1939" t="s">
        <v>7316</v>
      </c>
      <c r="F47" s="1940"/>
      <c r="G47" s="1939"/>
      <c r="H47" s="1939"/>
      <c r="I47" s="1939"/>
      <c r="J47" s="1939"/>
      <c r="K47" s="1939"/>
      <c r="L47" s="1939"/>
      <c r="M47" s="1946"/>
      <c r="N47" s="1946"/>
      <c r="O47" s="1946"/>
      <c r="P47" s="1946"/>
      <c r="Q47" s="1946"/>
      <c r="R47" s="1946"/>
      <c r="S47" s="1946"/>
      <c r="T47" s="1946"/>
      <c r="U47" s="1946"/>
      <c r="V47" s="1946"/>
      <c r="W47" s="1946"/>
      <c r="X47" s="1946"/>
      <c r="Y47" s="1946"/>
      <c r="Z47" s="1946"/>
      <c r="AA47" s="1946"/>
      <c r="AB47" s="1946"/>
      <c r="AC47" s="1946"/>
      <c r="AD47" s="1946"/>
      <c r="AE47" s="1946"/>
      <c r="AF47" s="1946"/>
      <c r="AG47" s="1946"/>
      <c r="AH47" s="1946"/>
      <c r="AI47" s="1947"/>
      <c r="AJ47" s="1947"/>
      <c r="AK47" s="1947"/>
      <c r="AL47" s="1947"/>
      <c r="AM47" s="1947"/>
      <c r="AN47" s="1947"/>
      <c r="AO47" s="1947"/>
      <c r="AP47" s="1947"/>
    </row>
    <row r="48">
      <c r="A48" s="1938">
        <v>44378.0</v>
      </c>
      <c r="B48" s="1942" t="s">
        <v>7334</v>
      </c>
      <c r="C48" s="1943">
        <v>44518.0</v>
      </c>
      <c r="D48" s="1939">
        <v>2.0210701E7</v>
      </c>
      <c r="E48" s="1940" t="s">
        <v>7313</v>
      </c>
      <c r="F48" s="1940" t="s">
        <v>7335</v>
      </c>
      <c r="G48" s="1940" t="s">
        <v>48</v>
      </c>
      <c r="H48" s="1939" t="s">
        <v>415</v>
      </c>
      <c r="I48" s="1939"/>
      <c r="J48" s="1939"/>
      <c r="K48" s="1939"/>
      <c r="L48" s="1939"/>
      <c r="M48" s="1946"/>
      <c r="N48" s="1946"/>
      <c r="O48" s="1946"/>
      <c r="P48" s="1946"/>
      <c r="Q48" s="1946"/>
      <c r="R48" s="1946"/>
      <c r="S48" s="1946"/>
      <c r="T48" s="1946"/>
      <c r="U48" s="1946"/>
      <c r="V48" s="1946"/>
      <c r="W48" s="1946"/>
      <c r="X48" s="1946"/>
      <c r="Y48" s="1946"/>
      <c r="Z48" s="1946"/>
      <c r="AA48" s="1946"/>
      <c r="AB48" s="1946"/>
      <c r="AC48" s="1946"/>
      <c r="AD48" s="1946"/>
      <c r="AE48" s="1946"/>
      <c r="AF48" s="1946"/>
      <c r="AG48" s="1946"/>
      <c r="AH48" s="1946"/>
      <c r="AI48" s="1947"/>
      <c r="AJ48" s="1947"/>
      <c r="AK48" s="1947"/>
      <c r="AL48" s="1947"/>
      <c r="AM48" s="1947"/>
      <c r="AN48" s="1947"/>
      <c r="AO48" s="1947"/>
      <c r="AP48" s="1947"/>
    </row>
    <row r="49">
      <c r="A49" s="1948">
        <v>44385.0</v>
      </c>
      <c r="B49" s="1942" t="s">
        <v>7336</v>
      </c>
      <c r="C49" s="1949">
        <v>44525.0</v>
      </c>
      <c r="D49" s="1950">
        <v>2.0210708E7</v>
      </c>
      <c r="E49" s="1939" t="s">
        <v>7316</v>
      </c>
      <c r="F49" s="1940"/>
      <c r="G49" s="1950"/>
      <c r="H49" s="1950"/>
      <c r="I49" s="1950"/>
      <c r="J49" s="1950"/>
      <c r="K49" s="1950"/>
      <c r="L49" s="1950"/>
      <c r="M49" s="1946"/>
      <c r="N49" s="1946"/>
      <c r="O49" s="1946"/>
      <c r="P49" s="1946"/>
      <c r="Q49" s="1946"/>
      <c r="R49" s="1946"/>
      <c r="S49" s="1946"/>
      <c r="T49" s="1946"/>
      <c r="U49" s="1946"/>
      <c r="V49" s="1946"/>
      <c r="W49" s="1946"/>
      <c r="X49" s="1946"/>
      <c r="Y49" s="1946"/>
      <c r="Z49" s="1946"/>
      <c r="AA49" s="1946"/>
      <c r="AB49" s="1946"/>
      <c r="AC49" s="1946"/>
      <c r="AD49" s="1946"/>
      <c r="AE49" s="1946"/>
      <c r="AF49" s="1946"/>
      <c r="AG49" s="1946"/>
      <c r="AH49" s="1946"/>
      <c r="AI49" s="1947"/>
      <c r="AJ49" s="1947"/>
      <c r="AK49" s="1947"/>
      <c r="AL49" s="1947"/>
      <c r="AM49" s="1947"/>
      <c r="AN49" s="1947"/>
      <c r="AO49" s="1947"/>
      <c r="AP49" s="1947"/>
    </row>
    <row r="50">
      <c r="A50" s="1938">
        <v>44392.0</v>
      </c>
      <c r="B50" s="1942" t="s">
        <v>7337</v>
      </c>
      <c r="C50" s="1943">
        <v>44532.0</v>
      </c>
      <c r="D50" s="1939">
        <v>2.0210715E7</v>
      </c>
      <c r="E50" s="1939" t="s">
        <v>7316</v>
      </c>
      <c r="F50" s="1940"/>
      <c r="G50" s="1939"/>
      <c r="H50" s="1939"/>
      <c r="I50" s="1939"/>
      <c r="J50" s="1939"/>
      <c r="K50" s="1939"/>
      <c r="L50" s="1939"/>
      <c r="M50" s="1946"/>
      <c r="N50" s="1946"/>
      <c r="O50" s="1946"/>
      <c r="P50" s="1946"/>
      <c r="Q50" s="1946"/>
      <c r="R50" s="1946"/>
      <c r="S50" s="1946"/>
      <c r="T50" s="1946"/>
      <c r="U50" s="1946"/>
      <c r="V50" s="1946"/>
      <c r="W50" s="1946"/>
      <c r="X50" s="1946"/>
      <c r="Y50" s="1946"/>
      <c r="Z50" s="1946"/>
      <c r="AA50" s="1946"/>
      <c r="AB50" s="1946"/>
      <c r="AC50" s="1946"/>
      <c r="AD50" s="1946"/>
      <c r="AE50" s="1946"/>
      <c r="AF50" s="1946"/>
      <c r="AG50" s="1946"/>
      <c r="AH50" s="1946"/>
      <c r="AI50" s="1947"/>
      <c r="AJ50" s="1947"/>
      <c r="AK50" s="1947"/>
      <c r="AL50" s="1947"/>
      <c r="AM50" s="1947"/>
      <c r="AN50" s="1947"/>
      <c r="AO50" s="1947"/>
      <c r="AP50" s="1947"/>
    </row>
    <row r="51">
      <c r="A51" s="1938">
        <v>44399.0</v>
      </c>
      <c r="B51" s="1942" t="s">
        <v>7338</v>
      </c>
      <c r="C51" s="1943">
        <v>44539.0</v>
      </c>
      <c r="D51" s="1939">
        <v>2.0210722E7</v>
      </c>
      <c r="E51" s="1939" t="s">
        <v>7316</v>
      </c>
      <c r="F51" s="1940"/>
      <c r="G51" s="1939"/>
      <c r="H51" s="1939"/>
      <c r="I51" s="1939"/>
      <c r="J51" s="1939"/>
      <c r="K51" s="1939"/>
      <c r="L51" s="1939"/>
      <c r="M51" s="1946"/>
      <c r="N51" s="1946"/>
      <c r="O51" s="1946"/>
      <c r="P51" s="1946"/>
      <c r="Q51" s="1946"/>
      <c r="R51" s="1946"/>
      <c r="S51" s="1946"/>
      <c r="T51" s="1946"/>
      <c r="U51" s="1946"/>
      <c r="V51" s="1946"/>
      <c r="W51" s="1946"/>
      <c r="X51" s="1946"/>
      <c r="Y51" s="1946"/>
      <c r="Z51" s="1946"/>
      <c r="AA51" s="1946"/>
      <c r="AB51" s="1946"/>
      <c r="AC51" s="1946"/>
      <c r="AD51" s="1946"/>
      <c r="AE51" s="1946"/>
      <c r="AF51" s="1946"/>
      <c r="AG51" s="1946"/>
      <c r="AH51" s="1946"/>
      <c r="AI51" s="1947"/>
      <c r="AJ51" s="1947"/>
      <c r="AK51" s="1947"/>
      <c r="AL51" s="1947"/>
      <c r="AM51" s="1947"/>
      <c r="AN51" s="1947"/>
      <c r="AO51" s="1947"/>
      <c r="AP51" s="1947"/>
    </row>
    <row r="52">
      <c r="A52" s="1938">
        <v>44405.0</v>
      </c>
      <c r="B52" s="1942" t="s">
        <v>7339</v>
      </c>
      <c r="C52" s="1939" t="s">
        <v>7340</v>
      </c>
      <c r="D52" s="1939">
        <v>2.0210728E7</v>
      </c>
      <c r="E52" s="1939" t="s">
        <v>7313</v>
      </c>
      <c r="F52" s="1940" t="s">
        <v>7341</v>
      </c>
      <c r="G52" s="1939"/>
      <c r="H52" s="1939"/>
      <c r="I52" s="1939"/>
      <c r="J52" s="1939"/>
      <c r="K52" s="1939"/>
      <c r="L52" s="1939"/>
      <c r="M52" s="1946"/>
      <c r="N52" s="1946"/>
      <c r="O52" s="1946"/>
      <c r="P52" s="1946"/>
      <c r="Q52" s="1946"/>
      <c r="R52" s="1946"/>
      <c r="S52" s="1946"/>
      <c r="T52" s="1946"/>
      <c r="U52" s="1946"/>
      <c r="V52" s="1946"/>
      <c r="W52" s="1946"/>
      <c r="X52" s="1946"/>
      <c r="Y52" s="1946"/>
      <c r="Z52" s="1946"/>
      <c r="AA52" s="1946"/>
      <c r="AB52" s="1946"/>
      <c r="AC52" s="1946"/>
      <c r="AD52" s="1946"/>
      <c r="AE52" s="1946"/>
      <c r="AF52" s="1946"/>
      <c r="AG52" s="1946"/>
      <c r="AH52" s="1946"/>
      <c r="AI52" s="1947"/>
      <c r="AJ52" s="1947"/>
      <c r="AK52" s="1947"/>
      <c r="AL52" s="1947"/>
      <c r="AM52" s="1947"/>
      <c r="AN52" s="1947"/>
      <c r="AO52" s="1947"/>
      <c r="AP52" s="1947"/>
    </row>
    <row r="53">
      <c r="A53" s="1948">
        <v>44413.0</v>
      </c>
      <c r="B53" s="1942" t="s">
        <v>7342</v>
      </c>
      <c r="C53" s="1939" t="s">
        <v>7340</v>
      </c>
      <c r="D53" s="1939">
        <v>2.0210805E7</v>
      </c>
      <c r="E53" s="1939" t="s">
        <v>7316</v>
      </c>
      <c r="F53" s="1940"/>
      <c r="G53" s="1950"/>
      <c r="H53" s="1950"/>
      <c r="I53" s="1950"/>
      <c r="J53" s="1950"/>
      <c r="K53" s="1950"/>
      <c r="L53" s="1950"/>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44420.0</v>
      </c>
      <c r="B54" s="1942" t="s">
        <v>7343</v>
      </c>
      <c r="C54" s="1949">
        <v>44546.0</v>
      </c>
      <c r="D54" s="1950">
        <v>2.0210812E7</v>
      </c>
      <c r="E54" s="1950" t="s">
        <v>7316</v>
      </c>
      <c r="F54" s="1940"/>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44427.0</v>
      </c>
      <c r="B55" s="1942" t="s">
        <v>7344</v>
      </c>
      <c r="C55" s="1950" t="s">
        <v>7340</v>
      </c>
      <c r="D55" s="1950">
        <v>2.0210819E7</v>
      </c>
      <c r="E55" s="1950" t="s">
        <v>7316</v>
      </c>
      <c r="F55" s="1940"/>
      <c r="G55" s="1951"/>
      <c r="H55" s="1951"/>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44434.0</v>
      </c>
      <c r="B56" s="1942" t="s">
        <v>7345</v>
      </c>
      <c r="C56" s="1949">
        <v>44553.0</v>
      </c>
      <c r="D56" s="1950">
        <v>2.0210826E7</v>
      </c>
      <c r="E56" s="1950" t="s">
        <v>7313</v>
      </c>
      <c r="F56" s="1940" t="s">
        <v>7346</v>
      </c>
      <c r="G56" s="1950" t="s">
        <v>3387</v>
      </c>
      <c r="H56" s="1950" t="s">
        <v>1029</v>
      </c>
      <c r="I56" s="1950" t="s">
        <v>2323</v>
      </c>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44441.0</v>
      </c>
      <c r="B57" s="1942" t="s">
        <v>7347</v>
      </c>
      <c r="C57" s="1949">
        <v>44560.0</v>
      </c>
      <c r="D57" s="1950">
        <v>2.0210902E7</v>
      </c>
      <c r="E57" s="1950" t="s">
        <v>7316</v>
      </c>
      <c r="F57" s="1940"/>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44448.0</v>
      </c>
      <c r="B58" s="1942" t="s">
        <v>7348</v>
      </c>
      <c r="C58" s="1949">
        <v>44567.0</v>
      </c>
      <c r="D58" s="1950">
        <v>2.0210909E7</v>
      </c>
      <c r="E58" s="1950" t="s">
        <v>7316</v>
      </c>
      <c r="F58" s="1940"/>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44455.0</v>
      </c>
      <c r="B59" s="1942" t="s">
        <v>7349</v>
      </c>
      <c r="C59" s="1949">
        <v>44574.0</v>
      </c>
      <c r="D59" s="1950">
        <v>2.0210916E7</v>
      </c>
      <c r="E59" s="1950" t="s">
        <v>7316</v>
      </c>
      <c r="F59" s="1940"/>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48">
        <v>44462.0</v>
      </c>
      <c r="B60" s="1942" t="s">
        <v>7350</v>
      </c>
      <c r="C60" s="1949">
        <v>44588.0</v>
      </c>
      <c r="D60" s="1950">
        <v>2.0210923E7</v>
      </c>
      <c r="E60" s="1950" t="s">
        <v>7313</v>
      </c>
      <c r="F60" s="1940" t="s">
        <v>7351</v>
      </c>
      <c r="G60" s="1950" t="s">
        <v>1129</v>
      </c>
      <c r="H60" s="1950" t="s">
        <v>1844</v>
      </c>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48">
        <v>44469.0</v>
      </c>
      <c r="B61" s="1942" t="s">
        <v>7352</v>
      </c>
      <c r="C61" s="1949">
        <v>44595.0</v>
      </c>
      <c r="D61" s="1950">
        <v>2.021093E7</v>
      </c>
      <c r="E61" s="1950" t="s">
        <v>7316</v>
      </c>
      <c r="F61" s="1940"/>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48">
        <v>44476.0</v>
      </c>
      <c r="B62" s="1942" t="s">
        <v>7353</v>
      </c>
      <c r="C62" s="1949">
        <v>44602.0</v>
      </c>
      <c r="D62" s="1950">
        <v>2.0211007E7</v>
      </c>
      <c r="E62" s="1950" t="s">
        <v>7316</v>
      </c>
      <c r="F62" s="1940"/>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48">
        <v>44483.0</v>
      </c>
      <c r="B63" s="1942" t="s">
        <v>7354</v>
      </c>
      <c r="C63" s="1949">
        <v>44609.0</v>
      </c>
      <c r="D63" s="1950">
        <v>2.0211014E7</v>
      </c>
      <c r="E63" s="1950" t="s">
        <v>7316</v>
      </c>
      <c r="F63" s="1940"/>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48">
        <v>44490.0</v>
      </c>
      <c r="B64" s="1942" t="s">
        <v>7355</v>
      </c>
      <c r="C64" s="1949">
        <v>44616.0</v>
      </c>
      <c r="D64" s="1950">
        <v>2.0211021E7</v>
      </c>
      <c r="E64" s="1950" t="s">
        <v>7313</v>
      </c>
      <c r="F64" s="1940" t="s">
        <v>7356</v>
      </c>
      <c r="G64" s="1950" t="s">
        <v>1222</v>
      </c>
      <c r="H64" s="1950" t="s">
        <v>2894</v>
      </c>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48">
        <v>44497.0</v>
      </c>
      <c r="B65" s="1942" t="s">
        <v>7357</v>
      </c>
      <c r="C65" s="1949">
        <v>44623.0</v>
      </c>
      <c r="D65" s="1950">
        <v>2.0211028E7</v>
      </c>
      <c r="E65" s="1950" t="s">
        <v>7316</v>
      </c>
      <c r="F65" s="1940"/>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48">
        <v>44504.0</v>
      </c>
      <c r="B66" s="1942" t="s">
        <v>7358</v>
      </c>
      <c r="C66" s="1949">
        <v>44630.0</v>
      </c>
      <c r="D66" s="1950">
        <v>2.0211104E7</v>
      </c>
      <c r="E66" s="1950" t="s">
        <v>7316</v>
      </c>
      <c r="F66" s="1940"/>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48">
        <v>44511.0</v>
      </c>
      <c r="B67" s="1942" t="s">
        <v>7359</v>
      </c>
      <c r="C67" s="1949">
        <v>44637.0</v>
      </c>
      <c r="D67" s="1950">
        <v>2.0211111E7</v>
      </c>
      <c r="E67" s="1950" t="s">
        <v>7316</v>
      </c>
      <c r="F67" s="1940"/>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48">
        <v>44518.0</v>
      </c>
      <c r="B68" s="1942" t="s">
        <v>7360</v>
      </c>
      <c r="C68" s="1949">
        <v>44644.0</v>
      </c>
      <c r="D68" s="1950">
        <v>2.0211118E7</v>
      </c>
      <c r="E68" s="1950" t="s">
        <v>7313</v>
      </c>
      <c r="F68" s="1940" t="s">
        <v>7361</v>
      </c>
      <c r="G68" s="1950" t="s">
        <v>1483</v>
      </c>
      <c r="H68" s="1950" t="s">
        <v>2475</v>
      </c>
      <c r="I68" s="1950" t="s">
        <v>2311</v>
      </c>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48">
        <v>44525.0</v>
      </c>
      <c r="B69" s="1942" t="s">
        <v>7362</v>
      </c>
      <c r="C69" s="1949">
        <v>44650.0</v>
      </c>
      <c r="D69" s="1950">
        <v>2.0211125E7</v>
      </c>
      <c r="E69" s="1950" t="s">
        <v>7316</v>
      </c>
      <c r="F69" s="1940"/>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48">
        <v>44532.0</v>
      </c>
      <c r="B70" s="1942" t="s">
        <v>7363</v>
      </c>
      <c r="C70" s="1949">
        <v>44658.0</v>
      </c>
      <c r="D70" s="1950">
        <v>2.0211202E7</v>
      </c>
      <c r="E70" s="1950" t="s">
        <v>7316</v>
      </c>
      <c r="F70" s="1940"/>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48">
        <v>44539.0</v>
      </c>
      <c r="B71" s="1942" t="s">
        <v>7364</v>
      </c>
      <c r="C71" s="1949">
        <v>44665.0</v>
      </c>
      <c r="D71" s="1950">
        <v>2.0211209E7</v>
      </c>
      <c r="E71" s="1950" t="s">
        <v>7316</v>
      </c>
      <c r="F71" s="1940"/>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48">
        <v>44546.0</v>
      </c>
      <c r="B72" s="1942" t="s">
        <v>7365</v>
      </c>
      <c r="C72" s="1949">
        <v>44672.0</v>
      </c>
      <c r="D72" s="1950">
        <v>2.0211216E7</v>
      </c>
      <c r="E72" s="1950" t="s">
        <v>7313</v>
      </c>
      <c r="F72" s="1940" t="s">
        <v>7366</v>
      </c>
      <c r="G72" s="1950" t="s">
        <v>885</v>
      </c>
      <c r="H72" s="1950" t="s">
        <v>748</v>
      </c>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48">
        <v>44553.0</v>
      </c>
      <c r="B73" s="1942" t="s">
        <v>7367</v>
      </c>
      <c r="C73" s="1949">
        <v>44679.0</v>
      </c>
      <c r="D73" s="1950">
        <v>2.0211223E7</v>
      </c>
      <c r="E73" s="1950" t="s">
        <v>7316</v>
      </c>
      <c r="F73" s="1940"/>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48">
        <v>44560.0</v>
      </c>
      <c r="B74" s="1942" t="s">
        <v>7368</v>
      </c>
      <c r="C74" s="1949">
        <v>44686.0</v>
      </c>
      <c r="D74" s="1950">
        <v>2.021123E7</v>
      </c>
      <c r="E74" s="1950" t="s">
        <v>7316</v>
      </c>
      <c r="F74" s="1940"/>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48">
        <v>44567.0</v>
      </c>
      <c r="B75" s="1942" t="s">
        <v>7369</v>
      </c>
      <c r="C75" s="1949">
        <v>44694.0</v>
      </c>
      <c r="D75" s="1950">
        <v>2.0220106E7</v>
      </c>
      <c r="E75" s="1950" t="s">
        <v>7316</v>
      </c>
      <c r="F75" s="1940"/>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48">
        <v>44574.0</v>
      </c>
      <c r="B76" s="1942" t="s">
        <v>7370</v>
      </c>
      <c r="C76" s="1949">
        <v>44700.0</v>
      </c>
      <c r="D76" s="1950">
        <v>2.0220113E7</v>
      </c>
      <c r="E76" s="1950" t="s">
        <v>7313</v>
      </c>
      <c r="F76" s="1940" t="s">
        <v>7371</v>
      </c>
      <c r="G76" s="1950" t="s">
        <v>2936</v>
      </c>
      <c r="H76" s="1950" t="s">
        <v>326</v>
      </c>
      <c r="I76" s="1950" t="s">
        <v>1690</v>
      </c>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48">
        <v>44581.0</v>
      </c>
      <c r="B77" s="1942" t="s">
        <v>7372</v>
      </c>
      <c r="C77" s="1949">
        <v>44707.0</v>
      </c>
      <c r="D77" s="1950">
        <v>2.022012E7</v>
      </c>
      <c r="E77" s="1950" t="s">
        <v>7316</v>
      </c>
      <c r="F77" s="1940"/>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48">
        <v>44588.0</v>
      </c>
      <c r="B78" s="1942" t="s">
        <v>7373</v>
      </c>
      <c r="C78" s="1949">
        <v>44714.0</v>
      </c>
      <c r="D78" s="1950">
        <v>2.0220127E7</v>
      </c>
      <c r="E78" s="1950" t="s">
        <v>7316</v>
      </c>
      <c r="F78" s="1940"/>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48">
        <v>44595.0</v>
      </c>
      <c r="B79" s="1942" t="s">
        <v>7374</v>
      </c>
      <c r="C79" s="1949">
        <v>44721.0</v>
      </c>
      <c r="D79" s="1950">
        <v>2.0220203E7</v>
      </c>
      <c r="E79" s="1950" t="s">
        <v>7316</v>
      </c>
      <c r="F79" s="1940"/>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48">
        <v>44602.0</v>
      </c>
      <c r="B80" s="1942" t="s">
        <v>7375</v>
      </c>
      <c r="C80" s="1949">
        <v>44728.0</v>
      </c>
      <c r="D80" s="1950">
        <v>2.022021E7</v>
      </c>
      <c r="E80" s="1950" t="s">
        <v>7316</v>
      </c>
      <c r="F80" s="1940"/>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48">
        <v>44609.0</v>
      </c>
      <c r="B81" s="1942" t="s">
        <v>7376</v>
      </c>
      <c r="C81" s="1949">
        <v>44735.0</v>
      </c>
      <c r="D81" s="1950">
        <v>2.0220217E7</v>
      </c>
      <c r="E81" s="1950" t="s">
        <v>7313</v>
      </c>
      <c r="F81" s="1940" t="s">
        <v>7377</v>
      </c>
      <c r="G81" s="1950" t="s">
        <v>733</v>
      </c>
      <c r="H81" s="1950" t="s">
        <v>750</v>
      </c>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48">
        <v>44616.0</v>
      </c>
      <c r="B82" s="1942" t="s">
        <v>7378</v>
      </c>
      <c r="C82" s="1949">
        <v>44742.0</v>
      </c>
      <c r="D82" s="1950">
        <v>2.0220224E7</v>
      </c>
      <c r="E82" s="1950" t="s">
        <v>7316</v>
      </c>
      <c r="F82" s="1940"/>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48">
        <v>44623.0</v>
      </c>
      <c r="B83" s="1942" t="s">
        <v>7379</v>
      </c>
      <c r="C83" s="1949">
        <v>44749.0</v>
      </c>
      <c r="D83" s="1950">
        <v>2.0220303E7</v>
      </c>
      <c r="E83" s="1950" t="s">
        <v>7316</v>
      </c>
      <c r="F83" s="1940"/>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48">
        <v>44630.0</v>
      </c>
      <c r="B84" s="1942" t="s">
        <v>7380</v>
      </c>
      <c r="C84" s="1949">
        <v>44756.0</v>
      </c>
      <c r="D84" s="1950">
        <v>2.022031E7</v>
      </c>
      <c r="E84" s="1950" t="s">
        <v>7316</v>
      </c>
      <c r="F84" s="1940"/>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48">
        <v>44637.0</v>
      </c>
      <c r="B85" s="1942" t="s">
        <v>7426</v>
      </c>
      <c r="C85" s="1949">
        <v>44763.0</v>
      </c>
      <c r="D85" s="1950">
        <v>2.0220317E7</v>
      </c>
      <c r="E85" s="1950" t="s">
        <v>7313</v>
      </c>
      <c r="F85" s="1940"/>
      <c r="G85" s="1950" t="s">
        <v>871</v>
      </c>
      <c r="H85" s="1950" t="s">
        <v>3956</v>
      </c>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48">
        <v>44644.0</v>
      </c>
      <c r="B86" s="1942" t="s">
        <v>7427</v>
      </c>
      <c r="C86" s="1949">
        <v>44770.0</v>
      </c>
      <c r="D86" s="1950">
        <v>2.0220324E7</v>
      </c>
      <c r="E86" s="1950" t="s">
        <v>7316</v>
      </c>
      <c r="F86" s="1940"/>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48">
        <v>44651.0</v>
      </c>
      <c r="B87" s="1942" t="s">
        <v>7428</v>
      </c>
      <c r="C87" s="1949">
        <v>44777.0</v>
      </c>
      <c r="D87" s="1950">
        <v>2.0220331E7</v>
      </c>
      <c r="E87" s="1950" t="s">
        <v>7316</v>
      </c>
      <c r="F87" s="1940"/>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48">
        <v>44658.0</v>
      </c>
      <c r="B88" s="1942" t="s">
        <v>7386</v>
      </c>
      <c r="C88" s="1949">
        <v>44784.0</v>
      </c>
      <c r="D88" s="1950">
        <v>2.0220407E7</v>
      </c>
      <c r="E88" s="1950" t="s">
        <v>7316</v>
      </c>
      <c r="F88" s="1940"/>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40"/>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40"/>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40"/>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40"/>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40"/>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40"/>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40"/>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40"/>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40"/>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40"/>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40"/>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40"/>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40"/>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40"/>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40"/>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40"/>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40"/>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40"/>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40"/>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40"/>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40"/>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40"/>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40"/>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40"/>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40"/>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40"/>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40"/>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40"/>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40"/>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40"/>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40"/>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40"/>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40"/>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40"/>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40"/>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40"/>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40"/>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40"/>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40"/>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40"/>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40"/>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40"/>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40"/>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40"/>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40"/>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40"/>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40"/>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40"/>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40"/>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40"/>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40"/>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40"/>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40"/>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40"/>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40"/>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40"/>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40"/>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40"/>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40"/>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40"/>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40"/>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40"/>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40"/>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40"/>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40"/>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40"/>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40"/>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40"/>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40"/>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40"/>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40"/>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40"/>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40"/>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40"/>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40"/>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40"/>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40"/>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40"/>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40"/>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40"/>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40"/>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40"/>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40"/>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40"/>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40"/>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40"/>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40"/>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40"/>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40"/>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40"/>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40"/>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40"/>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40"/>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40"/>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40"/>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40"/>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40"/>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40"/>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40"/>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40"/>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40"/>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40"/>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40"/>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40"/>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40"/>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40"/>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40"/>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40"/>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40"/>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40"/>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40"/>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40"/>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40"/>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40"/>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40"/>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40"/>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40"/>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40"/>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40"/>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40"/>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40"/>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40"/>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40"/>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40"/>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40"/>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40"/>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40"/>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40"/>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40"/>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40"/>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40"/>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40"/>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40"/>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40"/>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40"/>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40"/>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40"/>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40"/>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40"/>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40"/>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40"/>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40"/>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40"/>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40"/>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40"/>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40"/>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40"/>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40"/>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40"/>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40"/>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40"/>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40"/>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40"/>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40"/>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40"/>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40"/>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40"/>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40"/>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40"/>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40"/>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40"/>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40"/>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40"/>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40"/>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40"/>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40"/>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40"/>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40"/>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40"/>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40"/>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40"/>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40"/>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40"/>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40"/>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40"/>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40"/>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40"/>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40"/>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40"/>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40"/>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40"/>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40"/>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40"/>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40"/>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40"/>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40"/>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40"/>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40"/>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40"/>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40"/>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40"/>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40"/>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40"/>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40"/>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40"/>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40"/>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40"/>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40"/>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40"/>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40"/>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40"/>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40"/>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40"/>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40"/>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40"/>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40"/>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40"/>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40"/>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40"/>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40"/>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40"/>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40"/>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40"/>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40"/>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40"/>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40"/>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40"/>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40"/>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40"/>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40"/>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40"/>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40"/>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40"/>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40"/>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40"/>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40"/>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40"/>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40"/>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40"/>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40"/>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40"/>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40"/>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40"/>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40"/>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40"/>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40"/>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40"/>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40"/>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40"/>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40"/>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40"/>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40"/>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40"/>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40"/>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40"/>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40"/>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40"/>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40"/>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40"/>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40"/>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40"/>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40"/>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40"/>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40"/>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40"/>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40"/>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40"/>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40"/>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40"/>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40"/>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40"/>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40"/>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40"/>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40"/>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40"/>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40"/>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40"/>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40"/>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40"/>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40"/>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40"/>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40"/>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40"/>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40"/>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40"/>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40"/>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40"/>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40"/>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40"/>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40"/>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40"/>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40"/>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40"/>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40"/>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40"/>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40"/>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40"/>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40"/>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40"/>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40"/>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40"/>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40"/>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40"/>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40"/>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40"/>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40"/>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40"/>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40"/>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40"/>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40"/>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40"/>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40"/>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40"/>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40"/>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40"/>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40"/>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40"/>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40"/>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40"/>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40"/>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40"/>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40"/>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40"/>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40"/>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40"/>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40"/>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40"/>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40"/>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40"/>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40"/>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40"/>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40"/>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40"/>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40"/>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40"/>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40"/>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40"/>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40"/>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40"/>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40"/>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40"/>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40"/>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40"/>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40"/>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40"/>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40"/>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40"/>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40"/>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40"/>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40"/>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40"/>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40"/>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40"/>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40"/>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40"/>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40"/>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40"/>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40"/>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40"/>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40"/>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40"/>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40"/>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40"/>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40"/>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40"/>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40"/>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40"/>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40"/>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40"/>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40"/>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40"/>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40"/>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40"/>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40"/>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40"/>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40"/>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40"/>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40"/>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40"/>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40"/>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40"/>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40"/>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40"/>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40"/>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40"/>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40"/>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40"/>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40"/>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40"/>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40"/>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40"/>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40"/>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40"/>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40"/>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40"/>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40"/>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40"/>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40"/>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40"/>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40"/>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40"/>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40"/>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40"/>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40"/>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40"/>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40"/>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40"/>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40"/>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40"/>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40"/>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40"/>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40"/>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40"/>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40"/>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40"/>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40"/>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40"/>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40"/>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40"/>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40"/>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40"/>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40"/>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40"/>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40"/>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40"/>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40"/>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40"/>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40"/>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40"/>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40"/>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40"/>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40"/>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40"/>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40"/>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40"/>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40"/>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40"/>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40"/>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40"/>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40"/>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40"/>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40"/>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40"/>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40"/>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40"/>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40"/>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40"/>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40"/>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40"/>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40"/>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40"/>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40"/>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40"/>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40"/>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40"/>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40"/>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40"/>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40"/>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40"/>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40"/>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40"/>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40"/>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40"/>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40"/>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40"/>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40"/>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40"/>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40"/>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40"/>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40"/>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40"/>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40"/>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40"/>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40"/>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40"/>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40"/>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40"/>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40"/>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40"/>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40"/>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40"/>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40"/>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40"/>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40"/>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40"/>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40"/>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40"/>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40"/>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40"/>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40"/>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40"/>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40"/>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40"/>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40"/>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40"/>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40"/>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40"/>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40"/>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40"/>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40"/>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40"/>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40"/>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40"/>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40"/>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40"/>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40"/>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40"/>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40"/>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40"/>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40"/>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40"/>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40"/>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40"/>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40"/>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40"/>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40"/>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40"/>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40"/>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40"/>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40"/>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40"/>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40"/>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40"/>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40"/>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40"/>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40"/>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40"/>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40"/>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40"/>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40"/>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40"/>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40"/>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40"/>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40"/>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40"/>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40"/>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40"/>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40"/>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40"/>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40"/>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40"/>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40"/>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40"/>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40"/>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40"/>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40"/>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40"/>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40"/>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40"/>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40"/>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40"/>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40"/>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40"/>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40"/>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40"/>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40"/>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40"/>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40"/>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40"/>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40"/>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40"/>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40"/>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40"/>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40"/>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40"/>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40"/>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40"/>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40"/>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40"/>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40"/>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40"/>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40"/>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40"/>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40"/>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40"/>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40"/>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40"/>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40"/>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40"/>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40"/>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40"/>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40"/>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40"/>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40"/>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40"/>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40"/>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40"/>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40"/>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40"/>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40"/>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40"/>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40"/>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40"/>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40"/>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40"/>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40"/>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40"/>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40"/>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40"/>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40"/>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40"/>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40"/>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40"/>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40"/>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40"/>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40"/>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40"/>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40"/>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40"/>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40"/>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40"/>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40"/>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40"/>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40"/>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40"/>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40"/>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40"/>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40"/>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40"/>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40"/>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40"/>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40"/>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40"/>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40"/>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40"/>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40"/>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40"/>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40"/>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40"/>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40"/>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40"/>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40"/>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40"/>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40"/>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40"/>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40"/>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40"/>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40"/>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40"/>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40"/>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40"/>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40"/>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40"/>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40"/>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40"/>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40"/>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40"/>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40"/>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40"/>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40"/>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40"/>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40"/>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40"/>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40"/>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40"/>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40"/>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40"/>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40"/>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40"/>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40"/>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40"/>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40"/>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40"/>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40"/>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40"/>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40"/>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40"/>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40"/>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40"/>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40"/>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40"/>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40"/>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40"/>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40"/>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40"/>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40"/>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40"/>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40"/>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40"/>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40"/>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40"/>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40"/>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40"/>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40"/>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40"/>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40"/>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40"/>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40"/>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40"/>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40"/>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40"/>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40"/>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40"/>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40"/>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40"/>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40"/>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40"/>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40"/>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40"/>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40"/>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40"/>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40"/>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40"/>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40"/>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40"/>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40"/>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40"/>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40"/>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40"/>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40"/>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40"/>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40"/>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40"/>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40"/>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40"/>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40"/>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40"/>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40"/>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40"/>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40"/>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40"/>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40"/>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40"/>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40"/>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40"/>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40"/>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40"/>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40"/>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40"/>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40"/>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40"/>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40"/>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40"/>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40"/>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40"/>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40"/>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40"/>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40"/>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40"/>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40"/>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40"/>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40"/>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40"/>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40"/>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40"/>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40"/>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40"/>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40"/>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40"/>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40"/>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40"/>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40"/>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40"/>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40"/>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40"/>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40"/>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40"/>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40"/>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40"/>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40"/>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40"/>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40"/>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40"/>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40"/>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40"/>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40"/>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40"/>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40"/>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40"/>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40"/>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40"/>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40"/>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40"/>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40"/>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40"/>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40"/>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40"/>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40"/>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40"/>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40"/>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40"/>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40"/>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40"/>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40"/>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40"/>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40"/>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40"/>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40"/>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40"/>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40"/>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40"/>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40"/>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40"/>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40"/>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40"/>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40"/>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40"/>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40"/>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40"/>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40"/>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40"/>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40"/>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40"/>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40"/>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40"/>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40"/>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40"/>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40"/>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40"/>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40"/>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40"/>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40"/>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40"/>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40"/>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40"/>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40"/>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40"/>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40"/>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40"/>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40"/>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40"/>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40"/>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40"/>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40"/>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40"/>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40"/>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40"/>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40"/>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40"/>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40"/>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40"/>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40"/>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40"/>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40"/>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40"/>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40"/>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40"/>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40"/>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40"/>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40"/>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40"/>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40"/>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40"/>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40"/>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40"/>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40"/>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40"/>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40"/>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40"/>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40"/>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40"/>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40"/>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40"/>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40"/>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40"/>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40"/>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40"/>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40"/>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40"/>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40"/>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40"/>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40"/>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40"/>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40"/>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40"/>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40"/>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40"/>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40"/>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40"/>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40"/>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40"/>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40"/>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40"/>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40"/>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40"/>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40"/>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40"/>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40"/>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40"/>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40"/>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40"/>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40"/>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40"/>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40"/>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40"/>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40"/>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40"/>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40"/>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40"/>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40"/>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40"/>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40"/>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40"/>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40"/>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40"/>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40"/>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40"/>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40"/>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40"/>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40"/>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40"/>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40"/>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40"/>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40"/>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40"/>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40"/>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40"/>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40"/>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40"/>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40"/>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40"/>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40"/>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40"/>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40"/>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40"/>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40"/>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40"/>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40"/>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40"/>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40"/>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40"/>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40"/>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row r="1001">
      <c r="A1001" s="1953"/>
      <c r="B1001" s="1947"/>
      <c r="C1001" s="1951"/>
      <c r="D1001" s="1951"/>
      <c r="E1001" s="1951"/>
      <c r="F1001" s="1940"/>
      <c r="G1001" s="1951"/>
      <c r="H1001" s="1951"/>
      <c r="I1001" s="1951"/>
      <c r="J1001" s="1951"/>
      <c r="K1001" s="1951"/>
      <c r="L1001" s="1951"/>
      <c r="M1001" s="1951"/>
      <c r="N1001" s="1951"/>
      <c r="O1001" s="1951"/>
      <c r="P1001" s="1951"/>
      <c r="Q1001" s="1951"/>
      <c r="R1001" s="1951"/>
      <c r="S1001" s="1951"/>
      <c r="T1001" s="1951"/>
      <c r="U1001" s="1951"/>
      <c r="V1001" s="1951"/>
      <c r="W1001" s="1951"/>
      <c r="X1001" s="1951"/>
      <c r="Y1001" s="1951"/>
      <c r="Z1001" s="1951"/>
      <c r="AA1001" s="1951"/>
      <c r="AB1001" s="1951"/>
      <c r="AC1001" s="1951"/>
      <c r="AD1001" s="1951"/>
      <c r="AE1001" s="1951"/>
      <c r="AF1001" s="1951"/>
      <c r="AG1001" s="1951"/>
      <c r="AH1001" s="1951"/>
      <c r="AI1001" s="1952"/>
      <c r="AJ1001" s="1952"/>
      <c r="AK1001" s="1952"/>
      <c r="AL1001" s="1952"/>
      <c r="AM1001" s="1952"/>
      <c r="AN1001" s="1952"/>
      <c r="AO1001" s="1952"/>
      <c r="AP1001" s="1952"/>
    </row>
    <row r="1002">
      <c r="A1002" s="1953"/>
      <c r="B1002" s="1947"/>
      <c r="C1002" s="1951"/>
      <c r="D1002" s="1951"/>
      <c r="E1002" s="1951"/>
      <c r="F1002" s="1940"/>
      <c r="G1002" s="1951"/>
      <c r="H1002" s="1951"/>
      <c r="I1002" s="1951"/>
      <c r="J1002" s="1951"/>
      <c r="K1002" s="1951"/>
      <c r="L1002" s="1951"/>
      <c r="M1002" s="1951"/>
      <c r="N1002" s="1951"/>
      <c r="O1002" s="1951"/>
      <c r="P1002" s="1951"/>
      <c r="Q1002" s="1951"/>
      <c r="R1002" s="1951"/>
      <c r="S1002" s="1951"/>
      <c r="T1002" s="1951"/>
      <c r="U1002" s="1951"/>
      <c r="V1002" s="1951"/>
      <c r="W1002" s="1951"/>
      <c r="X1002" s="1951"/>
      <c r="Y1002" s="1951"/>
      <c r="Z1002" s="1951"/>
      <c r="AA1002" s="1951"/>
      <c r="AB1002" s="1951"/>
      <c r="AC1002" s="1951"/>
      <c r="AD1002" s="1951"/>
      <c r="AE1002" s="1951"/>
      <c r="AF1002" s="1951"/>
      <c r="AG1002" s="1951"/>
      <c r="AH1002" s="1951"/>
      <c r="AI1002" s="1952"/>
      <c r="AJ1002" s="1952"/>
      <c r="AK1002" s="1952"/>
      <c r="AL1002" s="1952"/>
      <c r="AM1002" s="1952"/>
      <c r="AN1002" s="1952"/>
      <c r="AO1002" s="1952"/>
      <c r="AP1002" s="1952"/>
    </row>
    <row r="1003">
      <c r="A1003" s="1953"/>
      <c r="B1003" s="1947"/>
      <c r="C1003" s="1951"/>
      <c r="D1003" s="1951"/>
      <c r="E1003" s="1951"/>
      <c r="F1003" s="1940"/>
      <c r="G1003" s="1951"/>
      <c r="H1003" s="1951"/>
      <c r="I1003" s="1951"/>
      <c r="J1003" s="1951"/>
      <c r="K1003" s="1951"/>
      <c r="L1003" s="1951"/>
      <c r="M1003" s="1951"/>
      <c r="N1003" s="1951"/>
      <c r="O1003" s="1951"/>
      <c r="P1003" s="1951"/>
      <c r="Q1003" s="1951"/>
      <c r="R1003" s="1951"/>
      <c r="S1003" s="1951"/>
      <c r="T1003" s="1951"/>
      <c r="U1003" s="1951"/>
      <c r="V1003" s="1951"/>
      <c r="W1003" s="1951"/>
      <c r="X1003" s="1951"/>
      <c r="Y1003" s="1951"/>
      <c r="Z1003" s="1951"/>
      <c r="AA1003" s="1951"/>
      <c r="AB1003" s="1951"/>
      <c r="AC1003" s="1951"/>
      <c r="AD1003" s="1951"/>
      <c r="AE1003" s="1951"/>
      <c r="AF1003" s="1951"/>
      <c r="AG1003" s="1951"/>
      <c r="AH1003" s="1951"/>
      <c r="AI1003" s="1952"/>
      <c r="AJ1003" s="1952"/>
      <c r="AK1003" s="1952"/>
      <c r="AL1003" s="1952"/>
      <c r="AM1003" s="1952"/>
      <c r="AN1003" s="1952"/>
      <c r="AO1003" s="1952"/>
      <c r="AP1003" s="1952"/>
    </row>
    <row r="1004">
      <c r="A1004" s="1953"/>
      <c r="B1004" s="1947"/>
      <c r="C1004" s="1951"/>
      <c r="D1004" s="1951"/>
      <c r="E1004" s="1951"/>
      <c r="F1004" s="1940"/>
      <c r="G1004" s="1951"/>
      <c r="H1004" s="1951"/>
      <c r="I1004" s="1951"/>
      <c r="J1004" s="1951"/>
      <c r="K1004" s="1951"/>
      <c r="L1004" s="1951"/>
      <c r="M1004" s="1951"/>
      <c r="N1004" s="1951"/>
      <c r="O1004" s="1951"/>
      <c r="P1004" s="1951"/>
      <c r="Q1004" s="1951"/>
      <c r="R1004" s="1951"/>
      <c r="S1004" s="1951"/>
      <c r="T1004" s="1951"/>
      <c r="U1004" s="1951"/>
      <c r="V1004" s="1951"/>
      <c r="W1004" s="1951"/>
      <c r="X1004" s="1951"/>
      <c r="Y1004" s="1951"/>
      <c r="Z1004" s="1951"/>
      <c r="AA1004" s="1951"/>
      <c r="AB1004" s="1951"/>
      <c r="AC1004" s="1951"/>
      <c r="AD1004" s="1951"/>
      <c r="AE1004" s="1951"/>
      <c r="AF1004" s="1951"/>
      <c r="AG1004" s="1951"/>
      <c r="AH1004" s="1951"/>
      <c r="AI1004" s="1952"/>
      <c r="AJ1004" s="1952"/>
      <c r="AK1004" s="1952"/>
      <c r="AL1004" s="1952"/>
      <c r="AM1004" s="1952"/>
      <c r="AN1004" s="1952"/>
      <c r="AO1004" s="1952"/>
      <c r="AP1004" s="1952"/>
    </row>
    <row r="1005">
      <c r="A1005" s="1953"/>
      <c r="B1005" s="1947"/>
      <c r="C1005" s="1951"/>
      <c r="D1005" s="1951"/>
      <c r="E1005" s="1951"/>
      <c r="F1005" s="1940"/>
      <c r="G1005" s="1951"/>
      <c r="H1005" s="1951"/>
      <c r="I1005" s="1951"/>
      <c r="J1005" s="1951"/>
      <c r="K1005" s="1951"/>
      <c r="L1005" s="1951"/>
      <c r="M1005" s="1951"/>
      <c r="N1005" s="1951"/>
      <c r="O1005" s="1951"/>
      <c r="P1005" s="1951"/>
      <c r="Q1005" s="1951"/>
      <c r="R1005" s="1951"/>
      <c r="S1005" s="1951"/>
      <c r="T1005" s="1951"/>
      <c r="U1005" s="1951"/>
      <c r="V1005" s="1951"/>
      <c r="W1005" s="1951"/>
      <c r="X1005" s="1951"/>
      <c r="Y1005" s="1951"/>
      <c r="Z1005" s="1951"/>
      <c r="AA1005" s="1951"/>
      <c r="AB1005" s="1951"/>
      <c r="AC1005" s="1951"/>
      <c r="AD1005" s="1951"/>
      <c r="AE1005" s="1951"/>
      <c r="AF1005" s="1951"/>
      <c r="AG1005" s="1951"/>
      <c r="AH1005" s="1951"/>
      <c r="AI1005" s="1952"/>
      <c r="AJ1005" s="1952"/>
      <c r="AK1005" s="1952"/>
      <c r="AL1005" s="1952"/>
      <c r="AM1005" s="1952"/>
      <c r="AN1005" s="1952"/>
      <c r="AO1005" s="1952"/>
      <c r="AP1005" s="1952"/>
    </row>
    <row r="1006">
      <c r="A1006" s="1953"/>
      <c r="B1006" s="1947"/>
      <c r="C1006" s="1951"/>
      <c r="D1006" s="1951"/>
      <c r="E1006" s="1951"/>
      <c r="F1006" s="1940"/>
      <c r="G1006" s="1951"/>
      <c r="H1006" s="1951"/>
      <c r="I1006" s="1951"/>
      <c r="J1006" s="1951"/>
      <c r="K1006" s="1951"/>
      <c r="L1006" s="1951"/>
      <c r="M1006" s="1951"/>
      <c r="N1006" s="1951"/>
      <c r="O1006" s="1951"/>
      <c r="P1006" s="1951"/>
      <c r="Q1006" s="1951"/>
      <c r="R1006" s="1951"/>
      <c r="S1006" s="1951"/>
      <c r="T1006" s="1951"/>
      <c r="U1006" s="1951"/>
      <c r="V1006" s="1951"/>
      <c r="W1006" s="1951"/>
      <c r="X1006" s="1951"/>
      <c r="Y1006" s="1951"/>
      <c r="Z1006" s="1951"/>
      <c r="AA1006" s="1951"/>
      <c r="AB1006" s="1951"/>
      <c r="AC1006" s="1951"/>
      <c r="AD1006" s="1951"/>
      <c r="AE1006" s="1951"/>
      <c r="AF1006" s="1951"/>
      <c r="AG1006" s="1951"/>
      <c r="AH1006" s="1951"/>
      <c r="AI1006" s="1952"/>
      <c r="AJ1006" s="1952"/>
      <c r="AK1006" s="1952"/>
      <c r="AL1006" s="1952"/>
      <c r="AM1006" s="1952"/>
      <c r="AN1006" s="1952"/>
      <c r="AO1006" s="1952"/>
      <c r="AP1006" s="1952"/>
    </row>
    <row r="1007">
      <c r="A1007" s="1953"/>
      <c r="B1007" s="1947"/>
      <c r="C1007" s="1951"/>
      <c r="D1007" s="1951"/>
      <c r="E1007" s="1951"/>
      <c r="F1007" s="1940"/>
      <c r="G1007" s="1951"/>
      <c r="H1007" s="1951"/>
      <c r="I1007" s="1951"/>
      <c r="J1007" s="1951"/>
      <c r="K1007" s="1951"/>
      <c r="L1007" s="1951"/>
      <c r="M1007" s="1951"/>
      <c r="N1007" s="1951"/>
      <c r="O1007" s="1951"/>
      <c r="P1007" s="1951"/>
      <c r="Q1007" s="1951"/>
      <c r="R1007" s="1951"/>
      <c r="S1007" s="1951"/>
      <c r="T1007" s="1951"/>
      <c r="U1007" s="1951"/>
      <c r="V1007" s="1951"/>
      <c r="W1007" s="1951"/>
      <c r="X1007" s="1951"/>
      <c r="Y1007" s="1951"/>
      <c r="Z1007" s="1951"/>
      <c r="AA1007" s="1951"/>
      <c r="AB1007" s="1951"/>
      <c r="AC1007" s="1951"/>
      <c r="AD1007" s="1951"/>
      <c r="AE1007" s="1951"/>
      <c r="AF1007" s="1951"/>
      <c r="AG1007" s="1951"/>
      <c r="AH1007" s="1951"/>
      <c r="AI1007" s="1952"/>
      <c r="AJ1007" s="1952"/>
      <c r="AK1007" s="1952"/>
      <c r="AL1007" s="1952"/>
      <c r="AM1007" s="1952"/>
      <c r="AN1007" s="1952"/>
      <c r="AO1007" s="1952"/>
      <c r="AP1007" s="1952"/>
    </row>
    <row r="1008">
      <c r="A1008" s="1953"/>
      <c r="B1008" s="1947"/>
      <c r="C1008" s="1951"/>
      <c r="D1008" s="1951"/>
      <c r="E1008" s="1951"/>
      <c r="F1008" s="1940"/>
      <c r="G1008" s="1951"/>
      <c r="H1008" s="1951"/>
      <c r="I1008" s="1951"/>
      <c r="J1008" s="1951"/>
      <c r="K1008" s="1951"/>
      <c r="L1008" s="1951"/>
      <c r="M1008" s="1951"/>
      <c r="N1008" s="1951"/>
      <c r="O1008" s="1951"/>
      <c r="P1008" s="1951"/>
      <c r="Q1008" s="1951"/>
      <c r="R1008" s="1951"/>
      <c r="S1008" s="1951"/>
      <c r="T1008" s="1951"/>
      <c r="U1008" s="1951"/>
      <c r="V1008" s="1951"/>
      <c r="W1008" s="1951"/>
      <c r="X1008" s="1951"/>
      <c r="Y1008" s="1951"/>
      <c r="Z1008" s="1951"/>
      <c r="AA1008" s="1951"/>
      <c r="AB1008" s="1951"/>
      <c r="AC1008" s="1951"/>
      <c r="AD1008" s="1951"/>
      <c r="AE1008" s="1951"/>
      <c r="AF1008" s="1951"/>
      <c r="AG1008" s="1951"/>
      <c r="AH1008" s="1951"/>
      <c r="AI1008" s="1952"/>
      <c r="AJ1008" s="1952"/>
      <c r="AK1008" s="1952"/>
      <c r="AL1008" s="1952"/>
      <c r="AM1008" s="1952"/>
      <c r="AN1008" s="1952"/>
      <c r="AO1008" s="1952"/>
      <c r="AP1008" s="1952"/>
    </row>
    <row r="1009">
      <c r="A1009" s="1953"/>
      <c r="B1009" s="1947"/>
      <c r="C1009" s="1951"/>
      <c r="D1009" s="1951"/>
      <c r="E1009" s="1951"/>
      <c r="F1009" s="1940"/>
      <c r="G1009" s="1951"/>
      <c r="H1009" s="1951"/>
      <c r="I1009" s="1951"/>
      <c r="J1009" s="1951"/>
      <c r="K1009" s="1951"/>
      <c r="L1009" s="1951"/>
      <c r="M1009" s="1951"/>
      <c r="N1009" s="1951"/>
      <c r="O1009" s="1951"/>
      <c r="P1009" s="1951"/>
      <c r="Q1009" s="1951"/>
      <c r="R1009" s="1951"/>
      <c r="S1009" s="1951"/>
      <c r="T1009" s="1951"/>
      <c r="U1009" s="1951"/>
      <c r="V1009" s="1951"/>
      <c r="W1009" s="1951"/>
      <c r="X1009" s="1951"/>
      <c r="Y1009" s="1951"/>
      <c r="Z1009" s="1951"/>
      <c r="AA1009" s="1951"/>
      <c r="AB1009" s="1951"/>
      <c r="AC1009" s="1951"/>
      <c r="AD1009" s="1951"/>
      <c r="AE1009" s="1951"/>
      <c r="AF1009" s="1951"/>
      <c r="AG1009" s="1951"/>
      <c r="AH1009" s="1951"/>
      <c r="AI1009" s="1952"/>
      <c r="AJ1009" s="1952"/>
      <c r="AK1009" s="1952"/>
      <c r="AL1009" s="1952"/>
      <c r="AM1009" s="1952"/>
      <c r="AN1009" s="1952"/>
      <c r="AO1009" s="1952"/>
      <c r="AP1009" s="1952"/>
    </row>
    <row r="1010">
      <c r="A1010" s="1953"/>
      <c r="B1010" s="1947"/>
      <c r="C1010" s="1951"/>
      <c r="D1010" s="1951"/>
      <c r="E1010" s="1951"/>
      <c r="F1010" s="1940"/>
      <c r="G1010" s="1951"/>
      <c r="H1010" s="1951"/>
      <c r="I1010" s="1951"/>
      <c r="J1010" s="1951"/>
      <c r="K1010" s="1951"/>
      <c r="L1010" s="1951"/>
      <c r="M1010" s="1951"/>
      <c r="N1010" s="1951"/>
      <c r="O1010" s="1951"/>
      <c r="P1010" s="1951"/>
      <c r="Q1010" s="1951"/>
      <c r="R1010" s="1951"/>
      <c r="S1010" s="1951"/>
      <c r="T1010" s="1951"/>
      <c r="U1010" s="1951"/>
      <c r="V1010" s="1951"/>
      <c r="W1010" s="1951"/>
      <c r="X1010" s="1951"/>
      <c r="Y1010" s="1951"/>
      <c r="Z1010" s="1951"/>
      <c r="AA1010" s="1951"/>
      <c r="AB1010" s="1951"/>
      <c r="AC1010" s="1951"/>
      <c r="AD1010" s="1951"/>
      <c r="AE1010" s="1951"/>
      <c r="AF1010" s="1951"/>
      <c r="AG1010" s="1951"/>
      <c r="AH1010" s="1951"/>
      <c r="AI1010" s="1952"/>
      <c r="AJ1010" s="1952"/>
      <c r="AK1010" s="1952"/>
      <c r="AL1010" s="1952"/>
      <c r="AM1010" s="1952"/>
      <c r="AN1010" s="1952"/>
      <c r="AO1010" s="1952"/>
      <c r="AP1010" s="1952"/>
    </row>
    <row r="1011">
      <c r="A1011" s="1953"/>
      <c r="B1011" s="1947"/>
      <c r="C1011" s="1951"/>
      <c r="D1011" s="1951"/>
      <c r="E1011" s="1951"/>
      <c r="F1011" s="1940"/>
      <c r="G1011" s="1951"/>
      <c r="H1011" s="1951"/>
      <c r="I1011" s="1951"/>
      <c r="J1011" s="1951"/>
      <c r="K1011" s="1951"/>
      <c r="L1011" s="1951"/>
      <c r="M1011" s="1951"/>
      <c r="N1011" s="1951"/>
      <c r="O1011" s="1951"/>
      <c r="P1011" s="1951"/>
      <c r="Q1011" s="1951"/>
      <c r="R1011" s="1951"/>
      <c r="S1011" s="1951"/>
      <c r="T1011" s="1951"/>
      <c r="U1011" s="1951"/>
      <c r="V1011" s="1951"/>
      <c r="W1011" s="1951"/>
      <c r="X1011" s="1951"/>
      <c r="Y1011" s="1951"/>
      <c r="Z1011" s="1951"/>
      <c r="AA1011" s="1951"/>
      <c r="AB1011" s="1951"/>
      <c r="AC1011" s="1951"/>
      <c r="AD1011" s="1951"/>
      <c r="AE1011" s="1951"/>
      <c r="AF1011" s="1951"/>
      <c r="AG1011" s="1951"/>
      <c r="AH1011" s="1951"/>
      <c r="AI1011" s="1952"/>
      <c r="AJ1011" s="1952"/>
      <c r="AK1011" s="1952"/>
      <c r="AL1011" s="1952"/>
      <c r="AM1011" s="1952"/>
      <c r="AN1011" s="1952"/>
      <c r="AO1011" s="1952"/>
      <c r="AP1011" s="1952"/>
    </row>
    <row r="1012">
      <c r="A1012" s="1953"/>
      <c r="B1012" s="1947"/>
      <c r="C1012" s="1951"/>
      <c r="D1012" s="1951"/>
      <c r="E1012" s="1951"/>
      <c r="F1012" s="1940"/>
      <c r="G1012" s="1951"/>
      <c r="H1012" s="1951"/>
      <c r="I1012" s="1951"/>
      <c r="J1012" s="1951"/>
      <c r="K1012" s="1951"/>
      <c r="L1012" s="1951"/>
      <c r="M1012" s="1951"/>
      <c r="N1012" s="1951"/>
      <c r="O1012" s="1951"/>
      <c r="P1012" s="1951"/>
      <c r="Q1012" s="1951"/>
      <c r="R1012" s="1951"/>
      <c r="S1012" s="1951"/>
      <c r="T1012" s="1951"/>
      <c r="U1012" s="1951"/>
      <c r="V1012" s="1951"/>
      <c r="W1012" s="1951"/>
      <c r="X1012" s="1951"/>
      <c r="Y1012" s="1951"/>
      <c r="Z1012" s="1951"/>
      <c r="AA1012" s="1951"/>
      <c r="AB1012" s="1951"/>
      <c r="AC1012" s="1951"/>
      <c r="AD1012" s="1951"/>
      <c r="AE1012" s="1951"/>
      <c r="AF1012" s="1951"/>
      <c r="AG1012" s="1951"/>
      <c r="AH1012" s="1951"/>
      <c r="AI1012" s="1952"/>
      <c r="AJ1012" s="1952"/>
      <c r="AK1012" s="1952"/>
      <c r="AL1012" s="1952"/>
      <c r="AM1012" s="1952"/>
      <c r="AN1012" s="1952"/>
      <c r="AO1012" s="1952"/>
      <c r="AP1012" s="1952"/>
    </row>
    <row r="1013">
      <c r="A1013" s="1953"/>
      <c r="B1013" s="1947"/>
      <c r="C1013" s="1951"/>
      <c r="D1013" s="1951"/>
      <c r="E1013" s="1951"/>
      <c r="F1013" s="1940"/>
      <c r="G1013" s="1951"/>
      <c r="H1013" s="1951"/>
      <c r="I1013" s="1951"/>
      <c r="J1013" s="1951"/>
      <c r="K1013" s="1951"/>
      <c r="L1013" s="1951"/>
      <c r="M1013" s="1951"/>
      <c r="N1013" s="1951"/>
      <c r="O1013" s="1951"/>
      <c r="P1013" s="1951"/>
      <c r="Q1013" s="1951"/>
      <c r="R1013" s="1951"/>
      <c r="S1013" s="1951"/>
      <c r="T1013" s="1951"/>
      <c r="U1013" s="1951"/>
      <c r="V1013" s="1951"/>
      <c r="W1013" s="1951"/>
      <c r="X1013" s="1951"/>
      <c r="Y1013" s="1951"/>
      <c r="Z1013" s="1951"/>
      <c r="AA1013" s="1951"/>
      <c r="AB1013" s="1951"/>
      <c r="AC1013" s="1951"/>
      <c r="AD1013" s="1951"/>
      <c r="AE1013" s="1951"/>
      <c r="AF1013" s="1951"/>
      <c r="AG1013" s="1951"/>
      <c r="AH1013" s="1951"/>
      <c r="AI1013" s="1952"/>
      <c r="AJ1013" s="1952"/>
      <c r="AK1013" s="1952"/>
      <c r="AL1013" s="1952"/>
      <c r="AM1013" s="1952"/>
      <c r="AN1013" s="1952"/>
      <c r="AO1013" s="1952"/>
      <c r="AP1013" s="1952"/>
    </row>
    <row r="1014">
      <c r="A1014" s="1953"/>
      <c r="B1014" s="1947"/>
      <c r="C1014" s="1951"/>
      <c r="D1014" s="1951"/>
      <c r="E1014" s="1951"/>
      <c r="F1014" s="1940"/>
      <c r="G1014" s="1951"/>
      <c r="H1014" s="1951"/>
      <c r="I1014" s="1951"/>
      <c r="J1014" s="1951"/>
      <c r="K1014" s="1951"/>
      <c r="L1014" s="1951"/>
      <c r="M1014" s="1951"/>
      <c r="N1014" s="1951"/>
      <c r="O1014" s="1951"/>
      <c r="P1014" s="1951"/>
      <c r="Q1014" s="1951"/>
      <c r="R1014" s="1951"/>
      <c r="S1014" s="1951"/>
      <c r="T1014" s="1951"/>
      <c r="U1014" s="1951"/>
      <c r="V1014" s="1951"/>
      <c r="W1014" s="1951"/>
      <c r="X1014" s="1951"/>
      <c r="Y1014" s="1951"/>
      <c r="Z1014" s="1951"/>
      <c r="AA1014" s="1951"/>
      <c r="AB1014" s="1951"/>
      <c r="AC1014" s="1951"/>
      <c r="AD1014" s="1951"/>
      <c r="AE1014" s="1951"/>
      <c r="AF1014" s="1951"/>
      <c r="AG1014" s="1951"/>
      <c r="AH1014" s="1951"/>
      <c r="AI1014" s="1952"/>
      <c r="AJ1014" s="1952"/>
      <c r="AK1014" s="1952"/>
      <c r="AL1014" s="1952"/>
      <c r="AM1014" s="1952"/>
      <c r="AN1014" s="1952"/>
      <c r="AO1014" s="1952"/>
      <c r="AP1014" s="1952"/>
    </row>
    <row r="1015">
      <c r="A1015" s="1953"/>
      <c r="B1015" s="1947"/>
      <c r="C1015" s="1951"/>
      <c r="D1015" s="1951"/>
      <c r="E1015" s="1951"/>
      <c r="F1015" s="1940"/>
      <c r="G1015" s="1951"/>
      <c r="H1015" s="1951"/>
      <c r="I1015" s="1951"/>
      <c r="J1015" s="1951"/>
      <c r="K1015" s="1951"/>
      <c r="L1015" s="1951"/>
      <c r="M1015" s="1951"/>
      <c r="N1015" s="1951"/>
      <c r="O1015" s="1951"/>
      <c r="P1015" s="1951"/>
      <c r="Q1015" s="1951"/>
      <c r="R1015" s="1951"/>
      <c r="S1015" s="1951"/>
      <c r="T1015" s="1951"/>
      <c r="U1015" s="1951"/>
      <c r="V1015" s="1951"/>
      <c r="W1015" s="1951"/>
      <c r="X1015" s="1951"/>
      <c r="Y1015" s="1951"/>
      <c r="Z1015" s="1951"/>
      <c r="AA1015" s="1951"/>
      <c r="AB1015" s="1951"/>
      <c r="AC1015" s="1951"/>
      <c r="AD1015" s="1951"/>
      <c r="AE1015" s="1951"/>
      <c r="AF1015" s="1951"/>
      <c r="AG1015" s="1951"/>
      <c r="AH1015" s="1951"/>
      <c r="AI1015" s="1952"/>
      <c r="AJ1015" s="1952"/>
      <c r="AK1015" s="1952"/>
      <c r="AL1015" s="1952"/>
      <c r="AM1015" s="1952"/>
      <c r="AN1015" s="1952"/>
      <c r="AO1015" s="1952"/>
      <c r="AP1015" s="1952"/>
    </row>
    <row r="1016">
      <c r="A1016" s="1953"/>
      <c r="B1016" s="1947"/>
      <c r="C1016" s="1951"/>
      <c r="D1016" s="1951"/>
      <c r="E1016" s="1951"/>
      <c r="F1016" s="1940"/>
      <c r="G1016" s="1951"/>
      <c r="H1016" s="1951"/>
      <c r="I1016" s="1951"/>
      <c r="J1016" s="1951"/>
      <c r="K1016" s="1951"/>
      <c r="L1016" s="1951"/>
      <c r="M1016" s="1951"/>
      <c r="N1016" s="1951"/>
      <c r="O1016" s="1951"/>
      <c r="P1016" s="1951"/>
      <c r="Q1016" s="1951"/>
      <c r="R1016" s="1951"/>
      <c r="S1016" s="1951"/>
      <c r="T1016" s="1951"/>
      <c r="U1016" s="1951"/>
      <c r="V1016" s="1951"/>
      <c r="W1016" s="1951"/>
      <c r="X1016" s="1951"/>
      <c r="Y1016" s="1951"/>
      <c r="Z1016" s="1951"/>
      <c r="AA1016" s="1951"/>
      <c r="AB1016" s="1951"/>
      <c r="AC1016" s="1951"/>
      <c r="AD1016" s="1951"/>
      <c r="AE1016" s="1951"/>
      <c r="AF1016" s="1951"/>
      <c r="AG1016" s="1951"/>
      <c r="AH1016" s="1951"/>
      <c r="AI1016" s="1952"/>
      <c r="AJ1016" s="1952"/>
      <c r="AK1016" s="1952"/>
      <c r="AL1016" s="1952"/>
      <c r="AM1016" s="1952"/>
      <c r="AN1016" s="1952"/>
      <c r="AO1016" s="1952"/>
      <c r="AP1016" s="1952"/>
    </row>
    <row r="1017">
      <c r="A1017" s="1953"/>
      <c r="B1017" s="1947"/>
      <c r="C1017" s="1951"/>
      <c r="D1017" s="1951"/>
      <c r="E1017" s="1951"/>
      <c r="F1017" s="1940"/>
      <c r="G1017" s="1951"/>
      <c r="H1017" s="1951"/>
      <c r="I1017" s="1951"/>
      <c r="J1017" s="1951"/>
      <c r="K1017" s="1951"/>
      <c r="L1017" s="1951"/>
      <c r="M1017" s="1951"/>
      <c r="N1017" s="1951"/>
      <c r="O1017" s="1951"/>
      <c r="P1017" s="1951"/>
      <c r="Q1017" s="1951"/>
      <c r="R1017" s="1951"/>
      <c r="S1017" s="1951"/>
      <c r="T1017" s="1951"/>
      <c r="U1017" s="1951"/>
      <c r="V1017" s="1951"/>
      <c r="W1017" s="1951"/>
      <c r="X1017" s="1951"/>
      <c r="Y1017" s="1951"/>
      <c r="Z1017" s="1951"/>
      <c r="AA1017" s="1951"/>
      <c r="AB1017" s="1951"/>
      <c r="AC1017" s="1951"/>
      <c r="AD1017" s="1951"/>
      <c r="AE1017" s="1951"/>
      <c r="AF1017" s="1951"/>
      <c r="AG1017" s="1951"/>
      <c r="AH1017" s="1951"/>
      <c r="AI1017" s="1952"/>
      <c r="AJ1017" s="1952"/>
      <c r="AK1017" s="1952"/>
      <c r="AL1017" s="1952"/>
      <c r="AM1017" s="1952"/>
      <c r="AN1017" s="1952"/>
      <c r="AO1017" s="1952"/>
      <c r="AP1017" s="1952"/>
    </row>
    <row r="1018">
      <c r="A1018" s="1953"/>
      <c r="B1018" s="1947"/>
      <c r="C1018" s="1951"/>
      <c r="D1018" s="1951"/>
      <c r="E1018" s="1951"/>
      <c r="F1018" s="1940"/>
      <c r="G1018" s="1951"/>
      <c r="H1018" s="1951"/>
      <c r="I1018" s="1951"/>
      <c r="J1018" s="1951"/>
      <c r="K1018" s="1951"/>
      <c r="L1018" s="1951"/>
      <c r="M1018" s="1951"/>
      <c r="N1018" s="1951"/>
      <c r="O1018" s="1951"/>
      <c r="P1018" s="1951"/>
      <c r="Q1018" s="1951"/>
      <c r="R1018" s="1951"/>
      <c r="S1018" s="1951"/>
      <c r="T1018" s="1951"/>
      <c r="U1018" s="1951"/>
      <c r="V1018" s="1951"/>
      <c r="W1018" s="1951"/>
      <c r="X1018" s="1951"/>
      <c r="Y1018" s="1951"/>
      <c r="Z1018" s="1951"/>
      <c r="AA1018" s="1951"/>
      <c r="AB1018" s="1951"/>
      <c r="AC1018" s="1951"/>
      <c r="AD1018" s="1951"/>
      <c r="AE1018" s="1951"/>
      <c r="AF1018" s="1951"/>
      <c r="AG1018" s="1951"/>
      <c r="AH1018" s="1951"/>
      <c r="AI1018" s="1952"/>
      <c r="AJ1018" s="1952"/>
      <c r="AK1018" s="1952"/>
      <c r="AL1018" s="1952"/>
      <c r="AM1018" s="1952"/>
      <c r="AN1018" s="1952"/>
      <c r="AO1018" s="1952"/>
      <c r="AP1018" s="1952"/>
    </row>
    <row r="1019">
      <c r="A1019" s="1953"/>
      <c r="B1019" s="1947"/>
      <c r="C1019" s="1951"/>
      <c r="D1019" s="1951"/>
      <c r="E1019" s="1951"/>
      <c r="F1019" s="1940"/>
      <c r="G1019" s="1951"/>
      <c r="H1019" s="1951"/>
      <c r="I1019" s="1951"/>
      <c r="J1019" s="1951"/>
      <c r="K1019" s="1951"/>
      <c r="L1019" s="1951"/>
      <c r="M1019" s="1951"/>
      <c r="N1019" s="1951"/>
      <c r="O1019" s="1951"/>
      <c r="P1019" s="1951"/>
      <c r="Q1019" s="1951"/>
      <c r="R1019" s="1951"/>
      <c r="S1019" s="1951"/>
      <c r="T1019" s="1951"/>
      <c r="U1019" s="1951"/>
      <c r="V1019" s="1951"/>
      <c r="W1019" s="1951"/>
      <c r="X1019" s="1951"/>
      <c r="Y1019" s="1951"/>
      <c r="Z1019" s="1951"/>
      <c r="AA1019" s="1951"/>
      <c r="AB1019" s="1951"/>
      <c r="AC1019" s="1951"/>
      <c r="AD1019" s="1951"/>
      <c r="AE1019" s="1951"/>
      <c r="AF1019" s="1951"/>
      <c r="AG1019" s="1951"/>
      <c r="AH1019" s="1951"/>
      <c r="AI1019" s="1952"/>
      <c r="AJ1019" s="1952"/>
      <c r="AK1019" s="1952"/>
      <c r="AL1019" s="1952"/>
      <c r="AM1019" s="1952"/>
      <c r="AN1019" s="1952"/>
      <c r="AO1019" s="1952"/>
      <c r="AP1019" s="1952"/>
    </row>
    <row r="1020">
      <c r="A1020" s="1953"/>
      <c r="B1020" s="1947"/>
      <c r="C1020" s="1951"/>
      <c r="D1020" s="1951"/>
      <c r="E1020" s="1951"/>
      <c r="F1020" s="1940"/>
      <c r="G1020" s="1951"/>
      <c r="H1020" s="1951"/>
      <c r="I1020" s="1951"/>
      <c r="J1020" s="1951"/>
      <c r="K1020" s="1951"/>
      <c r="L1020" s="1951"/>
      <c r="M1020" s="1951"/>
      <c r="N1020" s="1951"/>
      <c r="O1020" s="1951"/>
      <c r="P1020" s="1951"/>
      <c r="Q1020" s="1951"/>
      <c r="R1020" s="1951"/>
      <c r="S1020" s="1951"/>
      <c r="T1020" s="1951"/>
      <c r="U1020" s="1951"/>
      <c r="V1020" s="1951"/>
      <c r="W1020" s="1951"/>
      <c r="X1020" s="1951"/>
      <c r="Y1020" s="1951"/>
      <c r="Z1020" s="1951"/>
      <c r="AA1020" s="1951"/>
      <c r="AB1020" s="1951"/>
      <c r="AC1020" s="1951"/>
      <c r="AD1020" s="1951"/>
      <c r="AE1020" s="1951"/>
      <c r="AF1020" s="1951"/>
      <c r="AG1020" s="1951"/>
      <c r="AH1020" s="1951"/>
      <c r="AI1020" s="1952"/>
      <c r="AJ1020" s="1952"/>
      <c r="AK1020" s="1952"/>
      <c r="AL1020" s="1952"/>
      <c r="AM1020" s="1952"/>
      <c r="AN1020" s="1952"/>
      <c r="AO1020" s="1952"/>
      <c r="AP1020" s="1952"/>
    </row>
    <row r="1021">
      <c r="A1021" s="1953"/>
      <c r="B1021" s="1947"/>
      <c r="C1021" s="1951"/>
      <c r="D1021" s="1951"/>
      <c r="E1021" s="1951"/>
      <c r="F1021" s="1940"/>
      <c r="G1021" s="1951"/>
      <c r="H1021" s="1951"/>
      <c r="I1021" s="1951"/>
      <c r="J1021" s="1951"/>
      <c r="K1021" s="1951"/>
      <c r="L1021" s="1951"/>
      <c r="M1021" s="1951"/>
      <c r="N1021" s="1951"/>
      <c r="O1021" s="1951"/>
      <c r="P1021" s="1951"/>
      <c r="Q1021" s="1951"/>
      <c r="R1021" s="1951"/>
      <c r="S1021" s="1951"/>
      <c r="T1021" s="1951"/>
      <c r="U1021" s="1951"/>
      <c r="V1021" s="1951"/>
      <c r="W1021" s="1951"/>
      <c r="X1021" s="1951"/>
      <c r="Y1021" s="1951"/>
      <c r="Z1021" s="1951"/>
      <c r="AA1021" s="1951"/>
      <c r="AB1021" s="1951"/>
      <c r="AC1021" s="1951"/>
      <c r="AD1021" s="1951"/>
      <c r="AE1021" s="1951"/>
      <c r="AF1021" s="1951"/>
      <c r="AG1021" s="1951"/>
      <c r="AH1021" s="1951"/>
      <c r="AI1021" s="1952"/>
      <c r="AJ1021" s="1952"/>
      <c r="AK1021" s="1952"/>
      <c r="AL1021" s="1952"/>
      <c r="AM1021" s="1952"/>
      <c r="AN1021" s="1952"/>
      <c r="AO1021" s="1952"/>
      <c r="AP1021" s="1952"/>
    </row>
    <row r="1022">
      <c r="A1022" s="1953"/>
      <c r="B1022" s="1947"/>
      <c r="C1022" s="1951"/>
      <c r="D1022" s="1951"/>
      <c r="E1022" s="1951"/>
      <c r="F1022" s="1940"/>
      <c r="G1022" s="1951"/>
      <c r="H1022" s="1951"/>
      <c r="I1022" s="1951"/>
      <c r="J1022" s="1951"/>
      <c r="K1022" s="1951"/>
      <c r="L1022" s="1951"/>
      <c r="M1022" s="1951"/>
      <c r="N1022" s="1951"/>
      <c r="O1022" s="1951"/>
      <c r="P1022" s="1951"/>
      <c r="Q1022" s="1951"/>
      <c r="R1022" s="1951"/>
      <c r="S1022" s="1951"/>
      <c r="T1022" s="1951"/>
      <c r="U1022" s="1951"/>
      <c r="V1022" s="1951"/>
      <c r="W1022" s="1951"/>
      <c r="X1022" s="1951"/>
      <c r="Y1022" s="1951"/>
      <c r="Z1022" s="1951"/>
      <c r="AA1022" s="1951"/>
      <c r="AB1022" s="1951"/>
      <c r="AC1022" s="1951"/>
      <c r="AD1022" s="1951"/>
      <c r="AE1022" s="1951"/>
      <c r="AF1022" s="1951"/>
      <c r="AG1022" s="1951"/>
      <c r="AH1022" s="1951"/>
      <c r="AI1022" s="1952"/>
      <c r="AJ1022" s="1952"/>
      <c r="AK1022" s="1952"/>
      <c r="AL1022" s="1952"/>
      <c r="AM1022" s="1952"/>
      <c r="AN1022" s="1952"/>
      <c r="AO1022" s="1952"/>
      <c r="AP1022" s="1952"/>
    </row>
    <row r="1023">
      <c r="A1023" s="1953"/>
      <c r="B1023" s="1947"/>
      <c r="C1023" s="1951"/>
      <c r="D1023" s="1951"/>
      <c r="E1023" s="1951"/>
      <c r="F1023" s="1940"/>
      <c r="G1023" s="1951"/>
      <c r="H1023" s="1951"/>
      <c r="I1023" s="1951"/>
      <c r="J1023" s="1951"/>
      <c r="K1023" s="1951"/>
      <c r="L1023" s="1951"/>
      <c r="M1023" s="1951"/>
      <c r="N1023" s="1951"/>
      <c r="O1023" s="1951"/>
      <c r="P1023" s="1951"/>
      <c r="Q1023" s="1951"/>
      <c r="R1023" s="1951"/>
      <c r="S1023" s="1951"/>
      <c r="T1023" s="1951"/>
      <c r="U1023" s="1951"/>
      <c r="V1023" s="1951"/>
      <c r="W1023" s="1951"/>
      <c r="X1023" s="1951"/>
      <c r="Y1023" s="1951"/>
      <c r="Z1023" s="1951"/>
      <c r="AA1023" s="1951"/>
      <c r="AB1023" s="1951"/>
      <c r="AC1023" s="1951"/>
      <c r="AD1023" s="1951"/>
      <c r="AE1023" s="1951"/>
      <c r="AF1023" s="1951"/>
      <c r="AG1023" s="1951"/>
      <c r="AH1023" s="1951"/>
      <c r="AI1023" s="1952"/>
      <c r="AJ1023" s="1952"/>
      <c r="AK1023" s="1952"/>
      <c r="AL1023" s="1952"/>
      <c r="AM1023" s="1952"/>
      <c r="AN1023" s="1952"/>
      <c r="AO1023" s="1952"/>
      <c r="AP1023" s="1952"/>
    </row>
    <row r="1024">
      <c r="A1024" s="1953"/>
      <c r="B1024" s="1947"/>
      <c r="C1024" s="1951"/>
      <c r="D1024" s="1951"/>
      <c r="E1024" s="1951"/>
      <c r="F1024" s="1940"/>
      <c r="G1024" s="1951"/>
      <c r="H1024" s="1951"/>
      <c r="I1024" s="1951"/>
      <c r="J1024" s="1951"/>
      <c r="K1024" s="1951"/>
      <c r="L1024" s="1951"/>
      <c r="M1024" s="1951"/>
      <c r="N1024" s="1951"/>
      <c r="O1024" s="1951"/>
      <c r="P1024" s="1951"/>
      <c r="Q1024" s="1951"/>
      <c r="R1024" s="1951"/>
      <c r="S1024" s="1951"/>
      <c r="T1024" s="1951"/>
      <c r="U1024" s="1951"/>
      <c r="V1024" s="1951"/>
      <c r="W1024" s="1951"/>
      <c r="X1024" s="1951"/>
      <c r="Y1024" s="1951"/>
      <c r="Z1024" s="1951"/>
      <c r="AA1024" s="1951"/>
      <c r="AB1024" s="1951"/>
      <c r="AC1024" s="1951"/>
      <c r="AD1024" s="1951"/>
      <c r="AE1024" s="1951"/>
      <c r="AF1024" s="1951"/>
      <c r="AG1024" s="1951"/>
      <c r="AH1024" s="1951"/>
      <c r="AI1024" s="1952"/>
      <c r="AJ1024" s="1952"/>
      <c r="AK1024" s="1952"/>
      <c r="AL1024" s="1952"/>
      <c r="AM1024" s="1952"/>
      <c r="AN1024" s="1952"/>
      <c r="AO1024" s="1952"/>
      <c r="AP1024" s="1952"/>
    </row>
    <row r="1025">
      <c r="A1025" s="1953"/>
      <c r="B1025" s="1947"/>
      <c r="C1025" s="1951"/>
      <c r="D1025" s="1951"/>
      <c r="E1025" s="1951"/>
      <c r="F1025" s="1940"/>
      <c r="G1025" s="1951"/>
      <c r="H1025" s="1951"/>
      <c r="I1025" s="1951"/>
      <c r="J1025" s="1951"/>
      <c r="K1025" s="1951"/>
      <c r="L1025" s="1951"/>
      <c r="M1025" s="1951"/>
      <c r="N1025" s="1951"/>
      <c r="O1025" s="1951"/>
      <c r="P1025" s="1951"/>
      <c r="Q1025" s="1951"/>
      <c r="R1025" s="1951"/>
      <c r="S1025" s="1951"/>
      <c r="T1025" s="1951"/>
      <c r="U1025" s="1951"/>
      <c r="V1025" s="1951"/>
      <c r="W1025" s="1951"/>
      <c r="X1025" s="1951"/>
      <c r="Y1025" s="1951"/>
      <c r="Z1025" s="1951"/>
      <c r="AA1025" s="1951"/>
      <c r="AB1025" s="1951"/>
      <c r="AC1025" s="1951"/>
      <c r="AD1025" s="1951"/>
      <c r="AE1025" s="1951"/>
      <c r="AF1025" s="1951"/>
      <c r="AG1025" s="1951"/>
      <c r="AH1025" s="1951"/>
      <c r="AI1025" s="1952"/>
      <c r="AJ1025" s="1952"/>
      <c r="AK1025" s="1952"/>
      <c r="AL1025" s="1952"/>
      <c r="AM1025" s="1952"/>
      <c r="AN1025" s="1952"/>
      <c r="AO1025" s="1952"/>
      <c r="AP1025" s="1952"/>
    </row>
    <row r="1026">
      <c r="A1026" s="1953"/>
      <c r="B1026" s="1947"/>
      <c r="C1026" s="1951"/>
      <c r="D1026" s="1951"/>
      <c r="E1026" s="1951"/>
      <c r="F1026" s="1940"/>
      <c r="G1026" s="1951"/>
      <c r="H1026" s="1951"/>
      <c r="I1026" s="1951"/>
      <c r="J1026" s="1951"/>
      <c r="K1026" s="1951"/>
      <c r="L1026" s="1951"/>
      <c r="M1026" s="1951"/>
      <c r="N1026" s="1951"/>
      <c r="O1026" s="1951"/>
      <c r="P1026" s="1951"/>
      <c r="Q1026" s="1951"/>
      <c r="R1026" s="1951"/>
      <c r="S1026" s="1951"/>
      <c r="T1026" s="1951"/>
      <c r="U1026" s="1951"/>
      <c r="V1026" s="1951"/>
      <c r="W1026" s="1951"/>
      <c r="X1026" s="1951"/>
      <c r="Y1026" s="1951"/>
      <c r="Z1026" s="1951"/>
      <c r="AA1026" s="1951"/>
      <c r="AB1026" s="1951"/>
      <c r="AC1026" s="1951"/>
      <c r="AD1026" s="1951"/>
      <c r="AE1026" s="1951"/>
      <c r="AF1026" s="1951"/>
      <c r="AG1026" s="1951"/>
      <c r="AH1026" s="1951"/>
      <c r="AI1026" s="1952"/>
      <c r="AJ1026" s="1952"/>
      <c r="AK1026" s="1952"/>
      <c r="AL1026" s="1952"/>
      <c r="AM1026" s="1952"/>
      <c r="AN1026" s="1952"/>
      <c r="AO1026" s="1952"/>
      <c r="AP1026" s="1952"/>
    </row>
    <row r="1027">
      <c r="A1027" s="1953"/>
      <c r="B1027" s="1947"/>
      <c r="C1027" s="1951"/>
      <c r="D1027" s="1951"/>
      <c r="E1027" s="1951"/>
      <c r="F1027" s="1940"/>
      <c r="G1027" s="1951"/>
      <c r="H1027" s="1951"/>
      <c r="I1027" s="1951"/>
      <c r="J1027" s="1951"/>
      <c r="K1027" s="1951"/>
      <c r="L1027" s="1951"/>
      <c r="M1027" s="1951"/>
      <c r="N1027" s="1951"/>
      <c r="O1027" s="1951"/>
      <c r="P1027" s="1951"/>
      <c r="Q1027" s="1951"/>
      <c r="R1027" s="1951"/>
      <c r="S1027" s="1951"/>
      <c r="T1027" s="1951"/>
      <c r="U1027" s="1951"/>
      <c r="V1027" s="1951"/>
      <c r="W1027" s="1951"/>
      <c r="X1027" s="1951"/>
      <c r="Y1027" s="1951"/>
      <c r="Z1027" s="1951"/>
      <c r="AA1027" s="1951"/>
      <c r="AB1027" s="1951"/>
      <c r="AC1027" s="1951"/>
      <c r="AD1027" s="1951"/>
      <c r="AE1027" s="1951"/>
      <c r="AF1027" s="1951"/>
      <c r="AG1027" s="1951"/>
      <c r="AH1027" s="1951"/>
      <c r="AI1027" s="1952"/>
      <c r="AJ1027" s="1952"/>
      <c r="AK1027" s="1952"/>
      <c r="AL1027" s="1952"/>
      <c r="AM1027" s="1952"/>
      <c r="AN1027" s="1952"/>
      <c r="AO1027" s="1952"/>
      <c r="AP1027" s="1952"/>
    </row>
    <row r="1028">
      <c r="A1028" s="1953"/>
      <c r="B1028" s="1947"/>
      <c r="C1028" s="1951"/>
      <c r="D1028" s="1951"/>
      <c r="E1028" s="1951"/>
      <c r="F1028" s="1940"/>
      <c r="G1028" s="1951"/>
      <c r="H1028" s="1951"/>
      <c r="I1028" s="1951"/>
      <c r="J1028" s="1951"/>
      <c r="K1028" s="1951"/>
      <c r="L1028" s="1951"/>
      <c r="M1028" s="1951"/>
      <c r="N1028" s="1951"/>
      <c r="O1028" s="1951"/>
      <c r="P1028" s="1951"/>
      <c r="Q1028" s="1951"/>
      <c r="R1028" s="1951"/>
      <c r="S1028" s="1951"/>
      <c r="T1028" s="1951"/>
      <c r="U1028" s="1951"/>
      <c r="V1028" s="1951"/>
      <c r="W1028" s="1951"/>
      <c r="X1028" s="1951"/>
      <c r="Y1028" s="1951"/>
      <c r="Z1028" s="1951"/>
      <c r="AA1028" s="1951"/>
      <c r="AB1028" s="1951"/>
      <c r="AC1028" s="1951"/>
      <c r="AD1028" s="1951"/>
      <c r="AE1028" s="1951"/>
      <c r="AF1028" s="1951"/>
      <c r="AG1028" s="1951"/>
      <c r="AH1028" s="1951"/>
      <c r="AI1028" s="1952"/>
      <c r="AJ1028" s="1952"/>
      <c r="AK1028" s="1952"/>
      <c r="AL1028" s="1952"/>
      <c r="AM1028" s="1952"/>
      <c r="AN1028" s="1952"/>
      <c r="AO1028" s="1952"/>
      <c r="AP1028" s="1952"/>
    </row>
    <row r="1029">
      <c r="A1029" s="1953"/>
      <c r="B1029" s="1947"/>
      <c r="C1029" s="1951"/>
      <c r="D1029" s="1951"/>
      <c r="E1029" s="1951"/>
      <c r="F1029" s="1940"/>
      <c r="G1029" s="1951"/>
      <c r="H1029" s="1951"/>
      <c r="I1029" s="1951"/>
      <c r="J1029" s="1951"/>
      <c r="K1029" s="1951"/>
      <c r="L1029" s="1951"/>
      <c r="M1029" s="1951"/>
      <c r="N1029" s="1951"/>
      <c r="O1029" s="1951"/>
      <c r="P1029" s="1951"/>
      <c r="Q1029" s="1951"/>
      <c r="R1029" s="1951"/>
      <c r="S1029" s="1951"/>
      <c r="T1029" s="1951"/>
      <c r="U1029" s="1951"/>
      <c r="V1029" s="1951"/>
      <c r="W1029" s="1951"/>
      <c r="X1029" s="1951"/>
      <c r="Y1029" s="1951"/>
      <c r="Z1029" s="1951"/>
      <c r="AA1029" s="1951"/>
      <c r="AB1029" s="1951"/>
      <c r="AC1029" s="1951"/>
      <c r="AD1029" s="1951"/>
      <c r="AE1029" s="1951"/>
      <c r="AF1029" s="1951"/>
      <c r="AG1029" s="1951"/>
      <c r="AH1029" s="1951"/>
      <c r="AI1029" s="1952"/>
      <c r="AJ1029" s="1952"/>
      <c r="AK1029" s="1952"/>
      <c r="AL1029" s="1952"/>
      <c r="AM1029" s="1952"/>
      <c r="AN1029" s="1952"/>
      <c r="AO1029" s="1952"/>
      <c r="AP1029" s="1952"/>
    </row>
    <row r="1030">
      <c r="A1030" s="1953"/>
      <c r="B1030" s="1947"/>
      <c r="C1030" s="1951"/>
      <c r="D1030" s="1951"/>
      <c r="E1030" s="1951"/>
      <c r="F1030" s="1940"/>
      <c r="G1030" s="1951"/>
      <c r="H1030" s="1951"/>
      <c r="I1030" s="1951"/>
      <c r="J1030" s="1951"/>
      <c r="K1030" s="1951"/>
      <c r="L1030" s="1951"/>
      <c r="M1030" s="1951"/>
      <c r="N1030" s="1951"/>
      <c r="O1030" s="1951"/>
      <c r="P1030" s="1951"/>
      <c r="Q1030" s="1951"/>
      <c r="R1030" s="1951"/>
      <c r="S1030" s="1951"/>
      <c r="T1030" s="1951"/>
      <c r="U1030" s="1951"/>
      <c r="V1030" s="1951"/>
      <c r="W1030" s="1951"/>
      <c r="X1030" s="1951"/>
      <c r="Y1030" s="1951"/>
      <c r="Z1030" s="1951"/>
      <c r="AA1030" s="1951"/>
      <c r="AB1030" s="1951"/>
      <c r="AC1030" s="1951"/>
      <c r="AD1030" s="1951"/>
      <c r="AE1030" s="1951"/>
      <c r="AF1030" s="1951"/>
      <c r="AG1030" s="1951"/>
      <c r="AH1030" s="1951"/>
      <c r="AI1030" s="1952"/>
      <c r="AJ1030" s="1952"/>
      <c r="AK1030" s="1952"/>
      <c r="AL1030" s="1952"/>
      <c r="AM1030" s="1952"/>
      <c r="AN1030" s="1952"/>
      <c r="AO1030" s="1952"/>
      <c r="AP1030" s="1952"/>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8"/>
    </row>
    <row r="5">
      <c r="A5" s="1807"/>
      <c r="B5" s="1807"/>
      <c r="C5" s="1959" t="s">
        <v>7429</v>
      </c>
      <c r="D5" s="20"/>
      <c r="E5" s="20"/>
      <c r="F5" s="20"/>
      <c r="G5" s="21"/>
      <c r="H5" s="1807"/>
      <c r="I5" s="1807"/>
      <c r="J5" s="1960"/>
    </row>
    <row r="6">
      <c r="A6" s="1807"/>
      <c r="B6" s="1807"/>
      <c r="C6" s="270"/>
      <c r="D6" s="452"/>
      <c r="E6" s="452"/>
      <c r="F6" s="452"/>
      <c r="G6" s="453"/>
      <c r="H6" s="1807"/>
      <c r="I6" s="1807"/>
      <c r="J6" s="1960"/>
    </row>
    <row r="7">
      <c r="A7" s="1961">
        <v>43761.0</v>
      </c>
      <c r="B7" s="1807"/>
      <c r="C7" s="1804" t="s">
        <v>6557</v>
      </c>
      <c r="D7" s="24"/>
      <c r="E7" s="1962"/>
      <c r="F7" s="1963"/>
      <c r="G7" s="1963"/>
      <c r="H7" s="1806"/>
      <c r="I7" s="1806"/>
      <c r="J7" s="1960"/>
    </row>
    <row r="8">
      <c r="A8" s="1808"/>
      <c r="B8" s="1809"/>
      <c r="C8" s="1809"/>
      <c r="D8" s="1809"/>
      <c r="E8" s="1809"/>
      <c r="F8" s="1809"/>
      <c r="G8" s="1809"/>
      <c r="H8" s="1809"/>
      <c r="I8" s="1809"/>
      <c r="J8" s="1964"/>
    </row>
    <row r="9">
      <c r="A9" s="1810" t="s">
        <v>7430</v>
      </c>
      <c r="B9" s="452"/>
      <c r="C9" s="452"/>
      <c r="D9" s="452"/>
      <c r="E9" s="452"/>
      <c r="F9" s="452"/>
      <c r="G9" s="452"/>
      <c r="H9" s="452"/>
      <c r="I9" s="452"/>
      <c r="J9" s="453"/>
    </row>
    <row r="10">
      <c r="A10" s="1965" t="s">
        <v>6559</v>
      </c>
      <c r="B10" s="24"/>
      <c r="C10" s="24"/>
      <c r="D10" s="24"/>
      <c r="E10" s="24"/>
      <c r="F10" s="24"/>
      <c r="G10" s="24"/>
      <c r="H10" s="24"/>
      <c r="I10" s="24"/>
      <c r="J10" s="9"/>
    </row>
    <row r="11">
      <c r="A11" s="1966" t="s">
        <v>7431</v>
      </c>
      <c r="B11" s="1967"/>
      <c r="C11" s="1968" t="s">
        <v>7432</v>
      </c>
      <c r="D11" s="1664" t="s">
        <v>7433</v>
      </c>
      <c r="E11" s="1664" t="s">
        <v>975</v>
      </c>
      <c r="F11" s="1664" t="s">
        <v>1057</v>
      </c>
      <c r="G11" s="1664" t="s">
        <v>352</v>
      </c>
      <c r="H11" s="1664" t="s">
        <v>800</v>
      </c>
      <c r="I11" s="1664" t="s">
        <v>2171</v>
      </c>
      <c r="J11" s="1969" t="s">
        <v>7432</v>
      </c>
    </row>
    <row r="12">
      <c r="A12" s="1812" t="s">
        <v>7434</v>
      </c>
      <c r="B12" s="1673"/>
      <c r="D12" s="1664" t="s">
        <v>1653</v>
      </c>
      <c r="E12" s="1664" t="s">
        <v>580</v>
      </c>
      <c r="F12" s="1664" t="s">
        <v>1951</v>
      </c>
      <c r="G12" s="1664" t="s">
        <v>1456</v>
      </c>
      <c r="H12" s="1664" t="s">
        <v>2043</v>
      </c>
      <c r="I12" s="1664" t="s">
        <v>1208</v>
      </c>
      <c r="J12" s="266"/>
    </row>
    <row r="13">
      <c r="A13" s="1812" t="s">
        <v>7435</v>
      </c>
      <c r="B13" s="1970"/>
      <c r="D13" s="1664" t="s">
        <v>7436</v>
      </c>
      <c r="E13" s="1664" t="s">
        <v>429</v>
      </c>
      <c r="F13" s="1664" t="s">
        <v>1334</v>
      </c>
      <c r="G13" s="1664" t="s">
        <v>240</v>
      </c>
      <c r="H13" s="1664" t="s">
        <v>1097</v>
      </c>
      <c r="I13" s="1664" t="s">
        <v>610</v>
      </c>
      <c r="J13" s="266"/>
    </row>
    <row r="14">
      <c r="A14" s="1971" t="s">
        <v>7437</v>
      </c>
      <c r="B14" s="1970"/>
      <c r="C14" s="452"/>
      <c r="D14" s="1664" t="s">
        <v>529</v>
      </c>
      <c r="E14" s="1664" t="s">
        <v>935</v>
      </c>
      <c r="F14" s="1664" t="s">
        <v>176</v>
      </c>
      <c r="G14" s="1664" t="s">
        <v>551</v>
      </c>
      <c r="H14" s="1664" t="s">
        <v>378</v>
      </c>
      <c r="I14" s="1664" t="s">
        <v>238</v>
      </c>
      <c r="J14" s="453"/>
    </row>
    <row r="15">
      <c r="A15" s="1972" t="s">
        <v>7438</v>
      </c>
      <c r="B15" s="452"/>
      <c r="C15" s="452"/>
      <c r="D15" s="452"/>
      <c r="E15" s="452"/>
      <c r="F15" s="452"/>
      <c r="G15" s="452"/>
      <c r="H15" s="452"/>
      <c r="I15" s="452"/>
      <c r="J15" s="453"/>
    </row>
    <row r="16">
      <c r="A16" s="1815" t="s">
        <v>6563</v>
      </c>
      <c r="B16" s="1817" t="s">
        <v>6564</v>
      </c>
      <c r="C16" s="1816" t="s">
        <v>5218</v>
      </c>
      <c r="D16" s="1816" t="s">
        <v>5210</v>
      </c>
      <c r="E16" s="1816" t="s">
        <v>5214</v>
      </c>
      <c r="F16" s="1816" t="s">
        <v>5206</v>
      </c>
      <c r="G16" s="1817" t="s">
        <v>7439</v>
      </c>
      <c r="H16" s="1817" t="s">
        <v>7440</v>
      </c>
      <c r="I16" s="1973" t="s">
        <v>7441</v>
      </c>
      <c r="J16" s="1817" t="s">
        <v>7442</v>
      </c>
    </row>
    <row r="17">
      <c r="A17" s="1668" t="s">
        <v>6568</v>
      </c>
      <c r="B17" s="1974">
        <v>5.0</v>
      </c>
      <c r="C17" s="1664"/>
      <c r="D17" s="1818"/>
      <c r="E17" s="1818"/>
      <c r="F17" s="1664">
        <v>18.0</v>
      </c>
      <c r="G17" s="1819" t="str">
        <f t="shared" ref="G17:J17" si="1">switch($B17*C17,0,"",$B17*C17)</f>
        <v/>
      </c>
      <c r="H17" s="1819" t="str">
        <f t="shared" si="1"/>
        <v/>
      </c>
      <c r="I17" s="1819" t="str">
        <f t="shared" si="1"/>
        <v/>
      </c>
      <c r="J17" s="1819">
        <f t="shared" si="1"/>
        <v>90</v>
      </c>
    </row>
    <row r="18">
      <c r="A18" s="1668" t="s">
        <v>7443</v>
      </c>
      <c r="B18" s="1974">
        <v>10.0</v>
      </c>
      <c r="C18" s="1664"/>
      <c r="D18" s="1664">
        <v>9.0</v>
      </c>
      <c r="E18" s="1818"/>
      <c r="F18" s="1664">
        <v>9.0</v>
      </c>
      <c r="G18" s="1819" t="str">
        <f t="shared" ref="G18:J18" si="2">switch($B18*C18,0,"",$B18*C18)</f>
        <v/>
      </c>
      <c r="H18" s="1819">
        <f t="shared" si="2"/>
        <v>90</v>
      </c>
      <c r="I18" s="1819" t="str">
        <f t="shared" si="2"/>
        <v/>
      </c>
      <c r="J18" s="1819">
        <f t="shared" si="2"/>
        <v>90</v>
      </c>
    </row>
    <row r="19">
      <c r="A19" s="1668" t="s">
        <v>7444</v>
      </c>
      <c r="B19" s="1974">
        <v>5.0</v>
      </c>
      <c r="C19" s="1664">
        <v>9.0</v>
      </c>
      <c r="D19" s="1664"/>
      <c r="E19" s="1818"/>
      <c r="F19" s="1664">
        <v>9.0</v>
      </c>
      <c r="G19" s="1819">
        <f t="shared" ref="G19:J19" si="3">switch($B19*C19,0,"",$B19*C19)</f>
        <v>45</v>
      </c>
      <c r="H19" s="1819" t="str">
        <f t="shared" si="3"/>
        <v/>
      </c>
      <c r="I19" s="1819" t="str">
        <f t="shared" si="3"/>
        <v/>
      </c>
      <c r="J19" s="1819">
        <f t="shared" si="3"/>
        <v>45</v>
      </c>
    </row>
    <row r="20">
      <c r="A20" s="1668" t="s">
        <v>6585</v>
      </c>
      <c r="B20" s="1974">
        <v>10.0</v>
      </c>
      <c r="C20" s="1664"/>
      <c r="D20" s="1664">
        <v>6.0</v>
      </c>
      <c r="E20" s="1664"/>
      <c r="F20" s="1664">
        <v>6.0</v>
      </c>
      <c r="G20" s="1819" t="str">
        <f t="shared" ref="G20:J20" si="4">switch($B20*C20,0,"",$B20*C20)</f>
        <v/>
      </c>
      <c r="H20" s="1819">
        <f t="shared" si="4"/>
        <v>60</v>
      </c>
      <c r="I20" s="1819" t="str">
        <f t="shared" si="4"/>
        <v/>
      </c>
      <c r="J20" s="1819">
        <f t="shared" si="4"/>
        <v>60</v>
      </c>
    </row>
    <row r="21">
      <c r="A21" s="1668" t="s">
        <v>7445</v>
      </c>
      <c r="B21" s="1974">
        <v>1.0</v>
      </c>
      <c r="C21" s="1664"/>
      <c r="D21" s="1664"/>
      <c r="E21" s="1664">
        <v>36.0</v>
      </c>
      <c r="F21" s="1664">
        <v>36.0</v>
      </c>
      <c r="G21" s="1819" t="str">
        <f t="shared" ref="G21:J21" si="5">switch($B21*C21,0,"",$B21*C21)</f>
        <v/>
      </c>
      <c r="H21" s="1819" t="str">
        <f t="shared" si="5"/>
        <v/>
      </c>
      <c r="I21" s="1819">
        <f t="shared" si="5"/>
        <v>36</v>
      </c>
      <c r="J21" s="1819">
        <f t="shared" si="5"/>
        <v>36</v>
      </c>
    </row>
    <row r="22">
      <c r="A22" s="1668" t="s">
        <v>6575</v>
      </c>
      <c r="B22" s="1974">
        <v>1.0</v>
      </c>
      <c r="C22" s="1664">
        <v>36.0</v>
      </c>
      <c r="D22" s="1664"/>
      <c r="E22" s="1664"/>
      <c r="F22" s="1664">
        <v>54.0</v>
      </c>
      <c r="G22" s="1819">
        <f t="shared" ref="G22:J22" si="6">switch($B22*C22,0,"",$B22*C22)</f>
        <v>36</v>
      </c>
      <c r="H22" s="1819" t="str">
        <f t="shared" si="6"/>
        <v/>
      </c>
      <c r="I22" s="1819" t="str">
        <f t="shared" si="6"/>
        <v/>
      </c>
      <c r="J22" s="1819">
        <f t="shared" si="6"/>
        <v>54</v>
      </c>
    </row>
    <row r="23">
      <c r="A23" s="1815" t="s">
        <v>6576</v>
      </c>
      <c r="B23" s="1820"/>
      <c r="C23" s="1820"/>
      <c r="D23" s="1820"/>
      <c r="E23" s="1820"/>
      <c r="F23" s="1820"/>
      <c r="G23" s="1821">
        <f t="shared" ref="G23:J23" si="7">sum(G17:G22)</f>
        <v>81</v>
      </c>
      <c r="H23" s="1821">
        <f t="shared" si="7"/>
        <v>150</v>
      </c>
      <c r="I23" s="1821">
        <f t="shared" si="7"/>
        <v>36</v>
      </c>
      <c r="J23" s="1821">
        <f t="shared" si="7"/>
        <v>375</v>
      </c>
    </row>
    <row r="24">
      <c r="A24" s="1728" t="s">
        <v>7446</v>
      </c>
      <c r="B24" s="24"/>
      <c r="C24" s="24"/>
      <c r="D24" s="24"/>
      <c r="E24" s="24"/>
      <c r="F24" s="24"/>
      <c r="G24" s="24"/>
      <c r="H24" s="24"/>
      <c r="I24" s="24"/>
      <c r="J24" s="9"/>
    </row>
    <row r="25">
      <c r="A25" s="1815" t="s">
        <v>6563</v>
      </c>
      <c r="B25" s="1817" t="s">
        <v>6564</v>
      </c>
      <c r="C25" s="1816" t="s">
        <v>5218</v>
      </c>
      <c r="D25" s="1816" t="s">
        <v>5210</v>
      </c>
      <c r="E25" s="1816" t="s">
        <v>5214</v>
      </c>
      <c r="F25" s="1816" t="s">
        <v>5206</v>
      </c>
      <c r="G25" s="1817" t="s">
        <v>7439</v>
      </c>
      <c r="H25" s="1817" t="s">
        <v>7440</v>
      </c>
      <c r="I25" s="1973" t="s">
        <v>7441</v>
      </c>
      <c r="J25" s="1817" t="s">
        <v>7442</v>
      </c>
    </row>
    <row r="26">
      <c r="A26" s="1668" t="s">
        <v>6568</v>
      </c>
      <c r="B26" s="1974">
        <v>5.0</v>
      </c>
      <c r="C26" s="1664">
        <v>18.0</v>
      </c>
      <c r="D26" s="1664"/>
      <c r="E26" s="1818"/>
      <c r="F26" s="1818"/>
      <c r="G26" s="1819">
        <f t="shared" ref="G26:J26" si="8">switch($B26*C26,0,"",$B26*C26)</f>
        <v>90</v>
      </c>
      <c r="H26" s="1819" t="str">
        <f t="shared" si="8"/>
        <v/>
      </c>
      <c r="I26" s="1819" t="str">
        <f t="shared" si="8"/>
        <v/>
      </c>
      <c r="J26" s="1819" t="str">
        <f t="shared" si="8"/>
        <v/>
      </c>
    </row>
    <row r="27">
      <c r="A27" s="1668" t="s">
        <v>7447</v>
      </c>
      <c r="B27" s="1974">
        <v>5.0</v>
      </c>
      <c r="C27" s="1664">
        <v>9.0</v>
      </c>
      <c r="D27" s="1664">
        <v>9.0</v>
      </c>
      <c r="E27" s="1664"/>
      <c r="F27" s="1664"/>
      <c r="G27" s="1819">
        <f t="shared" ref="G27:J27" si="9">switch($B27*C27,0,"",$B27*C27)</f>
        <v>45</v>
      </c>
      <c r="H27" s="1819">
        <f t="shared" si="9"/>
        <v>45</v>
      </c>
      <c r="I27" s="1819" t="str">
        <f t="shared" si="9"/>
        <v/>
      </c>
      <c r="J27" s="1819" t="str">
        <f t="shared" si="9"/>
        <v/>
      </c>
    </row>
    <row r="28">
      <c r="A28" s="1668" t="s">
        <v>6581</v>
      </c>
      <c r="B28" s="1974">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7448</v>
      </c>
      <c r="B29" s="1974">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7449</v>
      </c>
      <c r="B30" s="1974">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6579</v>
      </c>
      <c r="B31" s="1974">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6576</v>
      </c>
      <c r="B32" s="1820"/>
      <c r="C32" s="1820"/>
      <c r="D32" s="1820"/>
      <c r="E32" s="1820"/>
      <c r="F32" s="1820"/>
      <c r="G32" s="1822">
        <f t="shared" ref="G32:J32" si="14">sum(G26:G31)</f>
        <v>456</v>
      </c>
      <c r="H32" s="1822">
        <f t="shared" si="14"/>
        <v>81</v>
      </c>
      <c r="I32" s="1822">
        <f t="shared" si="14"/>
        <v>156</v>
      </c>
      <c r="J32" s="1822">
        <f t="shared" si="14"/>
        <v>144</v>
      </c>
    </row>
    <row r="33">
      <c r="A33" s="1823" t="s">
        <v>7450</v>
      </c>
      <c r="B33" s="24"/>
      <c r="C33" s="24"/>
      <c r="D33" s="24"/>
      <c r="E33" s="24"/>
      <c r="F33" s="24"/>
      <c r="G33" s="24"/>
      <c r="H33" s="24"/>
      <c r="I33" s="24"/>
      <c r="J33" s="9"/>
    </row>
    <row r="34">
      <c r="A34" s="1815" t="s">
        <v>6563</v>
      </c>
      <c r="B34" s="1817" t="s">
        <v>6564</v>
      </c>
      <c r="C34" s="1816" t="s">
        <v>5218</v>
      </c>
      <c r="D34" s="1816" t="s">
        <v>5210</v>
      </c>
      <c r="E34" s="1816" t="s">
        <v>5214</v>
      </c>
      <c r="F34" s="1816" t="s">
        <v>5206</v>
      </c>
      <c r="G34" s="1817" t="s">
        <v>7439</v>
      </c>
      <c r="H34" s="1817" t="s">
        <v>7440</v>
      </c>
      <c r="I34" s="1973" t="s">
        <v>7441</v>
      </c>
      <c r="J34" s="1817" t="s">
        <v>7442</v>
      </c>
    </row>
    <row r="35">
      <c r="A35" s="1668" t="s">
        <v>6568</v>
      </c>
      <c r="B35" s="1974">
        <v>5.0</v>
      </c>
      <c r="C35" s="1818"/>
      <c r="D35" s="1818"/>
      <c r="E35" s="1664">
        <v>18.0</v>
      </c>
      <c r="F35" s="1664"/>
      <c r="G35" s="1819" t="str">
        <f t="shared" ref="G35:J35" si="15">switch($B35*C35,0,"",$B35*C35)</f>
        <v/>
      </c>
      <c r="H35" s="1819" t="str">
        <f t="shared" si="15"/>
        <v/>
      </c>
      <c r="I35" s="1819">
        <f t="shared" si="15"/>
        <v>90</v>
      </c>
      <c r="J35" s="1819" t="str">
        <f t="shared" si="15"/>
        <v/>
      </c>
    </row>
    <row r="36">
      <c r="A36" s="1668" t="s">
        <v>7448</v>
      </c>
      <c r="B36" s="1974">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7451</v>
      </c>
      <c r="B37" s="1974">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7452</v>
      </c>
      <c r="B38" s="1974">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7453</v>
      </c>
      <c r="B39" s="1974">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6588</v>
      </c>
      <c r="B40" s="1974">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6576</v>
      </c>
      <c r="B41" s="1825"/>
      <c r="C41" s="1825"/>
      <c r="D41" s="1825"/>
      <c r="E41" s="1825"/>
      <c r="F41" s="1825"/>
      <c r="G41" s="1826">
        <f t="shared" ref="G41:J41" si="21">sum(G35:G40)</f>
        <v>132</v>
      </c>
      <c r="H41" s="1826">
        <f t="shared" si="21"/>
        <v>90</v>
      </c>
      <c r="I41" s="1826">
        <f t="shared" si="21"/>
        <v>543</v>
      </c>
      <c r="J41" s="1826">
        <f t="shared" si="21"/>
        <v>198</v>
      </c>
    </row>
    <row r="42">
      <c r="A42" s="1811" t="s">
        <v>7454</v>
      </c>
      <c r="B42" s="24"/>
      <c r="C42" s="24"/>
      <c r="D42" s="24"/>
      <c r="E42" s="24"/>
      <c r="F42" s="24"/>
      <c r="G42" s="24"/>
      <c r="H42" s="24"/>
      <c r="I42" s="24"/>
      <c r="J42" s="9"/>
    </row>
    <row r="43">
      <c r="A43" s="1815" t="s">
        <v>6563</v>
      </c>
      <c r="B43" s="1817" t="s">
        <v>6564</v>
      </c>
      <c r="C43" s="1816" t="s">
        <v>5218</v>
      </c>
      <c r="D43" s="1816" t="s">
        <v>5210</v>
      </c>
      <c r="E43" s="1816" t="s">
        <v>5214</v>
      </c>
      <c r="F43" s="1816" t="s">
        <v>5206</v>
      </c>
      <c r="G43" s="1817" t="s">
        <v>7439</v>
      </c>
      <c r="H43" s="1817" t="s">
        <v>7440</v>
      </c>
      <c r="I43" s="1973" t="s">
        <v>7441</v>
      </c>
      <c r="J43" s="1817" t="s">
        <v>7442</v>
      </c>
    </row>
    <row r="44">
      <c r="A44" s="1668" t="s">
        <v>6568</v>
      </c>
      <c r="B44" s="1974">
        <v>5.0</v>
      </c>
      <c r="C44" s="1818"/>
      <c r="D44" s="1664">
        <v>18.0</v>
      </c>
      <c r="E44" s="1664"/>
      <c r="F44" s="1664"/>
      <c r="G44" s="1819" t="str">
        <f t="shared" ref="G44:J44" si="22">switch($B44*C44,0,"",$B44*C44)</f>
        <v/>
      </c>
      <c r="H44" s="1819">
        <f t="shared" si="22"/>
        <v>90</v>
      </c>
      <c r="I44" s="1819" t="str">
        <f t="shared" si="22"/>
        <v/>
      </c>
      <c r="J44" s="1819" t="str">
        <f t="shared" si="22"/>
        <v/>
      </c>
    </row>
    <row r="45">
      <c r="A45" s="1668" t="s">
        <v>7455</v>
      </c>
      <c r="B45" s="1974">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7456</v>
      </c>
      <c r="B46" s="1974">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6580</v>
      </c>
      <c r="B47" s="1974">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6587</v>
      </c>
      <c r="B48" s="1974">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7457</v>
      </c>
      <c r="B49" s="1974">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6576</v>
      </c>
      <c r="B50" s="1825"/>
      <c r="C50" s="1825"/>
      <c r="D50" s="1825"/>
      <c r="E50" s="1825"/>
      <c r="F50" s="1825"/>
      <c r="G50" s="1975">
        <f t="shared" ref="G50:J50" si="28">sum(G44:G49)</f>
        <v>132</v>
      </c>
      <c r="H50" s="1975">
        <f t="shared" si="28"/>
        <v>432</v>
      </c>
      <c r="I50" s="1975">
        <f t="shared" si="28"/>
        <v>48</v>
      </c>
      <c r="J50" s="1975">
        <f t="shared" si="28"/>
        <v>108</v>
      </c>
    </row>
    <row r="51">
      <c r="A51" s="1827" t="s">
        <v>6589</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7458</v>
      </c>
      <c r="B54" s="1976" t="s">
        <v>6617</v>
      </c>
      <c r="C54" s="24"/>
      <c r="D54" s="24"/>
      <c r="E54" s="24"/>
      <c r="F54" s="24"/>
      <c r="G54" s="24"/>
      <c r="H54" s="24"/>
      <c r="I54" s="9"/>
      <c r="J54" s="1840" t="s">
        <v>7459</v>
      </c>
    </row>
    <row r="55">
      <c r="A55" s="1842" t="s">
        <v>7460</v>
      </c>
      <c r="B55" s="1977" t="s">
        <v>7461</v>
      </c>
      <c r="C55" s="24"/>
      <c r="D55" s="24"/>
      <c r="E55" s="24"/>
      <c r="F55" s="24"/>
      <c r="G55" s="24"/>
      <c r="H55" s="24"/>
      <c r="I55" s="9"/>
      <c r="J55" s="1978">
        <v>3.0</v>
      </c>
    </row>
    <row r="56">
      <c r="A56" s="1842" t="s">
        <v>7462</v>
      </c>
      <c r="B56" s="1979" t="s">
        <v>7463</v>
      </c>
      <c r="C56" s="24"/>
      <c r="D56" s="24"/>
      <c r="E56" s="24"/>
      <c r="F56" s="24"/>
      <c r="G56" s="24"/>
      <c r="H56" s="24"/>
      <c r="I56" s="9"/>
      <c r="J56" s="1980">
        <v>3.0</v>
      </c>
    </row>
    <row r="57">
      <c r="A57" s="1842" t="s">
        <v>7464</v>
      </c>
      <c r="B57" s="1979" t="s">
        <v>7465</v>
      </c>
      <c r="C57" s="24"/>
      <c r="D57" s="24"/>
      <c r="E57" s="24"/>
      <c r="F57" s="24"/>
      <c r="G57" s="24"/>
      <c r="H57" s="24"/>
      <c r="I57" s="9"/>
      <c r="J57" s="1978">
        <v>3.0</v>
      </c>
    </row>
    <row r="58">
      <c r="A58" s="1981" t="s">
        <v>7466</v>
      </c>
      <c r="B58" s="1979" t="s">
        <v>7467</v>
      </c>
      <c r="C58" s="24"/>
      <c r="D58" s="24"/>
      <c r="E58" s="24"/>
      <c r="F58" s="24"/>
      <c r="G58" s="24"/>
      <c r="H58" s="24"/>
      <c r="I58" s="9"/>
      <c r="J58" s="1982">
        <v>3.0</v>
      </c>
    </row>
    <row r="59">
      <c r="A59" s="1835"/>
      <c r="B59" s="1846"/>
      <c r="C59" s="1846"/>
      <c r="D59" s="1846"/>
      <c r="E59" s="1847"/>
      <c r="F59" s="1847"/>
      <c r="G59" s="1848"/>
      <c r="H59" s="1848"/>
      <c r="I59" s="1847"/>
      <c r="J59" s="1847"/>
    </row>
    <row r="60">
      <c r="A60" s="1837" t="s">
        <v>7468</v>
      </c>
      <c r="B60" s="1976" t="s">
        <v>6617</v>
      </c>
      <c r="C60" s="24"/>
      <c r="D60" s="24"/>
      <c r="E60" s="24"/>
      <c r="F60" s="24"/>
      <c r="G60" s="24"/>
      <c r="H60" s="24"/>
      <c r="I60" s="9"/>
      <c r="J60" s="1840" t="s">
        <v>7459</v>
      </c>
    </row>
    <row r="61">
      <c r="A61" s="1842" t="s">
        <v>7460</v>
      </c>
      <c r="B61" s="1983" t="s">
        <v>7469</v>
      </c>
      <c r="C61" s="24"/>
      <c r="D61" s="24"/>
      <c r="E61" s="24"/>
      <c r="F61" s="24"/>
      <c r="G61" s="24"/>
      <c r="H61" s="24"/>
      <c r="I61" s="9"/>
      <c r="J61" s="1982">
        <v>6.0</v>
      </c>
    </row>
    <row r="62">
      <c r="A62" s="1842" t="s">
        <v>7462</v>
      </c>
      <c r="B62" s="1979" t="s">
        <v>7470</v>
      </c>
      <c r="C62" s="24"/>
      <c r="D62" s="24"/>
      <c r="E62" s="24"/>
      <c r="F62" s="24"/>
      <c r="G62" s="24"/>
      <c r="H62" s="24"/>
      <c r="I62" s="9"/>
      <c r="J62" s="1984">
        <v>6.0</v>
      </c>
    </row>
    <row r="63">
      <c r="A63" s="1842" t="s">
        <v>7464</v>
      </c>
      <c r="B63" s="1979" t="s">
        <v>7471</v>
      </c>
      <c r="C63" s="24"/>
      <c r="D63" s="24"/>
      <c r="E63" s="24"/>
      <c r="F63" s="24"/>
      <c r="G63" s="24"/>
      <c r="H63" s="24"/>
      <c r="I63" s="9"/>
      <c r="J63" s="1982">
        <v>6.0</v>
      </c>
    </row>
    <row r="64">
      <c r="A64" s="1981" t="s">
        <v>7466</v>
      </c>
      <c r="B64" s="1979" t="s">
        <v>7469</v>
      </c>
      <c r="C64" s="24"/>
      <c r="D64" s="24"/>
      <c r="E64" s="24"/>
      <c r="F64" s="24"/>
      <c r="G64" s="24"/>
      <c r="H64" s="24"/>
      <c r="I64" s="9"/>
      <c r="J64" s="1982">
        <v>6.0</v>
      </c>
    </row>
    <row r="65">
      <c r="A65" s="1835"/>
      <c r="B65" s="1846"/>
      <c r="C65" s="1846"/>
      <c r="D65" s="1850"/>
      <c r="E65" s="1848"/>
      <c r="F65" s="1848"/>
      <c r="G65" s="1848"/>
      <c r="H65" s="1848"/>
      <c r="I65" s="1848"/>
      <c r="J65" s="1848"/>
    </row>
    <row r="66">
      <c r="A66" s="1837" t="s">
        <v>7472</v>
      </c>
      <c r="B66" s="1976" t="s">
        <v>6617</v>
      </c>
      <c r="C66" s="24"/>
      <c r="D66" s="24"/>
      <c r="E66" s="24"/>
      <c r="F66" s="24"/>
      <c r="G66" s="24"/>
      <c r="H66" s="24"/>
      <c r="I66" s="9"/>
      <c r="J66" s="1840" t="s">
        <v>7459</v>
      </c>
    </row>
    <row r="67">
      <c r="A67" s="1842" t="s">
        <v>7460</v>
      </c>
      <c r="B67" s="1983" t="s">
        <v>7473</v>
      </c>
      <c r="C67" s="24"/>
      <c r="D67" s="24"/>
      <c r="E67" s="24"/>
      <c r="F67" s="24"/>
      <c r="G67" s="24"/>
      <c r="H67" s="24"/>
      <c r="I67" s="9"/>
      <c r="J67" s="1982">
        <v>9.0</v>
      </c>
    </row>
    <row r="68">
      <c r="A68" s="1842" t="s">
        <v>7462</v>
      </c>
      <c r="B68" s="1979" t="s">
        <v>7474</v>
      </c>
      <c r="C68" s="24"/>
      <c r="D68" s="24"/>
      <c r="E68" s="24"/>
      <c r="F68" s="24"/>
      <c r="G68" s="24"/>
      <c r="H68" s="24"/>
      <c r="I68" s="9"/>
      <c r="J68" s="1984">
        <v>9.0</v>
      </c>
    </row>
    <row r="69">
      <c r="A69" s="1842" t="s">
        <v>7464</v>
      </c>
      <c r="B69" s="1985" t="s">
        <v>7475</v>
      </c>
      <c r="C69" s="24"/>
      <c r="D69" s="24"/>
      <c r="E69" s="24"/>
      <c r="F69" s="24"/>
      <c r="G69" s="24"/>
      <c r="H69" s="24"/>
      <c r="I69" s="9"/>
      <c r="J69" s="1982">
        <v>9.0</v>
      </c>
    </row>
    <row r="70">
      <c r="A70" s="1981" t="s">
        <v>7466</v>
      </c>
      <c r="B70" s="1985" t="s">
        <v>7476</v>
      </c>
      <c r="C70" s="24"/>
      <c r="D70" s="24"/>
      <c r="E70" s="24"/>
      <c r="F70" s="24"/>
      <c r="G70" s="24"/>
      <c r="H70" s="24"/>
      <c r="I70" s="9"/>
      <c r="J70" s="1982">
        <v>9.0</v>
      </c>
    </row>
    <row r="71">
      <c r="A71" s="1842" t="s">
        <v>7477</v>
      </c>
      <c r="B71" s="1985" t="s">
        <v>7478</v>
      </c>
      <c r="C71" s="24"/>
      <c r="D71" s="24"/>
      <c r="E71" s="24"/>
      <c r="F71" s="24"/>
      <c r="G71" s="24"/>
      <c r="H71" s="24"/>
      <c r="I71" s="9"/>
      <c r="J71" s="1986">
        <v>43685.0</v>
      </c>
    </row>
    <row r="72">
      <c r="A72" s="1842" t="s">
        <v>7479</v>
      </c>
      <c r="B72" s="1985" t="s">
        <v>7476</v>
      </c>
      <c r="C72" s="24"/>
      <c r="D72" s="24"/>
      <c r="E72" s="24"/>
      <c r="F72" s="24"/>
      <c r="G72" s="24"/>
      <c r="H72" s="24"/>
      <c r="I72" s="9"/>
      <c r="J72" s="1986">
        <v>43685.0</v>
      </c>
    </row>
    <row r="73">
      <c r="A73" s="1842" t="s">
        <v>7480</v>
      </c>
      <c r="B73" s="1985" t="s">
        <v>7481</v>
      </c>
      <c r="C73" s="24"/>
      <c r="D73" s="24"/>
      <c r="E73" s="24"/>
      <c r="F73" s="24"/>
      <c r="G73" s="24"/>
      <c r="H73" s="24"/>
      <c r="I73" s="9"/>
      <c r="J73" s="1986">
        <v>43685.0</v>
      </c>
    </row>
    <row r="74">
      <c r="A74" s="1981" t="s">
        <v>7482</v>
      </c>
      <c r="B74" s="1985" t="s">
        <v>7483</v>
      </c>
      <c r="C74" s="24"/>
      <c r="D74" s="24"/>
      <c r="E74" s="24"/>
      <c r="F74" s="24"/>
      <c r="G74" s="24"/>
      <c r="H74" s="24"/>
      <c r="I74" s="9"/>
      <c r="J74" s="198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6178</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0" t="s">
        <v>6178</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8"/>
    </row>
    <row r="5">
      <c r="A5" s="1807"/>
      <c r="B5" s="1807"/>
      <c r="C5" s="1959" t="s">
        <v>7484</v>
      </c>
      <c r="D5" s="20"/>
      <c r="E5" s="20"/>
      <c r="F5" s="20"/>
      <c r="G5" s="21"/>
      <c r="H5" s="1807"/>
      <c r="I5" s="1807"/>
      <c r="J5" s="1960"/>
    </row>
    <row r="6">
      <c r="A6" s="1807"/>
      <c r="B6" s="1807"/>
      <c r="C6" s="270"/>
      <c r="D6" s="452"/>
      <c r="E6" s="452"/>
      <c r="F6" s="452"/>
      <c r="G6" s="453"/>
      <c r="H6" s="1807"/>
      <c r="I6" s="1807"/>
      <c r="J6" s="1960"/>
    </row>
    <row r="7">
      <c r="A7" s="1961">
        <v>43846.0</v>
      </c>
      <c r="B7" s="1807"/>
      <c r="C7" s="1804" t="s">
        <v>6557</v>
      </c>
      <c r="D7" s="24"/>
      <c r="E7" s="1962"/>
      <c r="F7" s="1963"/>
      <c r="G7" s="1963"/>
      <c r="H7" s="1806"/>
      <c r="I7" s="1806"/>
      <c r="J7" s="1960"/>
    </row>
    <row r="8">
      <c r="A8" s="1808"/>
      <c r="B8" s="1809"/>
      <c r="C8" s="1809"/>
      <c r="D8" s="1809"/>
      <c r="E8" s="1809"/>
      <c r="F8" s="1809"/>
      <c r="G8" s="1809"/>
      <c r="H8" s="1809"/>
      <c r="I8" s="1809"/>
      <c r="J8" s="1964"/>
    </row>
    <row r="9">
      <c r="A9" s="1810" t="s">
        <v>7485</v>
      </c>
      <c r="B9" s="452"/>
      <c r="C9" s="452"/>
      <c r="D9" s="452"/>
      <c r="E9" s="452"/>
      <c r="F9" s="452"/>
      <c r="G9" s="452"/>
      <c r="H9" s="452"/>
      <c r="I9" s="452"/>
      <c r="J9" s="453"/>
    </row>
    <row r="10">
      <c r="A10" s="1728" t="s">
        <v>6559</v>
      </c>
      <c r="B10" s="24"/>
      <c r="C10" s="24"/>
      <c r="D10" s="24"/>
      <c r="E10" s="24"/>
      <c r="F10" s="24"/>
      <c r="G10" s="24"/>
      <c r="H10" s="24"/>
      <c r="I10" s="24"/>
      <c r="J10" s="9"/>
    </row>
    <row r="11">
      <c r="A11" s="1987" t="s">
        <v>7486</v>
      </c>
      <c r="B11" s="1988"/>
      <c r="C11" s="1968" t="s">
        <v>7432</v>
      </c>
      <c r="D11" s="1989" t="s">
        <v>1156</v>
      </c>
      <c r="E11" s="1989" t="s">
        <v>975</v>
      </c>
      <c r="F11" s="1989" t="s">
        <v>176</v>
      </c>
      <c r="G11" s="1989" t="s">
        <v>1442</v>
      </c>
      <c r="H11" s="1989" t="s">
        <v>240</v>
      </c>
      <c r="I11" s="1989" t="s">
        <v>2171</v>
      </c>
      <c r="J11" s="1969" t="s">
        <v>7432</v>
      </c>
    </row>
    <row r="12">
      <c r="A12" s="1990" t="s">
        <v>7487</v>
      </c>
      <c r="B12" s="1991"/>
      <c r="D12" s="1992" t="s">
        <v>1334</v>
      </c>
      <c r="E12" s="1992" t="s">
        <v>756</v>
      </c>
      <c r="F12" s="1992" t="s">
        <v>2283</v>
      </c>
      <c r="G12" s="1992" t="s">
        <v>580</v>
      </c>
      <c r="H12" s="1992" t="s">
        <v>352</v>
      </c>
      <c r="I12" s="1992" t="s">
        <v>830</v>
      </c>
      <c r="J12" s="266"/>
    </row>
    <row r="13">
      <c r="A13" s="1993" t="s">
        <v>7488</v>
      </c>
      <c r="B13" s="1994"/>
      <c r="D13" s="1995" t="s">
        <v>495</v>
      </c>
      <c r="E13" s="1995" t="s">
        <v>769</v>
      </c>
      <c r="F13" s="1995" t="s">
        <v>2005</v>
      </c>
      <c r="G13" s="1995" t="s">
        <v>935</v>
      </c>
      <c r="H13" s="1995" t="s">
        <v>1456</v>
      </c>
      <c r="I13" s="1995" t="s">
        <v>2043</v>
      </c>
      <c r="J13" s="266"/>
    </row>
    <row r="14">
      <c r="A14" s="1996" t="s">
        <v>7489</v>
      </c>
      <c r="B14" s="1997"/>
      <c r="C14" s="452"/>
      <c r="D14" s="1998" t="s">
        <v>631</v>
      </c>
      <c r="E14" s="1998" t="s">
        <v>429</v>
      </c>
      <c r="F14" s="1998" t="s">
        <v>2017</v>
      </c>
      <c r="G14" s="1998" t="s">
        <v>1254</v>
      </c>
      <c r="H14" s="1998" t="s">
        <v>1069</v>
      </c>
      <c r="I14" s="1998" t="s">
        <v>238</v>
      </c>
      <c r="J14" s="453"/>
    </row>
    <row r="15">
      <c r="A15" s="1999"/>
      <c r="B15" s="2000"/>
      <c r="C15" s="2001"/>
      <c r="D15" s="2002"/>
      <c r="E15" s="2002"/>
      <c r="F15" s="2002"/>
      <c r="G15" s="2002"/>
      <c r="H15" s="2002"/>
      <c r="I15" s="2003"/>
      <c r="J15" s="2000"/>
    </row>
    <row r="16">
      <c r="A16" s="1701" t="s">
        <v>6563</v>
      </c>
      <c r="B16" s="1658" t="s">
        <v>6564</v>
      </c>
      <c r="C16" s="1658" t="s">
        <v>7490</v>
      </c>
      <c r="D16" s="1658" t="s">
        <v>7491</v>
      </c>
      <c r="E16" s="1658" t="s">
        <v>7492</v>
      </c>
      <c r="F16" s="1658" t="s">
        <v>7493</v>
      </c>
      <c r="G16" s="1658" t="s">
        <v>7494</v>
      </c>
      <c r="H16" s="1658" t="s">
        <v>7495</v>
      </c>
      <c r="I16" s="668" t="s">
        <v>7496</v>
      </c>
      <c r="J16" s="1658" t="s">
        <v>7497</v>
      </c>
    </row>
    <row r="17">
      <c r="A17" s="2004" t="s">
        <v>7498</v>
      </c>
      <c r="B17" s="452"/>
      <c r="C17" s="452"/>
      <c r="D17" s="452"/>
      <c r="E17" s="452"/>
      <c r="F17" s="452"/>
      <c r="G17" s="452"/>
      <c r="H17" s="452"/>
      <c r="I17" s="452"/>
      <c r="J17" s="453"/>
    </row>
    <row r="18">
      <c r="A18" s="1668" t="s">
        <v>6568</v>
      </c>
      <c r="B18" s="1974">
        <v>5.0</v>
      </c>
      <c r="C18" s="1664">
        <v>18.0</v>
      </c>
      <c r="D18" s="1818"/>
      <c r="E18" s="1818"/>
      <c r="F18" s="1664"/>
      <c r="G18" s="1819">
        <f t="shared" ref="G18:J18" si="1">switch($B18*C18,0,"",$B18*C18)</f>
        <v>90</v>
      </c>
      <c r="H18" s="1819" t="str">
        <f t="shared" si="1"/>
        <v/>
      </c>
      <c r="I18" s="1819" t="str">
        <f t="shared" si="1"/>
        <v/>
      </c>
      <c r="J18" s="1819" t="str">
        <f t="shared" si="1"/>
        <v/>
      </c>
    </row>
    <row r="19">
      <c r="A19" s="1668" t="s">
        <v>7499</v>
      </c>
      <c r="B19" s="1974">
        <v>9.0</v>
      </c>
      <c r="C19" s="1664">
        <v>18.0</v>
      </c>
      <c r="D19" s="1664"/>
      <c r="E19" s="1664"/>
      <c r="F19" s="1664">
        <v>15.0</v>
      </c>
      <c r="G19" s="1819">
        <f t="shared" ref="G19:J19" si="2">switch($B19*C19,0,"",$B19*C19)</f>
        <v>162</v>
      </c>
      <c r="H19" s="1819" t="str">
        <f t="shared" si="2"/>
        <v/>
      </c>
      <c r="I19" s="1819" t="str">
        <f t="shared" si="2"/>
        <v/>
      </c>
      <c r="J19" s="1819">
        <f t="shared" si="2"/>
        <v>135</v>
      </c>
    </row>
    <row r="20">
      <c r="A20" s="1668" t="s">
        <v>6585</v>
      </c>
      <c r="B20" s="1974">
        <v>10.0</v>
      </c>
      <c r="C20" s="1664">
        <v>6.0</v>
      </c>
      <c r="D20" s="1664"/>
      <c r="E20" s="1664">
        <v>6.0</v>
      </c>
      <c r="F20" s="1664"/>
      <c r="G20" s="1819">
        <f t="shared" ref="G20:J20" si="3">switch($B20*C20,0,"",$B20*C20)</f>
        <v>60</v>
      </c>
      <c r="H20" s="1819" t="str">
        <f t="shared" si="3"/>
        <v/>
      </c>
      <c r="I20" s="1819">
        <f t="shared" si="3"/>
        <v>60</v>
      </c>
      <c r="J20" s="1819" t="str">
        <f t="shared" si="3"/>
        <v/>
      </c>
    </row>
    <row r="21">
      <c r="A21" s="6" t="s">
        <v>7500</v>
      </c>
      <c r="B21" s="1974">
        <v>3.0</v>
      </c>
      <c r="C21" s="1664">
        <v>12.0</v>
      </c>
      <c r="D21" s="1664"/>
      <c r="E21" s="1664"/>
      <c r="F21" s="1664">
        <v>9.0</v>
      </c>
      <c r="G21" s="1819">
        <f t="shared" ref="G21:J21" si="4">switch($B21*C21,0,"",$B21*C21)</f>
        <v>36</v>
      </c>
      <c r="H21" s="1819" t="str">
        <f t="shared" si="4"/>
        <v/>
      </c>
      <c r="I21" s="1819" t="str">
        <f t="shared" si="4"/>
        <v/>
      </c>
      <c r="J21" s="1819">
        <f t="shared" si="4"/>
        <v>27</v>
      </c>
    </row>
    <row r="22">
      <c r="A22" s="1668" t="s">
        <v>7501</v>
      </c>
      <c r="B22" s="1974">
        <v>8.0</v>
      </c>
      <c r="C22" s="1664">
        <v>15.0</v>
      </c>
      <c r="D22" s="1664">
        <v>12.0</v>
      </c>
      <c r="E22" s="1664"/>
      <c r="F22" s="1664"/>
      <c r="G22" s="1819">
        <f t="shared" ref="G22:J22" si="5">switch($B22*C22,0,"",$B22*C22)</f>
        <v>120</v>
      </c>
      <c r="H22" s="1819">
        <f t="shared" si="5"/>
        <v>96</v>
      </c>
      <c r="I22" s="1819" t="str">
        <f t="shared" si="5"/>
        <v/>
      </c>
      <c r="J22" s="1819" t="str">
        <f t="shared" si="5"/>
        <v/>
      </c>
    </row>
    <row r="23">
      <c r="A23" s="1668" t="s">
        <v>7502</v>
      </c>
      <c r="B23" s="1974">
        <v>1.0</v>
      </c>
      <c r="C23" s="1664">
        <v>36.0</v>
      </c>
      <c r="D23" s="1664"/>
      <c r="E23" s="1664">
        <v>36.0</v>
      </c>
      <c r="F23" s="1664"/>
      <c r="G23" s="1819">
        <f t="shared" ref="G23:J23" si="6">switch($B23*C23,0,"",$B23*C23)</f>
        <v>36</v>
      </c>
      <c r="H23" s="1819" t="str">
        <f t="shared" si="6"/>
        <v/>
      </c>
      <c r="I23" s="1819">
        <f t="shared" si="6"/>
        <v>36</v>
      </c>
      <c r="J23" s="1819" t="str">
        <f t="shared" si="6"/>
        <v/>
      </c>
    </row>
    <row r="24">
      <c r="A24" s="1668" t="s">
        <v>7503</v>
      </c>
      <c r="B24" s="1974">
        <v>1.0</v>
      </c>
      <c r="C24" s="1664">
        <v>54.0</v>
      </c>
      <c r="D24" s="1664">
        <v>36.0</v>
      </c>
      <c r="E24" s="2005"/>
      <c r="F24" s="1664"/>
      <c r="G24" s="1819"/>
      <c r="H24" s="1819"/>
      <c r="I24" s="1819"/>
      <c r="J24" s="1819"/>
    </row>
    <row r="25">
      <c r="A25" s="1815" t="s">
        <v>6576</v>
      </c>
      <c r="B25" s="1820"/>
      <c r="C25" s="1820"/>
      <c r="D25" s="1820"/>
      <c r="E25" s="1820"/>
      <c r="F25" s="1820"/>
      <c r="G25" s="1975">
        <f t="shared" ref="G25:J25" si="7">sum(G18:G23)</f>
        <v>504</v>
      </c>
      <c r="H25" s="1975">
        <f t="shared" si="7"/>
        <v>96</v>
      </c>
      <c r="I25" s="1975">
        <f t="shared" si="7"/>
        <v>96</v>
      </c>
      <c r="J25" s="1975">
        <f t="shared" si="7"/>
        <v>162</v>
      </c>
    </row>
    <row r="26">
      <c r="A26" s="2006" t="s">
        <v>7504</v>
      </c>
      <c r="B26" s="24"/>
      <c r="C26" s="24"/>
      <c r="D26" s="24"/>
      <c r="E26" s="24"/>
      <c r="F26" s="24"/>
      <c r="G26" s="24"/>
      <c r="H26" s="24"/>
      <c r="I26" s="24"/>
      <c r="J26" s="9"/>
    </row>
    <row r="27">
      <c r="A27" s="1668" t="s">
        <v>6568</v>
      </c>
      <c r="B27" s="1974">
        <v>5.0</v>
      </c>
      <c r="C27" s="1664"/>
      <c r="D27" s="1664">
        <v>18.0</v>
      </c>
      <c r="E27" s="1818"/>
      <c r="F27" s="1818"/>
      <c r="G27" s="1819" t="str">
        <f t="shared" ref="G27:J27" si="8">switch($B27*C27,0,"",$B27*C27)</f>
        <v/>
      </c>
      <c r="H27" s="1819">
        <f t="shared" si="8"/>
        <v>90</v>
      </c>
      <c r="I27" s="1819" t="str">
        <f t="shared" si="8"/>
        <v/>
      </c>
      <c r="J27" s="1819" t="str">
        <f t="shared" si="8"/>
        <v/>
      </c>
    </row>
    <row r="28">
      <c r="A28" s="1668" t="s">
        <v>7505</v>
      </c>
      <c r="B28" s="1974">
        <v>3.0</v>
      </c>
      <c r="C28" s="1664"/>
      <c r="D28" s="1664">
        <v>15.0</v>
      </c>
      <c r="E28" s="1664">
        <v>12.0</v>
      </c>
      <c r="F28" s="1664"/>
      <c r="G28" s="1819" t="str">
        <f t="shared" ref="G28:J28" si="9">switch($B28*C28,0,"",$B28*C28)</f>
        <v/>
      </c>
      <c r="H28" s="1819">
        <f t="shared" si="9"/>
        <v>45</v>
      </c>
      <c r="I28" s="1819">
        <f t="shared" si="9"/>
        <v>36</v>
      </c>
      <c r="J28" s="1819" t="str">
        <f t="shared" si="9"/>
        <v/>
      </c>
    </row>
    <row r="29">
      <c r="A29" s="1668" t="s">
        <v>6580</v>
      </c>
      <c r="B29" s="1974">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7506</v>
      </c>
      <c r="B30" s="1974">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7452</v>
      </c>
      <c r="B31" s="1974">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7507</v>
      </c>
      <c r="B32" s="1974">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6576</v>
      </c>
      <c r="B33" s="1820"/>
      <c r="C33" s="1820"/>
      <c r="D33" s="1820"/>
      <c r="E33" s="1820"/>
      <c r="F33" s="1820"/>
      <c r="G33" s="1826">
        <f t="shared" ref="G33:J33" si="14">sum(G27:G32)</f>
        <v>208</v>
      </c>
      <c r="H33" s="1826">
        <f t="shared" si="14"/>
        <v>557</v>
      </c>
      <c r="I33" s="1826">
        <f t="shared" si="14"/>
        <v>72</v>
      </c>
      <c r="J33" s="1826">
        <f t="shared" si="14"/>
        <v>126</v>
      </c>
    </row>
    <row r="34">
      <c r="A34" s="2007" t="s">
        <v>7508</v>
      </c>
      <c r="B34" s="24"/>
      <c r="C34" s="24"/>
      <c r="D34" s="24"/>
      <c r="E34" s="24"/>
      <c r="F34" s="24"/>
      <c r="G34" s="24"/>
      <c r="H34" s="24"/>
      <c r="I34" s="24"/>
      <c r="J34" s="9"/>
    </row>
    <row r="35">
      <c r="A35" s="1668" t="s">
        <v>6568</v>
      </c>
      <c r="B35" s="1974">
        <v>5.0</v>
      </c>
      <c r="C35" s="1818"/>
      <c r="D35" s="1818"/>
      <c r="E35" s="1664">
        <v>18.0</v>
      </c>
      <c r="F35" s="1664"/>
      <c r="G35" s="1819" t="str">
        <f t="shared" ref="G35:J35" si="15">switch($B35*C35,0,"",$B35*C35)</f>
        <v/>
      </c>
      <c r="H35" s="1819" t="str">
        <f t="shared" si="15"/>
        <v/>
      </c>
      <c r="I35" s="1819">
        <f t="shared" si="15"/>
        <v>90</v>
      </c>
      <c r="J35" s="1819" t="str">
        <f t="shared" si="15"/>
        <v/>
      </c>
    </row>
    <row r="36">
      <c r="A36" s="1668" t="s">
        <v>7505</v>
      </c>
      <c r="B36" s="1974">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7499</v>
      </c>
      <c r="B37" s="1974">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7452</v>
      </c>
      <c r="B38" s="1974">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7018</v>
      </c>
      <c r="B39" s="1974">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6588</v>
      </c>
      <c r="B40" s="1974">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6576</v>
      </c>
      <c r="B41" s="1825"/>
      <c r="C41" s="1825"/>
      <c r="D41" s="1825"/>
      <c r="E41" s="1825"/>
      <c r="F41" s="1825"/>
      <c r="G41" s="1821">
        <f t="shared" ref="G41:J41" si="21">sum(G35:G40)</f>
        <v>225</v>
      </c>
      <c r="H41" s="1821">
        <f t="shared" si="21"/>
        <v>196</v>
      </c>
      <c r="I41" s="1821">
        <f t="shared" si="21"/>
        <v>879</v>
      </c>
      <c r="J41" s="1821">
        <f t="shared" si="21"/>
        <v>240</v>
      </c>
    </row>
    <row r="42">
      <c r="A42" s="2008" t="s">
        <v>7509</v>
      </c>
      <c r="B42" s="24"/>
      <c r="C42" s="24"/>
      <c r="D42" s="24"/>
      <c r="E42" s="24"/>
      <c r="F42" s="24"/>
      <c r="G42" s="24"/>
      <c r="H42" s="24"/>
      <c r="I42" s="24"/>
      <c r="J42" s="9"/>
    </row>
    <row r="43">
      <c r="A43" s="1668" t="s">
        <v>6568</v>
      </c>
      <c r="B43" s="1974">
        <v>5.0</v>
      </c>
      <c r="C43" s="1818"/>
      <c r="D43" s="1664"/>
      <c r="E43" s="1664"/>
      <c r="F43" s="1664">
        <v>18.0</v>
      </c>
      <c r="G43" s="1819" t="str">
        <f t="shared" ref="G43:J43" si="22">switch($B43*C43,0,"",$B43*C43)</f>
        <v/>
      </c>
      <c r="H43" s="1819" t="str">
        <f t="shared" si="22"/>
        <v/>
      </c>
      <c r="I43" s="1819" t="str">
        <f t="shared" si="22"/>
        <v/>
      </c>
      <c r="J43" s="1819">
        <f t="shared" si="22"/>
        <v>90</v>
      </c>
    </row>
    <row r="44">
      <c r="A44" s="1668" t="s">
        <v>7510</v>
      </c>
      <c r="B44" s="1974">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7506</v>
      </c>
      <c r="B45" s="1974">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7511</v>
      </c>
      <c r="B46" s="1974">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7018</v>
      </c>
      <c r="B47" s="1974">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7512</v>
      </c>
      <c r="B48" s="1974">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6576</v>
      </c>
      <c r="B49" s="1825"/>
      <c r="C49" s="1825"/>
      <c r="D49" s="1825"/>
      <c r="E49" s="1825"/>
      <c r="F49" s="1825"/>
      <c r="G49" s="2009">
        <f t="shared" ref="G49:J49" si="28">sum(G43:G48)</f>
        <v>108</v>
      </c>
      <c r="H49" s="2009">
        <f t="shared" si="28"/>
        <v>344</v>
      </c>
      <c r="I49" s="2009">
        <f t="shared" si="28"/>
        <v>144</v>
      </c>
      <c r="J49" s="2009">
        <f t="shared" si="28"/>
        <v>744</v>
      </c>
    </row>
    <row r="50">
      <c r="A50" s="2010" t="s">
        <v>6589</v>
      </c>
      <c r="B50" s="2011"/>
      <c r="C50" s="2011"/>
      <c r="D50" s="2011"/>
      <c r="E50" s="2012"/>
      <c r="F50" s="2012"/>
      <c r="G50" s="2012">
        <f t="shared" ref="G50:J50" si="29">sum(G25,G33,G41,G49)</f>
        <v>1045</v>
      </c>
      <c r="H50" s="2012">
        <f t="shared" si="29"/>
        <v>1193</v>
      </c>
      <c r="I50" s="2012">
        <f t="shared" si="29"/>
        <v>1191</v>
      </c>
      <c r="J50" s="201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6178</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3"/>
      <c r="B1" s="2014" t="s">
        <v>5164</v>
      </c>
      <c r="C1" s="2014" t="s">
        <v>7513</v>
      </c>
      <c r="D1" s="2014" t="s">
        <v>7514</v>
      </c>
      <c r="E1" s="2014" t="s">
        <v>7515</v>
      </c>
      <c r="F1" s="2014" t="s">
        <v>7516</v>
      </c>
      <c r="G1" s="2015"/>
      <c r="H1" s="2015"/>
      <c r="I1" s="2015"/>
      <c r="J1" s="2015"/>
      <c r="K1" s="2015"/>
      <c r="L1" s="2015"/>
      <c r="M1" s="2015"/>
      <c r="N1" s="2015"/>
      <c r="O1" s="2015"/>
      <c r="P1" s="2015"/>
      <c r="Q1" s="2015"/>
      <c r="R1" s="2015"/>
      <c r="S1" s="2015"/>
      <c r="T1" s="2015"/>
      <c r="U1" s="2015"/>
      <c r="V1" s="2015"/>
      <c r="W1" s="2015"/>
      <c r="X1" s="2015"/>
      <c r="Y1" s="2015"/>
      <c r="Z1" s="2015"/>
    </row>
    <row r="2">
      <c r="A2" s="2014" t="s">
        <v>7517</v>
      </c>
      <c r="B2" s="2016">
        <v>60.0</v>
      </c>
      <c r="C2" s="2016">
        <v>35.0</v>
      </c>
      <c r="D2" s="2016">
        <v>10.0</v>
      </c>
      <c r="E2" s="2016">
        <v>35.0</v>
      </c>
      <c r="F2" s="2016">
        <v>10.0</v>
      </c>
      <c r="G2" s="2015"/>
      <c r="H2" s="2015"/>
      <c r="I2" s="2015"/>
      <c r="J2" s="2015"/>
      <c r="K2" s="2015"/>
      <c r="L2" s="2015"/>
      <c r="M2" s="2015"/>
      <c r="N2" s="2015"/>
      <c r="O2" s="2015"/>
      <c r="P2" s="2015"/>
      <c r="Q2" s="2015"/>
      <c r="R2" s="2015"/>
      <c r="S2" s="2015"/>
      <c r="T2" s="2015"/>
      <c r="U2" s="2015"/>
      <c r="V2" s="2015"/>
      <c r="W2" s="2015"/>
      <c r="X2" s="2015"/>
      <c r="Y2" s="2015"/>
      <c r="Z2" s="2015"/>
    </row>
    <row r="3">
      <c r="A3" s="2015"/>
      <c r="B3" s="2015"/>
      <c r="C3" s="2015"/>
      <c r="D3" s="2015"/>
      <c r="E3" s="2015"/>
      <c r="F3" s="2015"/>
      <c r="G3" s="2015"/>
      <c r="H3" s="2015"/>
      <c r="I3" s="2015"/>
      <c r="J3" s="2015"/>
      <c r="K3" s="2015"/>
      <c r="L3" s="2015"/>
      <c r="M3" s="2015"/>
      <c r="N3" s="2015"/>
      <c r="O3" s="2015"/>
      <c r="P3" s="2015"/>
      <c r="Q3" s="2015"/>
      <c r="R3" s="2015"/>
      <c r="S3" s="2015"/>
      <c r="T3" s="2015"/>
      <c r="U3" s="2015"/>
      <c r="V3" s="2015"/>
      <c r="W3" s="2015"/>
      <c r="X3" s="2015"/>
      <c r="Y3" s="2015"/>
      <c r="Z3" s="2015"/>
    </row>
    <row r="4">
      <c r="A4" s="2015"/>
      <c r="B4" s="2014" t="s">
        <v>28</v>
      </c>
      <c r="C4" s="2014" t="s">
        <v>100</v>
      </c>
      <c r="D4" s="2014" t="s">
        <v>101</v>
      </c>
      <c r="E4" s="2014" t="s">
        <v>103</v>
      </c>
      <c r="F4" s="2014" t="s">
        <v>104</v>
      </c>
      <c r="G4" s="2015"/>
      <c r="H4" s="2015"/>
      <c r="I4" s="2014" t="s">
        <v>28</v>
      </c>
      <c r="J4" s="2014" t="s">
        <v>100</v>
      </c>
      <c r="K4" s="2014" t="s">
        <v>101</v>
      </c>
      <c r="L4" s="2014" t="s">
        <v>103</v>
      </c>
      <c r="M4" s="2014" t="s">
        <v>104</v>
      </c>
      <c r="N4" s="2015"/>
      <c r="O4" s="2015"/>
      <c r="P4" s="2015"/>
      <c r="Q4" s="2015"/>
      <c r="R4" s="2015"/>
      <c r="S4" s="2015"/>
      <c r="T4" s="2015"/>
      <c r="U4" s="2015"/>
      <c r="V4" s="2015"/>
      <c r="W4" s="2015"/>
      <c r="X4" s="2015"/>
      <c r="Y4" s="2015"/>
      <c r="Z4" s="2015"/>
    </row>
    <row r="5">
      <c r="A5" s="2014" t="s">
        <v>7518</v>
      </c>
      <c r="B5" s="2014" t="s">
        <v>307</v>
      </c>
      <c r="C5" s="2015">
        <f>vlookup(B5,Soldiers!$A$2:$L$123,9,false)</f>
        <v>43</v>
      </c>
      <c r="D5" s="2015">
        <f>vlookup(B5,Soldiers!$A$2:$L$123,10,false)</f>
        <v>40</v>
      </c>
      <c r="E5" s="2015">
        <f>vlookup(B5,Soldiers!$A$2:$L$123,11,false)</f>
        <v>23</v>
      </c>
      <c r="F5" s="2015">
        <f>vlookup(B5,Soldiers!$A$2:$L$123,12,false)</f>
        <v>19</v>
      </c>
      <c r="G5" s="2015"/>
      <c r="H5" s="2014" t="s">
        <v>7519</v>
      </c>
      <c r="I5" s="2014" t="s">
        <v>4707</v>
      </c>
      <c r="J5" s="2015">
        <f>vlookup(I5,Soldiers!$A$2:$L$123,9,false)</f>
        <v>40</v>
      </c>
      <c r="K5" s="2015">
        <f>vlookup(I5,Soldiers!$A$2:$L$123,10,false)</f>
        <v>43</v>
      </c>
      <c r="L5" s="2015">
        <f>vlookup(I5,Soldiers!$A$2:$L$123,11,false)</f>
        <v>22</v>
      </c>
      <c r="M5" s="2015">
        <f>vlookup(I5,Soldiers!$A$2:$L$123,12,false)</f>
        <v>19</v>
      </c>
      <c r="N5" s="2015"/>
      <c r="O5" s="2015"/>
      <c r="P5" s="2015"/>
      <c r="Q5" s="2015"/>
      <c r="R5" s="2015"/>
      <c r="S5" s="2015"/>
      <c r="T5" s="2015"/>
      <c r="U5" s="2015"/>
      <c r="V5" s="2015"/>
      <c r="W5" s="2015"/>
      <c r="X5" s="2015"/>
      <c r="Y5" s="2015"/>
      <c r="Z5" s="2015"/>
    </row>
    <row r="6">
      <c r="A6" s="2017" t="s">
        <v>7520</v>
      </c>
      <c r="B6" s="2015">
        <f>vlookup(B5,Soldiers!$A$2:$L$123,2,false)</f>
        <v>3</v>
      </c>
      <c r="C6" s="2015"/>
      <c r="D6" s="2015"/>
      <c r="E6" s="2015"/>
      <c r="F6" s="2015"/>
      <c r="G6" s="2015"/>
      <c r="H6" s="2017" t="s">
        <v>7520</v>
      </c>
      <c r="I6" s="2015">
        <f>vlookup(I5,Soldiers!$A$2:$L$123,2,false)</f>
        <v>3</v>
      </c>
      <c r="J6" s="2015"/>
      <c r="K6" s="2015"/>
      <c r="L6" s="2015"/>
      <c r="M6" s="2015"/>
      <c r="N6" s="2015"/>
      <c r="O6" s="2015"/>
      <c r="P6" s="2015"/>
      <c r="Q6" s="2015"/>
      <c r="R6" s="2015"/>
      <c r="S6" s="2015"/>
      <c r="T6" s="2015"/>
      <c r="U6" s="2015"/>
      <c r="V6" s="2015"/>
      <c r="W6" s="2015"/>
      <c r="X6" s="2015"/>
      <c r="Y6" s="2015"/>
      <c r="Z6" s="2015"/>
    </row>
    <row r="7">
      <c r="A7" s="2017" t="s">
        <v>7521</v>
      </c>
      <c r="B7" s="2016">
        <v>10.0</v>
      </c>
      <c r="C7" s="2015"/>
      <c r="D7" s="2015"/>
      <c r="E7" s="2015"/>
      <c r="F7" s="2015"/>
      <c r="G7" s="2015"/>
      <c r="H7" s="2017" t="s">
        <v>7521</v>
      </c>
      <c r="I7" s="2016">
        <v>8.0</v>
      </c>
      <c r="J7" s="2015"/>
      <c r="K7" s="2015"/>
      <c r="L7" s="2015"/>
      <c r="M7" s="2015"/>
      <c r="N7" s="2015"/>
      <c r="O7" s="2015"/>
      <c r="P7" s="2015"/>
      <c r="Q7" s="2015"/>
      <c r="R7" s="2015"/>
      <c r="S7" s="2015"/>
      <c r="T7" s="2015"/>
      <c r="U7" s="2015"/>
      <c r="V7" s="2015"/>
      <c r="W7" s="2015"/>
      <c r="X7" s="2015"/>
      <c r="Y7" s="2015"/>
      <c r="Z7" s="2015"/>
    </row>
    <row r="8">
      <c r="A8" s="2016" t="s">
        <v>7522</v>
      </c>
      <c r="B8" s="2015">
        <f>ifs(B6=1,0,B6=2,switch(B7,0,0,1,1,2,2,3,3,4,4,5,5),B6=3,switch(B7,0,0,1,2,2,4,3,6,4,9,5,12,6,15,7,18,8,22,9,26,10,30))</f>
        <v>30</v>
      </c>
      <c r="C8" s="2015"/>
      <c r="D8" s="2015"/>
      <c r="E8" s="2015"/>
      <c r="F8" s="2015"/>
      <c r="G8" s="2015"/>
      <c r="H8" s="2016" t="s">
        <v>7522</v>
      </c>
      <c r="I8" s="2015">
        <f>ifs(I6=1,0,I6=2,switch(I7,0,0,1,1,2,2,3,3,4,4,5,5),I6=3,switch(I7,0,0,1,2,2,4,3,6,4,9,5,12,6,15,7,18,8,22,9,26,10,30))</f>
        <v>22</v>
      </c>
      <c r="J8" s="2015"/>
      <c r="K8" s="2015"/>
      <c r="L8" s="2015"/>
      <c r="M8" s="2015"/>
      <c r="N8" s="2015"/>
      <c r="O8" s="2015"/>
      <c r="P8" s="2015"/>
      <c r="Q8" s="2015"/>
      <c r="R8" s="2015"/>
      <c r="S8" s="2015"/>
      <c r="T8" s="2015"/>
      <c r="U8" s="2015"/>
      <c r="V8" s="2015"/>
      <c r="W8" s="2015"/>
      <c r="X8" s="2015"/>
      <c r="Y8" s="2015"/>
      <c r="Z8" s="2015"/>
    </row>
    <row r="9">
      <c r="A9" s="2015"/>
      <c r="B9" s="2015"/>
      <c r="C9" s="2015"/>
      <c r="D9" s="2015"/>
      <c r="E9" s="2015"/>
      <c r="F9" s="2015"/>
      <c r="G9" s="2015"/>
      <c r="H9" s="2015"/>
      <c r="I9" s="2015"/>
      <c r="J9" s="2015"/>
      <c r="K9" s="2015"/>
      <c r="L9" s="2015"/>
      <c r="M9" s="2015"/>
      <c r="N9" s="2015"/>
      <c r="O9" s="2015"/>
      <c r="P9" s="2015"/>
      <c r="Q9" s="2015"/>
      <c r="R9" s="2015"/>
      <c r="S9" s="2015"/>
      <c r="T9" s="2015"/>
      <c r="U9" s="2015"/>
      <c r="V9" s="2015"/>
      <c r="W9" s="2015"/>
      <c r="X9" s="2015"/>
      <c r="Y9" s="2015"/>
      <c r="Z9" s="2015"/>
    </row>
    <row r="10">
      <c r="A10" s="2014" t="s">
        <v>7523</v>
      </c>
      <c r="B10" s="2015"/>
      <c r="C10" s="2014" t="s">
        <v>100</v>
      </c>
      <c r="D10" s="2014" t="s">
        <v>101</v>
      </c>
      <c r="E10" s="2014" t="s">
        <v>103</v>
      </c>
      <c r="F10" s="2014" t="s">
        <v>104</v>
      </c>
      <c r="G10" s="2015"/>
      <c r="H10" s="2014" t="s">
        <v>7523</v>
      </c>
      <c r="I10" s="2015"/>
      <c r="J10" s="2014" t="s">
        <v>100</v>
      </c>
      <c r="K10" s="2014" t="s">
        <v>101</v>
      </c>
      <c r="L10" s="2014" t="s">
        <v>103</v>
      </c>
      <c r="M10" s="2014" t="s">
        <v>104</v>
      </c>
      <c r="N10" s="2015"/>
      <c r="O10" s="2015"/>
      <c r="P10" s="2015"/>
      <c r="Q10" s="2015"/>
      <c r="R10" s="2015"/>
      <c r="S10" s="2015"/>
      <c r="T10" s="2015"/>
      <c r="U10" s="2015"/>
      <c r="V10" s="2015"/>
      <c r="W10" s="2015"/>
      <c r="X10" s="2015"/>
      <c r="Y10" s="2015"/>
      <c r="Z10" s="2015"/>
    </row>
    <row r="11">
      <c r="A11" s="2017" t="s">
        <v>7524</v>
      </c>
      <c r="B11" s="2016" t="s">
        <v>7525</v>
      </c>
      <c r="C11" s="2016">
        <v>46.0</v>
      </c>
      <c r="D11" s="2016">
        <v>55.0</v>
      </c>
      <c r="E11" s="2016">
        <v>33.0</v>
      </c>
      <c r="F11" s="2016">
        <v>33.0</v>
      </c>
      <c r="G11" s="2015"/>
      <c r="H11" s="2017" t="s">
        <v>7524</v>
      </c>
      <c r="I11" s="2016" t="s">
        <v>7525</v>
      </c>
      <c r="J11" s="2016">
        <v>46.0</v>
      </c>
      <c r="K11" s="2016">
        <v>55.0</v>
      </c>
      <c r="L11" s="2016">
        <v>33.0</v>
      </c>
      <c r="M11" s="2016">
        <v>33.0</v>
      </c>
      <c r="N11" s="2015"/>
      <c r="O11" s="2015"/>
      <c r="P11" s="2015"/>
      <c r="Q11" s="2015"/>
      <c r="R11" s="2015"/>
      <c r="S11" s="2015"/>
      <c r="T11" s="2015"/>
      <c r="U11" s="2015"/>
      <c r="V11" s="2015"/>
      <c r="W11" s="2015"/>
      <c r="X11" s="2015"/>
      <c r="Y11" s="2015"/>
      <c r="Z11" s="2015"/>
    </row>
    <row r="12">
      <c r="A12" s="2017" t="s">
        <v>7526</v>
      </c>
      <c r="B12" s="2016" t="s">
        <v>7525</v>
      </c>
      <c r="C12" s="2016">
        <v>34.0</v>
      </c>
      <c r="D12" s="2016">
        <v>34.0</v>
      </c>
      <c r="E12" s="2016">
        <v>26.0</v>
      </c>
      <c r="F12" s="2016">
        <v>26.0</v>
      </c>
      <c r="G12" s="2015"/>
      <c r="H12" s="2017" t="s">
        <v>7526</v>
      </c>
      <c r="I12" s="2016" t="s">
        <v>7525</v>
      </c>
      <c r="J12" s="2016">
        <v>34.0</v>
      </c>
      <c r="K12" s="2016">
        <v>34.0</v>
      </c>
      <c r="L12" s="2016">
        <v>26.0</v>
      </c>
      <c r="M12" s="2016">
        <v>26.0</v>
      </c>
      <c r="N12" s="2015"/>
      <c r="O12" s="2015"/>
      <c r="P12" s="2015"/>
      <c r="Q12" s="2015"/>
      <c r="R12" s="2015"/>
      <c r="S12" s="2015"/>
      <c r="T12" s="2015"/>
      <c r="U12" s="2015"/>
      <c r="V12" s="2015"/>
      <c r="W12" s="2015"/>
      <c r="X12" s="2015"/>
      <c r="Y12" s="2015"/>
      <c r="Z12" s="2015"/>
    </row>
    <row r="13">
      <c r="A13" s="2015"/>
      <c r="B13" s="2015"/>
      <c r="C13" s="2015"/>
      <c r="D13" s="2015"/>
      <c r="E13" s="2015"/>
      <c r="F13" s="2015"/>
      <c r="G13" s="2015"/>
      <c r="H13" s="2015"/>
      <c r="I13" s="2015"/>
      <c r="J13" s="2015"/>
      <c r="K13" s="2015"/>
      <c r="L13" s="2015"/>
      <c r="M13" s="2015"/>
      <c r="N13" s="2015"/>
      <c r="O13" s="2015"/>
      <c r="P13" s="2015"/>
      <c r="Q13" s="2015"/>
      <c r="R13" s="2015"/>
      <c r="S13" s="2015"/>
      <c r="T13" s="2015"/>
      <c r="U13" s="2015"/>
      <c r="V13" s="2015"/>
      <c r="W13" s="2015"/>
      <c r="X13" s="2015"/>
      <c r="Y13" s="2015"/>
      <c r="Z13" s="2015"/>
    </row>
    <row r="14">
      <c r="A14" s="2015"/>
      <c r="B14" s="2015"/>
      <c r="C14" s="2014" t="s">
        <v>100</v>
      </c>
      <c r="D14" s="2014" t="s">
        <v>101</v>
      </c>
      <c r="E14" s="2014" t="s">
        <v>103</v>
      </c>
      <c r="F14" s="2014" t="s">
        <v>104</v>
      </c>
      <c r="G14" s="2015"/>
      <c r="H14" s="2015"/>
      <c r="I14" s="2015"/>
      <c r="J14" s="2014" t="s">
        <v>100</v>
      </c>
      <c r="K14" s="2014" t="s">
        <v>101</v>
      </c>
      <c r="L14" s="2014" t="s">
        <v>103</v>
      </c>
      <c r="M14" s="2014" t="s">
        <v>104</v>
      </c>
      <c r="N14" s="2015"/>
      <c r="O14" s="2015"/>
      <c r="P14" s="2015"/>
      <c r="Q14" s="2015"/>
      <c r="R14" s="2015"/>
      <c r="S14" s="2015"/>
      <c r="T14" s="2015"/>
      <c r="U14" s="2015"/>
      <c r="V14" s="2015"/>
      <c r="W14" s="2015"/>
      <c r="X14" s="2015"/>
      <c r="Y14" s="2015"/>
      <c r="Z14" s="2015"/>
    </row>
    <row r="15">
      <c r="A15" s="2014" t="s">
        <v>7527</v>
      </c>
      <c r="B15" s="2015"/>
      <c r="C15" s="2015">
        <f>round(C11+(C5*(1+($B$2-1)/10))*(1+(C12+B8)/100),0)</f>
        <v>533</v>
      </c>
      <c r="D15" s="2015">
        <f>round(D11+(D5*(1+($B$2-1)/10))*(1+(D12+B8)/100),0)</f>
        <v>508</v>
      </c>
      <c r="E15" s="2015">
        <f>round(E11+(E5*(1+($B$2-1)/10))*(1+(E12+B8)/100),0)</f>
        <v>281</v>
      </c>
      <c r="F15" s="2015">
        <f>round(F11+(F5*(1+($B$2-1)/10))*(1+(F12+B8)/100),0)</f>
        <v>238</v>
      </c>
      <c r="G15" s="2015"/>
      <c r="H15" s="2014" t="s">
        <v>7527</v>
      </c>
      <c r="I15" s="2015"/>
      <c r="J15" s="2015">
        <f>round(J11+(J5*(1+($B$2-1)/10))*(1+(J12+I8)/100),0)</f>
        <v>477</v>
      </c>
      <c r="K15" s="2015">
        <f>round(K11+(K5*(1+($B$2-1)/10))*(1+(K12+I8)/100),0)</f>
        <v>518</v>
      </c>
      <c r="L15" s="2015">
        <f>round(L11+(L5*(1+($B$2-1)/10))*(1+(L12+I8)/100),0)</f>
        <v>258</v>
      </c>
      <c r="M15" s="2015">
        <f>round(M11+(M5*(1+($B$2-1)/10))*(1+(M12+I8)/100),0)</f>
        <v>227</v>
      </c>
      <c r="N15" s="2015"/>
      <c r="O15" s="2015"/>
      <c r="P15" s="2015"/>
      <c r="Q15" s="2015"/>
      <c r="R15" s="2015"/>
      <c r="S15" s="2015"/>
      <c r="T15" s="2015"/>
      <c r="U15" s="2015"/>
      <c r="V15" s="2015"/>
      <c r="W15" s="2015"/>
      <c r="X15" s="2015"/>
      <c r="Y15" s="2015"/>
      <c r="Z15" s="2015"/>
    </row>
    <row r="16">
      <c r="A16" s="2014" t="s">
        <v>7528</v>
      </c>
      <c r="B16" s="2015"/>
      <c r="C16" s="2018">
        <f>round(C15*$C$2/100,0)</f>
        <v>187</v>
      </c>
      <c r="D16" s="2018">
        <f>round(D15*$D$2/100,0)</f>
        <v>51</v>
      </c>
      <c r="E16" s="2018">
        <f>round(E15*$E$2/100,0)</f>
        <v>98</v>
      </c>
      <c r="F16" s="2018">
        <f>round(F15*$F$2/100,0)</f>
        <v>24</v>
      </c>
      <c r="G16" s="2015"/>
      <c r="H16" s="2014" t="s">
        <v>7528</v>
      </c>
      <c r="I16" s="2015"/>
      <c r="J16" s="2018">
        <f>round(J15*$C$2/100,0)</f>
        <v>167</v>
      </c>
      <c r="K16" s="2018">
        <f>round(K15*$D$2/100,0)</f>
        <v>52</v>
      </c>
      <c r="L16" s="2018">
        <f>round(L15*$E$2/100,0)</f>
        <v>90</v>
      </c>
      <c r="M16" s="2018">
        <f>round(M15*$F$2/100,0)</f>
        <v>23</v>
      </c>
      <c r="N16" s="2015"/>
      <c r="O16" s="2015"/>
      <c r="P16" s="2015"/>
      <c r="Q16" s="2015"/>
      <c r="R16" s="2015"/>
      <c r="S16" s="2015"/>
      <c r="T16" s="2015"/>
      <c r="U16" s="2015"/>
      <c r="V16" s="2015"/>
      <c r="W16" s="2015"/>
      <c r="X16" s="2015"/>
      <c r="Y16" s="2015"/>
      <c r="Z16" s="2015"/>
    </row>
    <row r="17">
      <c r="A17" s="2014" t="s">
        <v>7529</v>
      </c>
      <c r="B17" s="2015"/>
      <c r="C17" s="2019">
        <f t="shared" ref="C17:F17" si="1">C15+C16</f>
        <v>720</v>
      </c>
      <c r="D17" s="2019">
        <f t="shared" si="1"/>
        <v>559</v>
      </c>
      <c r="E17" s="2019">
        <f t="shared" si="1"/>
        <v>379</v>
      </c>
      <c r="F17" s="2019">
        <f t="shared" si="1"/>
        <v>262</v>
      </c>
      <c r="G17" s="2015"/>
      <c r="H17" s="2014" t="s">
        <v>7529</v>
      </c>
      <c r="I17" s="2015"/>
      <c r="J17" s="2019">
        <f t="shared" ref="J17:M17" si="2">J15+J16</f>
        <v>644</v>
      </c>
      <c r="K17" s="2019">
        <f t="shared" si="2"/>
        <v>570</v>
      </c>
      <c r="L17" s="2019">
        <f t="shared" si="2"/>
        <v>348</v>
      </c>
      <c r="M17" s="2019">
        <f t="shared" si="2"/>
        <v>250</v>
      </c>
      <c r="N17" s="2015"/>
      <c r="O17" s="2015"/>
      <c r="P17" s="2015"/>
      <c r="Q17" s="2015"/>
      <c r="R17" s="2015"/>
      <c r="S17" s="2015"/>
      <c r="T17" s="2015"/>
      <c r="U17" s="2015"/>
      <c r="V17" s="2015"/>
      <c r="W17" s="2015"/>
      <c r="X17" s="2015"/>
      <c r="Y17" s="2015"/>
      <c r="Z17" s="2015"/>
    </row>
    <row r="18">
      <c r="A18" s="2015"/>
      <c r="B18" s="2015"/>
      <c r="C18" s="2015"/>
      <c r="D18" s="2015"/>
      <c r="E18" s="2015"/>
      <c r="F18" s="2015"/>
      <c r="G18" s="2015"/>
      <c r="H18" s="2015"/>
      <c r="I18" s="2015"/>
      <c r="J18" s="2015"/>
      <c r="K18" s="2015"/>
      <c r="L18" s="2015"/>
      <c r="M18" s="2015"/>
      <c r="N18" s="2015"/>
      <c r="O18" s="2015"/>
      <c r="P18" s="2015"/>
      <c r="Q18" s="2015"/>
      <c r="R18" s="2015"/>
      <c r="S18" s="2015"/>
      <c r="T18" s="2015"/>
      <c r="U18" s="2015"/>
      <c r="V18" s="2015"/>
      <c r="W18" s="2015"/>
      <c r="X18" s="2015"/>
      <c r="Y18" s="2015"/>
      <c r="Z18" s="2015"/>
    </row>
    <row r="19">
      <c r="A19" s="2015"/>
      <c r="B19" s="2015"/>
      <c r="C19" s="2015"/>
      <c r="D19" s="2015"/>
      <c r="E19" s="2015"/>
      <c r="F19" s="2015"/>
      <c r="G19" s="2015"/>
      <c r="H19" s="2015"/>
      <c r="I19" s="2015"/>
      <c r="J19" s="2015"/>
      <c r="K19" s="2015"/>
      <c r="L19" s="2015"/>
      <c r="M19" s="2015"/>
      <c r="N19" s="2015"/>
      <c r="O19" s="2015"/>
      <c r="P19" s="2015"/>
      <c r="Q19" s="2015"/>
      <c r="R19" s="2015"/>
      <c r="S19" s="2015"/>
      <c r="T19" s="2015"/>
      <c r="U19" s="2015"/>
      <c r="V19" s="2015"/>
      <c r="W19" s="2015"/>
      <c r="X19" s="2015"/>
      <c r="Y19" s="2015"/>
      <c r="Z19" s="2015"/>
    </row>
    <row r="20">
      <c r="A20" s="2015"/>
      <c r="B20" s="2014" t="s">
        <v>28</v>
      </c>
      <c r="C20" s="2014" t="s">
        <v>100</v>
      </c>
      <c r="D20" s="2014" t="s">
        <v>101</v>
      </c>
      <c r="E20" s="2014" t="s">
        <v>103</v>
      </c>
      <c r="F20" s="2014" t="s">
        <v>104</v>
      </c>
      <c r="G20" s="2015"/>
      <c r="H20" s="2015"/>
      <c r="I20" s="2014" t="s">
        <v>28</v>
      </c>
      <c r="J20" s="2014" t="s">
        <v>100</v>
      </c>
      <c r="K20" s="2014" t="s">
        <v>101</v>
      </c>
      <c r="L20" s="2014" t="s">
        <v>103</v>
      </c>
      <c r="M20" s="2014" t="s">
        <v>104</v>
      </c>
      <c r="N20" s="2015"/>
      <c r="O20" s="2015"/>
      <c r="P20" s="2015"/>
      <c r="Q20" s="2015"/>
      <c r="R20" s="2015"/>
      <c r="S20" s="2015"/>
      <c r="T20" s="2015"/>
      <c r="U20" s="2015"/>
      <c r="V20" s="2015"/>
      <c r="W20" s="2015"/>
      <c r="X20" s="2015"/>
      <c r="Y20" s="2015"/>
      <c r="Z20" s="2015"/>
    </row>
    <row r="21">
      <c r="A21" s="2014" t="s">
        <v>7530</v>
      </c>
      <c r="B21" s="2014" t="s">
        <v>574</v>
      </c>
      <c r="C21" s="2015">
        <f>vlookup(B21,Soldiers!$A$2:$L$123,9,false)</f>
        <v>43</v>
      </c>
      <c r="D21" s="2015">
        <f>vlookup(B21,Soldiers!$A$2:$L$123,10,false)</f>
        <v>37</v>
      </c>
      <c r="E21" s="2015">
        <f>vlookup(B21,Soldiers!$A$2:$L$123,11,false)</f>
        <v>26</v>
      </c>
      <c r="F21" s="2015">
        <f>vlookup(B21,Soldiers!$A$2:$L$123,12,false)</f>
        <v>16</v>
      </c>
      <c r="G21" s="2015"/>
      <c r="H21" s="2014" t="s">
        <v>7531</v>
      </c>
      <c r="I21" s="2014" t="s">
        <v>4690</v>
      </c>
      <c r="J21" s="2015">
        <f>vlookup(I21,Soldiers!$A$2:$L$123,9,false)</f>
        <v>43</v>
      </c>
      <c r="K21" s="2015">
        <f>vlookup(I21,Soldiers!$A$2:$L$123,10,false)</f>
        <v>43</v>
      </c>
      <c r="L21" s="2015">
        <f>vlookup(I21,Soldiers!$A$2:$L$123,11,false)</f>
        <v>22</v>
      </c>
      <c r="M21" s="2015">
        <f>vlookup(I21,Soldiers!$A$2:$L$123,12,false)</f>
        <v>26</v>
      </c>
      <c r="N21" s="2015"/>
      <c r="O21" s="2015"/>
      <c r="P21" s="2015"/>
      <c r="Q21" s="2015"/>
      <c r="R21" s="2015"/>
      <c r="S21" s="2015"/>
      <c r="T21" s="2015"/>
      <c r="U21" s="2015"/>
      <c r="V21" s="2015"/>
      <c r="W21" s="2015"/>
      <c r="X21" s="2015"/>
      <c r="Y21" s="2015"/>
      <c r="Z21" s="2015"/>
    </row>
    <row r="22">
      <c r="A22" s="2017" t="s">
        <v>7520</v>
      </c>
      <c r="B22" s="2015">
        <f>vlookup(B21,Soldiers!$A$2:$L$123,2,false)</f>
        <v>3</v>
      </c>
      <c r="C22" s="2015"/>
      <c r="D22" s="2015"/>
      <c r="E22" s="2015"/>
      <c r="F22" s="2015"/>
      <c r="G22" s="2015"/>
      <c r="H22" s="2017" t="s">
        <v>7520</v>
      </c>
      <c r="I22" s="2015">
        <f>vlookup(I21,Soldiers!$A$2:$L$123,2,false)</f>
        <v>3</v>
      </c>
      <c r="J22" s="2015"/>
      <c r="K22" s="2015"/>
      <c r="L22" s="2015"/>
      <c r="M22" s="2015"/>
      <c r="N22" s="2015"/>
      <c r="O22" s="2015"/>
      <c r="P22" s="2015"/>
      <c r="Q22" s="2015"/>
      <c r="R22" s="2015"/>
      <c r="S22" s="2015"/>
      <c r="T22" s="2015"/>
      <c r="U22" s="2015"/>
      <c r="V22" s="2015"/>
      <c r="W22" s="2015"/>
      <c r="X22" s="2015"/>
      <c r="Y22" s="2015"/>
      <c r="Z22" s="2015"/>
    </row>
    <row r="23">
      <c r="A23" s="2017" t="s">
        <v>7521</v>
      </c>
      <c r="B23" s="2016">
        <v>8.0</v>
      </c>
      <c r="C23" s="2015"/>
      <c r="D23" s="2015"/>
      <c r="E23" s="2015"/>
      <c r="F23" s="2015"/>
      <c r="G23" s="2015"/>
      <c r="H23" s="2017" t="s">
        <v>7521</v>
      </c>
      <c r="I23" s="2016">
        <v>10.0</v>
      </c>
      <c r="J23" s="2015"/>
      <c r="K23" s="2015"/>
      <c r="L23" s="2015"/>
      <c r="M23" s="2015"/>
      <c r="N23" s="2015"/>
      <c r="O23" s="2015"/>
      <c r="P23" s="2015"/>
      <c r="Q23" s="2015"/>
      <c r="R23" s="2015"/>
      <c r="S23" s="2015"/>
      <c r="T23" s="2015"/>
      <c r="U23" s="2015"/>
      <c r="V23" s="2015"/>
      <c r="W23" s="2015"/>
      <c r="X23" s="2015"/>
      <c r="Y23" s="2015"/>
      <c r="Z23" s="2015"/>
    </row>
    <row r="24">
      <c r="A24" s="2016" t="s">
        <v>7522</v>
      </c>
      <c r="B24" s="2015">
        <f>ifs(B22=1,0,B22=2,switch(B23,0,0,1,1,2,2,3,3,4,4,5,5),B22=3,switch(B23,0,0,1,2,2,4,3,6,4,9,5,12,6,15,7,18,8,22,9,26,10,30))</f>
        <v>22</v>
      </c>
      <c r="C24" s="2015"/>
      <c r="D24" s="2015"/>
      <c r="E24" s="2015"/>
      <c r="F24" s="2015"/>
      <c r="G24" s="2015"/>
      <c r="H24" s="2016" t="s">
        <v>7522</v>
      </c>
      <c r="I24" s="2015">
        <f>ifs(I22=1,0,I22=2,switch(I23,0,0,1,1,2,2,3,3,4,4,5,5),I22=3,switch(I23,0,0,1,2,2,4,3,6,4,9,5,12,6,15,7,18,8,22,9,26,10,30))</f>
        <v>30</v>
      </c>
      <c r="J24" s="2015"/>
      <c r="K24" s="2015"/>
      <c r="L24" s="2015"/>
      <c r="M24" s="2015"/>
      <c r="N24" s="2015"/>
      <c r="O24" s="2015"/>
      <c r="P24" s="2015"/>
      <c r="Q24" s="2015"/>
      <c r="R24" s="2015"/>
      <c r="S24" s="2015"/>
      <c r="T24" s="2015"/>
      <c r="U24" s="2015"/>
      <c r="V24" s="2015"/>
      <c r="W24" s="2015"/>
      <c r="X24" s="2015"/>
      <c r="Y24" s="2015"/>
      <c r="Z24" s="2015"/>
    </row>
    <row r="25">
      <c r="A25" s="2015"/>
      <c r="B25" s="2015"/>
      <c r="C25" s="2015"/>
      <c r="D25" s="2015"/>
      <c r="E25" s="2015"/>
      <c r="F25" s="2015"/>
      <c r="G25" s="2015"/>
      <c r="H25" s="2015"/>
      <c r="I25" s="2015"/>
      <c r="J25" s="2015"/>
      <c r="K25" s="2015"/>
      <c r="L25" s="2015"/>
      <c r="M25" s="2015"/>
      <c r="N25" s="2015"/>
      <c r="O25" s="2015"/>
      <c r="P25" s="2015"/>
      <c r="Q25" s="2015"/>
      <c r="R25" s="2015"/>
      <c r="S25" s="2015"/>
      <c r="T25" s="2015"/>
      <c r="U25" s="2015"/>
      <c r="V25" s="2015"/>
      <c r="W25" s="2015"/>
      <c r="X25" s="2015"/>
      <c r="Y25" s="2015"/>
      <c r="Z25" s="2015"/>
    </row>
    <row r="26">
      <c r="A26" s="2014" t="s">
        <v>7523</v>
      </c>
      <c r="B26" s="2015"/>
      <c r="C26" s="2014" t="s">
        <v>100</v>
      </c>
      <c r="D26" s="2014" t="s">
        <v>101</v>
      </c>
      <c r="E26" s="2014" t="s">
        <v>103</v>
      </c>
      <c r="F26" s="2014" t="s">
        <v>104</v>
      </c>
      <c r="G26" s="2015"/>
      <c r="H26" s="2014" t="s">
        <v>7523</v>
      </c>
      <c r="I26" s="2015"/>
      <c r="J26" s="2014" t="s">
        <v>100</v>
      </c>
      <c r="K26" s="2014" t="s">
        <v>101</v>
      </c>
      <c r="L26" s="2014" t="s">
        <v>103</v>
      </c>
      <c r="M26" s="2014" t="s">
        <v>104</v>
      </c>
      <c r="N26" s="2015"/>
      <c r="O26" s="2015"/>
      <c r="P26" s="2015"/>
      <c r="Q26" s="2015"/>
      <c r="R26" s="2015"/>
      <c r="S26" s="2015"/>
      <c r="T26" s="2015"/>
      <c r="U26" s="2015"/>
      <c r="V26" s="2015"/>
      <c r="W26" s="2015"/>
      <c r="X26" s="2015"/>
      <c r="Y26" s="2015"/>
      <c r="Z26" s="2015"/>
    </row>
    <row r="27">
      <c r="A27" s="2017" t="s">
        <v>7524</v>
      </c>
      <c r="B27" s="2016" t="s">
        <v>7525</v>
      </c>
      <c r="C27" s="2016">
        <v>46.0</v>
      </c>
      <c r="D27" s="2016">
        <v>55.0</v>
      </c>
      <c r="E27" s="2016">
        <v>33.0</v>
      </c>
      <c r="F27" s="2016">
        <v>33.0</v>
      </c>
      <c r="G27" s="2015"/>
      <c r="H27" s="2017" t="s">
        <v>7524</v>
      </c>
      <c r="I27" s="2016" t="s">
        <v>7525</v>
      </c>
      <c r="J27" s="2016">
        <v>46.0</v>
      </c>
      <c r="K27" s="2016">
        <v>55.0</v>
      </c>
      <c r="L27" s="2016">
        <v>33.0</v>
      </c>
      <c r="M27" s="2016">
        <v>33.0</v>
      </c>
      <c r="N27" s="2015"/>
      <c r="O27" s="2015"/>
      <c r="P27" s="2015"/>
      <c r="Q27" s="2015"/>
      <c r="R27" s="2015"/>
      <c r="S27" s="2015"/>
      <c r="T27" s="2015"/>
      <c r="U27" s="2015"/>
      <c r="V27" s="2015"/>
      <c r="W27" s="2015"/>
      <c r="X27" s="2015"/>
      <c r="Y27" s="2015"/>
      <c r="Z27" s="2015"/>
    </row>
    <row r="28">
      <c r="A28" s="2017" t="s">
        <v>7526</v>
      </c>
      <c r="B28" s="2016" t="s">
        <v>7525</v>
      </c>
      <c r="C28" s="2016">
        <v>34.0</v>
      </c>
      <c r="D28" s="2016">
        <v>34.0</v>
      </c>
      <c r="E28" s="2016">
        <v>26.0</v>
      </c>
      <c r="F28" s="2016">
        <v>26.0</v>
      </c>
      <c r="G28" s="2015"/>
      <c r="H28" s="2017" t="s">
        <v>7526</v>
      </c>
      <c r="I28" s="2016" t="s">
        <v>7525</v>
      </c>
      <c r="J28" s="2016">
        <v>34.0</v>
      </c>
      <c r="K28" s="2016">
        <v>34.0</v>
      </c>
      <c r="L28" s="2016">
        <v>26.0</v>
      </c>
      <c r="M28" s="2016">
        <v>26.0</v>
      </c>
      <c r="N28" s="2015"/>
      <c r="O28" s="2015"/>
      <c r="P28" s="2015"/>
      <c r="Q28" s="2015"/>
      <c r="R28" s="2015"/>
      <c r="S28" s="2015"/>
      <c r="T28" s="2015"/>
      <c r="U28" s="2015"/>
      <c r="V28" s="2015"/>
      <c r="W28" s="2015"/>
      <c r="X28" s="2015"/>
      <c r="Y28" s="2015"/>
      <c r="Z28" s="2015"/>
    </row>
    <row r="29">
      <c r="A29" s="2015"/>
      <c r="B29" s="2015"/>
      <c r="C29" s="2015"/>
      <c r="D29" s="2015"/>
      <c r="E29" s="2015"/>
      <c r="F29" s="2015"/>
      <c r="G29" s="2015"/>
      <c r="H29" s="2015"/>
      <c r="I29" s="2015"/>
      <c r="J29" s="2015"/>
      <c r="K29" s="2015"/>
      <c r="L29" s="2015"/>
      <c r="M29" s="2015"/>
      <c r="N29" s="2015"/>
      <c r="O29" s="2015"/>
      <c r="P29" s="2015"/>
      <c r="Q29" s="2015"/>
      <c r="R29" s="2015"/>
      <c r="S29" s="2015"/>
      <c r="T29" s="2015"/>
      <c r="U29" s="2015"/>
      <c r="V29" s="2015"/>
      <c r="W29" s="2015"/>
      <c r="X29" s="2015"/>
      <c r="Y29" s="2015"/>
      <c r="Z29" s="2015"/>
    </row>
    <row r="30">
      <c r="A30" s="2015"/>
      <c r="B30" s="2015"/>
      <c r="C30" s="2014" t="s">
        <v>100</v>
      </c>
      <c r="D30" s="2014" t="s">
        <v>101</v>
      </c>
      <c r="E30" s="2014" t="s">
        <v>103</v>
      </c>
      <c r="F30" s="2014" t="s">
        <v>104</v>
      </c>
      <c r="G30" s="2015"/>
      <c r="H30" s="2015"/>
      <c r="I30" s="2015"/>
      <c r="J30" s="2014" t="s">
        <v>100</v>
      </c>
      <c r="K30" s="2014" t="s">
        <v>101</v>
      </c>
      <c r="L30" s="2014" t="s">
        <v>103</v>
      </c>
      <c r="M30" s="2014" t="s">
        <v>104</v>
      </c>
      <c r="N30" s="2015"/>
      <c r="O30" s="2015"/>
      <c r="P30" s="2015"/>
      <c r="Q30" s="2015"/>
      <c r="R30" s="2015"/>
      <c r="S30" s="2015"/>
      <c r="T30" s="2015"/>
      <c r="U30" s="2015"/>
      <c r="V30" s="2015"/>
      <c r="W30" s="2015"/>
      <c r="X30" s="2015"/>
      <c r="Y30" s="2015"/>
      <c r="Z30" s="2015"/>
    </row>
    <row r="31">
      <c r="A31" s="2014" t="s">
        <v>7527</v>
      </c>
      <c r="B31" s="2015"/>
      <c r="C31" s="2015">
        <f>round(C27+(C21*(1+($B$2-1)/10))*(1+(C28+B24)/100),0)</f>
        <v>509</v>
      </c>
      <c r="D31" s="2015">
        <f>round(D27+(D21*(1+($B$2-1)/10))*(1+(D28+B24)/100),0)</f>
        <v>453</v>
      </c>
      <c r="E31" s="2015">
        <f>round(E27+(E21*(1+($B$2-1)/10))*(1+(E28+B24)/100),0)</f>
        <v>299</v>
      </c>
      <c r="F31" s="2015">
        <f>round(F27+(F21*(1+($B$2-1)/10))*(1+(F28+B24)/100),0)</f>
        <v>196</v>
      </c>
      <c r="G31" s="2015"/>
      <c r="H31" s="2014" t="s">
        <v>7527</v>
      </c>
      <c r="I31" s="2015"/>
      <c r="J31" s="2015">
        <f>round(J27+(J21*(1+($B$2-1)/10))*(1+(J28+I24)/100),0)</f>
        <v>533</v>
      </c>
      <c r="K31" s="2015">
        <f>round(K27+(K21*(1+($B$2-1)/10))*(1+(K28+I24)/100),0)</f>
        <v>542</v>
      </c>
      <c r="L31" s="2015">
        <f>round(L27+(L21*(1+($B$2-1)/10))*(1+(L28+I24)/100),0)</f>
        <v>270</v>
      </c>
      <c r="M31" s="2015">
        <f>round(M27+(M21*(1+($B$2-1)/10))*(1+(M28+I24)/100),0)</f>
        <v>313</v>
      </c>
      <c r="N31" s="2015"/>
      <c r="O31" s="2015"/>
      <c r="P31" s="2015"/>
      <c r="Q31" s="2015"/>
      <c r="R31" s="2015"/>
      <c r="S31" s="2015"/>
      <c r="T31" s="2015"/>
      <c r="U31" s="2015"/>
      <c r="V31" s="2015"/>
      <c r="W31" s="2015"/>
      <c r="X31" s="2015"/>
      <c r="Y31" s="2015"/>
      <c r="Z31" s="2015"/>
    </row>
    <row r="32">
      <c r="A32" s="2014" t="s">
        <v>7528</v>
      </c>
      <c r="B32" s="2015"/>
      <c r="C32" s="2018">
        <f>round(C31*$C$2/100,0)</f>
        <v>178</v>
      </c>
      <c r="D32" s="2018">
        <f>round(D31*$D$2/100,0)</f>
        <v>45</v>
      </c>
      <c r="E32" s="2018">
        <f>round(E31*$E$2/100,0)</f>
        <v>105</v>
      </c>
      <c r="F32" s="2018">
        <f>round(F31*$F$2/100,0)</f>
        <v>20</v>
      </c>
      <c r="G32" s="2015"/>
      <c r="H32" s="2014" t="s">
        <v>7528</v>
      </c>
      <c r="I32" s="2015"/>
      <c r="J32" s="2018">
        <f>round(J31*$C$2/100,0)</f>
        <v>187</v>
      </c>
      <c r="K32" s="2018">
        <f>round(K31*$D$2/100,0)</f>
        <v>54</v>
      </c>
      <c r="L32" s="2018">
        <f>round(L31*$E$2/100,0)</f>
        <v>95</v>
      </c>
      <c r="M32" s="2018">
        <f>round(M31*$F$2/100,0)</f>
        <v>31</v>
      </c>
      <c r="N32" s="2015"/>
      <c r="O32" s="2015"/>
      <c r="P32" s="2015"/>
      <c r="Q32" s="2015"/>
      <c r="R32" s="2015"/>
      <c r="S32" s="2015"/>
      <c r="T32" s="2015"/>
      <c r="U32" s="2015"/>
      <c r="V32" s="2015"/>
      <c r="W32" s="2015"/>
      <c r="X32" s="2015"/>
      <c r="Y32" s="2015"/>
      <c r="Z32" s="2015"/>
    </row>
    <row r="33">
      <c r="A33" s="2014" t="s">
        <v>7529</v>
      </c>
      <c r="B33" s="2015"/>
      <c r="C33" s="2019">
        <f t="shared" ref="C33:F33" si="3">C31+C32</f>
        <v>687</v>
      </c>
      <c r="D33" s="2019">
        <f t="shared" si="3"/>
        <v>498</v>
      </c>
      <c r="E33" s="2019">
        <f t="shared" si="3"/>
        <v>404</v>
      </c>
      <c r="F33" s="2019">
        <f t="shared" si="3"/>
        <v>216</v>
      </c>
      <c r="G33" s="2015"/>
      <c r="H33" s="2014" t="s">
        <v>7529</v>
      </c>
      <c r="I33" s="2015"/>
      <c r="J33" s="2019">
        <f t="shared" ref="J33:M33" si="4">J31+J32</f>
        <v>720</v>
      </c>
      <c r="K33" s="2019">
        <f t="shared" si="4"/>
        <v>596</v>
      </c>
      <c r="L33" s="2019">
        <f t="shared" si="4"/>
        <v>365</v>
      </c>
      <c r="M33" s="2019">
        <f t="shared" si="4"/>
        <v>344</v>
      </c>
      <c r="N33" s="2015"/>
      <c r="O33" s="2015"/>
      <c r="P33" s="2015"/>
      <c r="Q33" s="2015"/>
      <c r="R33" s="2015"/>
      <c r="S33" s="2015"/>
      <c r="T33" s="2015"/>
      <c r="U33" s="2015"/>
      <c r="V33" s="2015"/>
      <c r="W33" s="2015"/>
      <c r="X33" s="2015"/>
      <c r="Y33" s="2015"/>
      <c r="Z33" s="2015"/>
    </row>
    <row r="34">
      <c r="A34" s="2015"/>
      <c r="B34" s="2015"/>
      <c r="C34" s="2015"/>
      <c r="D34" s="2015"/>
      <c r="E34" s="2015"/>
      <c r="F34" s="2015"/>
      <c r="G34" s="2015"/>
      <c r="H34" s="2015"/>
      <c r="I34" s="2015"/>
      <c r="J34" s="2015"/>
      <c r="K34" s="2015"/>
      <c r="L34" s="2015"/>
      <c r="M34" s="2015"/>
      <c r="N34" s="2015"/>
      <c r="O34" s="2015"/>
      <c r="P34" s="2015"/>
      <c r="Q34" s="2015"/>
      <c r="R34" s="2015"/>
      <c r="S34" s="2015"/>
      <c r="T34" s="2015"/>
      <c r="U34" s="2015"/>
      <c r="V34" s="2015"/>
      <c r="W34" s="2015"/>
      <c r="X34" s="2015"/>
      <c r="Y34" s="2015"/>
      <c r="Z34" s="2015"/>
    </row>
    <row r="35">
      <c r="A35" s="2015"/>
      <c r="B35" s="2015"/>
      <c r="C35" s="2015"/>
      <c r="D35" s="2015"/>
      <c r="E35" s="2015"/>
      <c r="F35" s="2015"/>
      <c r="G35" s="2015"/>
      <c r="H35" s="2015"/>
      <c r="I35" s="2015"/>
      <c r="J35" s="2015"/>
      <c r="K35" s="2015"/>
      <c r="L35" s="2015"/>
      <c r="M35" s="2015"/>
      <c r="N35" s="2015"/>
      <c r="O35" s="2015"/>
      <c r="P35" s="2015"/>
      <c r="Q35" s="2015"/>
      <c r="R35" s="2015"/>
      <c r="S35" s="2015"/>
      <c r="T35" s="2015"/>
      <c r="U35" s="2015"/>
      <c r="V35" s="2015"/>
      <c r="W35" s="2015"/>
      <c r="X35" s="2015"/>
      <c r="Y35" s="2015"/>
      <c r="Z35" s="2015"/>
    </row>
    <row r="36">
      <c r="A36" s="2015"/>
      <c r="B36" s="2015"/>
      <c r="C36" s="2015"/>
      <c r="D36" s="2015"/>
      <c r="E36" s="2015"/>
      <c r="F36" s="2015"/>
      <c r="G36" s="2015"/>
      <c r="H36" s="2015"/>
      <c r="I36" s="2015"/>
      <c r="J36" s="2015"/>
      <c r="K36" s="2015"/>
      <c r="L36" s="2015"/>
      <c r="M36" s="2015"/>
      <c r="N36" s="2015"/>
      <c r="O36" s="2015"/>
      <c r="P36" s="2015"/>
      <c r="Q36" s="2015"/>
      <c r="R36" s="2015"/>
      <c r="S36" s="2015"/>
      <c r="T36" s="2015"/>
      <c r="U36" s="2015"/>
      <c r="V36" s="2015"/>
      <c r="W36" s="2015"/>
      <c r="X36" s="2015"/>
      <c r="Y36" s="2015"/>
      <c r="Z36" s="2015"/>
    </row>
    <row r="37">
      <c r="A37" s="2015"/>
      <c r="B37" s="2015"/>
      <c r="C37" s="2015"/>
      <c r="D37" s="2015"/>
      <c r="E37" s="2015"/>
      <c r="F37" s="2015"/>
      <c r="G37" s="2015"/>
      <c r="H37" s="2015"/>
      <c r="I37" s="2015"/>
      <c r="J37" s="2015"/>
      <c r="K37" s="2015"/>
      <c r="L37" s="2015"/>
      <c r="M37" s="2015"/>
      <c r="N37" s="2015"/>
      <c r="O37" s="2015"/>
      <c r="P37" s="2015"/>
      <c r="Q37" s="2015"/>
      <c r="R37" s="2015"/>
      <c r="S37" s="2015"/>
      <c r="T37" s="2015"/>
      <c r="U37" s="2015"/>
      <c r="V37" s="2015"/>
      <c r="W37" s="2015"/>
      <c r="X37" s="2015"/>
      <c r="Y37" s="2015"/>
      <c r="Z37" s="2015"/>
    </row>
    <row r="38">
      <c r="A38" s="2015"/>
      <c r="B38" s="2015"/>
      <c r="C38" s="2015"/>
      <c r="D38" s="2015"/>
      <c r="E38" s="2015"/>
      <c r="F38" s="2015"/>
      <c r="G38" s="2015"/>
      <c r="H38" s="2015"/>
      <c r="I38" s="2015"/>
      <c r="J38" s="2015"/>
      <c r="K38" s="2015"/>
      <c r="L38" s="2015"/>
      <c r="M38" s="2015"/>
      <c r="N38" s="2015"/>
      <c r="O38" s="2015"/>
      <c r="P38" s="2015"/>
      <c r="Q38" s="2015"/>
      <c r="R38" s="2015"/>
      <c r="S38" s="2015"/>
      <c r="T38" s="2015"/>
      <c r="U38" s="2015"/>
      <c r="V38" s="2015"/>
      <c r="W38" s="2015"/>
      <c r="X38" s="2015"/>
      <c r="Y38" s="2015"/>
      <c r="Z38" s="2015"/>
    </row>
    <row r="39">
      <c r="A39" s="2015"/>
      <c r="B39" s="2015"/>
      <c r="C39" s="2015"/>
      <c r="D39" s="2015"/>
      <c r="E39" s="2015"/>
      <c r="F39" s="2015"/>
      <c r="G39" s="2015"/>
      <c r="H39" s="2015"/>
      <c r="I39" s="2015"/>
      <c r="J39" s="2015"/>
      <c r="K39" s="2015"/>
      <c r="L39" s="2015"/>
      <c r="M39" s="2015"/>
      <c r="N39" s="2015"/>
      <c r="O39" s="2015"/>
      <c r="P39" s="2015"/>
      <c r="Q39" s="2015"/>
      <c r="R39" s="2015"/>
      <c r="S39" s="2015"/>
      <c r="T39" s="2015"/>
      <c r="U39" s="2015"/>
      <c r="V39" s="2015"/>
      <c r="W39" s="2015"/>
      <c r="X39" s="2015"/>
      <c r="Y39" s="2015"/>
      <c r="Z39" s="2015"/>
    </row>
    <row r="40">
      <c r="A40" s="2015"/>
      <c r="B40" s="2015"/>
      <c r="C40" s="2015"/>
      <c r="D40" s="2015"/>
      <c r="E40" s="2015"/>
      <c r="F40" s="2015"/>
      <c r="G40" s="2015"/>
      <c r="H40" s="2015"/>
      <c r="I40" s="2015"/>
      <c r="J40" s="2015"/>
      <c r="K40" s="2015"/>
      <c r="L40" s="2015"/>
      <c r="M40" s="2015"/>
      <c r="N40" s="2015"/>
      <c r="O40" s="2015"/>
      <c r="P40" s="2015"/>
      <c r="Q40" s="2015"/>
      <c r="R40" s="2015"/>
      <c r="S40" s="2015"/>
      <c r="T40" s="2015"/>
      <c r="U40" s="2015"/>
      <c r="V40" s="2015"/>
      <c r="W40" s="2015"/>
      <c r="X40" s="2015"/>
      <c r="Y40" s="2015"/>
      <c r="Z40" s="2015"/>
    </row>
    <row r="41">
      <c r="A41" s="2015"/>
      <c r="B41" s="2015"/>
      <c r="C41" s="2015"/>
      <c r="D41" s="2015"/>
      <c r="E41" s="2015"/>
      <c r="F41" s="2015"/>
      <c r="G41" s="2015"/>
      <c r="H41" s="2015"/>
      <c r="I41" s="2015"/>
      <c r="J41" s="2015"/>
      <c r="K41" s="2015"/>
      <c r="L41" s="2015"/>
      <c r="M41" s="2015"/>
      <c r="N41" s="2015"/>
      <c r="O41" s="2015"/>
      <c r="P41" s="2015"/>
      <c r="Q41" s="2015"/>
      <c r="R41" s="2015"/>
      <c r="S41" s="2015"/>
      <c r="T41" s="2015"/>
      <c r="U41" s="2015"/>
      <c r="V41" s="2015"/>
      <c r="W41" s="2015"/>
      <c r="X41" s="2015"/>
      <c r="Y41" s="2015"/>
      <c r="Z41" s="2015"/>
    </row>
    <row r="42">
      <c r="A42" s="2015"/>
      <c r="B42" s="2015"/>
      <c r="C42" s="2015"/>
      <c r="D42" s="2015"/>
      <c r="E42" s="2015"/>
      <c r="F42" s="2015"/>
      <c r="G42" s="2015"/>
      <c r="H42" s="2015"/>
      <c r="I42" s="2015"/>
      <c r="J42" s="2015"/>
      <c r="K42" s="2015"/>
      <c r="L42" s="2015"/>
      <c r="M42" s="2015"/>
      <c r="N42" s="2015"/>
      <c r="O42" s="2015"/>
      <c r="P42" s="2015"/>
      <c r="Q42" s="2015"/>
      <c r="R42" s="2015"/>
      <c r="S42" s="2015"/>
      <c r="T42" s="2015"/>
      <c r="U42" s="2015"/>
      <c r="V42" s="2015"/>
      <c r="W42" s="2015"/>
      <c r="X42" s="2015"/>
      <c r="Y42" s="2015"/>
      <c r="Z42" s="2015"/>
    </row>
    <row r="43">
      <c r="A43" s="2015"/>
      <c r="B43" s="2015"/>
      <c r="C43" s="2015"/>
      <c r="D43" s="2015"/>
      <c r="E43" s="2015"/>
      <c r="F43" s="2015"/>
      <c r="G43" s="2015"/>
      <c r="H43" s="2015"/>
      <c r="I43" s="2015"/>
      <c r="J43" s="2015"/>
      <c r="K43" s="2015"/>
      <c r="L43" s="2015"/>
      <c r="M43" s="2015"/>
      <c r="N43" s="2015"/>
      <c r="O43" s="2015"/>
      <c r="P43" s="2015"/>
      <c r="Q43" s="2015"/>
      <c r="R43" s="2015"/>
      <c r="S43" s="2015"/>
      <c r="T43" s="2015"/>
      <c r="U43" s="2015"/>
      <c r="V43" s="2015"/>
      <c r="W43" s="2015"/>
      <c r="X43" s="2015"/>
      <c r="Y43" s="2015"/>
      <c r="Z43" s="2015"/>
    </row>
    <row r="44">
      <c r="A44" s="2015"/>
      <c r="B44" s="2015"/>
      <c r="C44" s="2015"/>
      <c r="D44" s="2015"/>
      <c r="E44" s="2015"/>
      <c r="F44" s="2015"/>
      <c r="G44" s="2015" t="str">
        <f>switch(mod(value(today()),3),1,1,2,2,3,3)</f>
        <v>#N/A</v>
      </c>
      <c r="H44" s="2015"/>
      <c r="I44" s="2015"/>
      <c r="J44" s="2015"/>
      <c r="K44" s="2015"/>
      <c r="L44" s="2015"/>
      <c r="M44" s="2015"/>
      <c r="N44" s="2015"/>
      <c r="O44" s="2015"/>
      <c r="P44" s="2015"/>
      <c r="Q44" s="2015"/>
      <c r="R44" s="2015"/>
      <c r="S44" s="2015"/>
      <c r="T44" s="2015"/>
      <c r="U44" s="2015"/>
      <c r="V44" s="2015"/>
      <c r="W44" s="2015"/>
      <c r="X44" s="2015"/>
      <c r="Y44" s="2015"/>
      <c r="Z44" s="2015"/>
    </row>
    <row r="45">
      <c r="A45" s="2015"/>
      <c r="B45" s="2015"/>
      <c r="C45" s="2015"/>
      <c r="D45" s="2015"/>
      <c r="E45" s="2015"/>
      <c r="F45" s="2015"/>
      <c r="G45" s="2015"/>
      <c r="H45" s="2015"/>
      <c r="I45" s="2015"/>
      <c r="J45" s="2015"/>
      <c r="K45" s="2015"/>
      <c r="L45" s="2015"/>
      <c r="M45" s="2015"/>
      <c r="N45" s="2015"/>
      <c r="O45" s="2015"/>
      <c r="P45" s="2015"/>
      <c r="Q45" s="2015"/>
      <c r="R45" s="2015"/>
      <c r="S45" s="2015"/>
      <c r="T45" s="2015"/>
      <c r="U45" s="2015"/>
      <c r="V45" s="2015"/>
      <c r="W45" s="2015"/>
      <c r="X45" s="2015"/>
      <c r="Y45" s="2015"/>
      <c r="Z45" s="2015"/>
    </row>
    <row r="46">
      <c r="A46" s="2015"/>
      <c r="B46" s="2015"/>
      <c r="C46" s="2015"/>
      <c r="D46" s="2015"/>
      <c r="E46" s="2015"/>
      <c r="F46" s="2015"/>
      <c r="G46" s="2015"/>
      <c r="H46" s="2015"/>
      <c r="I46" s="2015"/>
      <c r="J46" s="2015"/>
      <c r="K46" s="2015"/>
      <c r="L46" s="2015"/>
      <c r="M46" s="2015"/>
      <c r="N46" s="2015"/>
      <c r="O46" s="2015"/>
      <c r="P46" s="2015"/>
      <c r="Q46" s="2015"/>
      <c r="R46" s="2015"/>
      <c r="S46" s="2015"/>
      <c r="T46" s="2015"/>
      <c r="U46" s="2015"/>
      <c r="V46" s="2015"/>
      <c r="W46" s="2015"/>
      <c r="X46" s="2015"/>
      <c r="Y46" s="2015"/>
      <c r="Z46" s="2015"/>
    </row>
    <row r="47">
      <c r="A47" s="2015"/>
      <c r="B47" s="2015"/>
      <c r="C47" s="2015"/>
      <c r="D47" s="2015"/>
      <c r="E47" s="2015"/>
      <c r="F47" s="2015"/>
      <c r="G47" s="2015"/>
      <c r="H47" s="2015"/>
      <c r="I47" s="2015"/>
      <c r="J47" s="2015"/>
      <c r="K47" s="2015"/>
      <c r="L47" s="2015"/>
      <c r="M47" s="2015"/>
      <c r="N47" s="2015"/>
      <c r="O47" s="2015"/>
      <c r="P47" s="2015"/>
      <c r="Q47" s="2015"/>
      <c r="R47" s="2015"/>
      <c r="S47" s="2015"/>
      <c r="T47" s="2015"/>
      <c r="U47" s="2015"/>
      <c r="V47" s="2015"/>
      <c r="W47" s="2015"/>
      <c r="X47" s="2015"/>
      <c r="Y47" s="2015"/>
      <c r="Z47" s="2015"/>
    </row>
    <row r="48">
      <c r="A48" s="2015"/>
      <c r="B48" s="2015"/>
      <c r="C48" s="2015"/>
      <c r="D48" s="2015"/>
      <c r="E48" s="2015"/>
      <c r="F48" s="2015"/>
      <c r="G48" s="2015"/>
      <c r="H48" s="2015"/>
      <c r="I48" s="2015"/>
      <c r="J48" s="2015"/>
      <c r="K48" s="2015"/>
      <c r="L48" s="2015"/>
      <c r="M48" s="2015"/>
      <c r="N48" s="2015"/>
      <c r="O48" s="2015"/>
      <c r="P48" s="2015"/>
      <c r="Q48" s="2015"/>
      <c r="R48" s="2015"/>
      <c r="S48" s="2015"/>
      <c r="T48" s="2015"/>
      <c r="U48" s="2015"/>
      <c r="V48" s="2015"/>
      <c r="W48" s="2015"/>
      <c r="X48" s="2015"/>
      <c r="Y48" s="2015"/>
      <c r="Z48" s="2015"/>
    </row>
    <row r="49">
      <c r="A49" s="2015"/>
      <c r="B49" s="2015"/>
      <c r="C49" s="2015"/>
      <c r="D49" s="2015"/>
      <c r="E49" s="2015"/>
      <c r="F49" s="2015"/>
      <c r="G49" s="2015"/>
      <c r="H49" s="2015"/>
      <c r="I49" s="2015"/>
      <c r="J49" s="2015"/>
      <c r="K49" s="2015"/>
      <c r="L49" s="2015"/>
      <c r="M49" s="2015"/>
      <c r="N49" s="2015"/>
      <c r="O49" s="2015"/>
      <c r="P49" s="2015"/>
      <c r="Q49" s="2015"/>
      <c r="R49" s="2015"/>
      <c r="S49" s="2015"/>
      <c r="T49" s="2015"/>
      <c r="U49" s="2015"/>
      <c r="V49" s="2015"/>
      <c r="W49" s="2015"/>
      <c r="X49" s="2015"/>
      <c r="Y49" s="2015"/>
      <c r="Z49" s="2015"/>
    </row>
    <row r="50">
      <c r="A50" s="2015"/>
      <c r="B50" s="2015"/>
      <c r="C50" s="2015"/>
      <c r="D50" s="2015"/>
      <c r="E50" s="2015"/>
      <c r="F50" s="2015"/>
      <c r="G50" s="2015"/>
      <c r="H50" s="2015"/>
      <c r="I50" s="2015"/>
      <c r="J50" s="2015"/>
      <c r="K50" s="2015"/>
      <c r="L50" s="2015"/>
      <c r="M50" s="2015"/>
      <c r="N50" s="2015"/>
      <c r="O50" s="2015"/>
      <c r="P50" s="2015"/>
      <c r="Q50" s="2015"/>
      <c r="R50" s="2015"/>
      <c r="S50" s="2015"/>
      <c r="T50" s="2015"/>
      <c r="U50" s="2015"/>
      <c r="V50" s="2015"/>
      <c r="W50" s="2015"/>
      <c r="X50" s="2015"/>
      <c r="Y50" s="2015"/>
      <c r="Z50" s="2015"/>
    </row>
    <row r="51">
      <c r="A51" s="2015"/>
      <c r="B51" s="2015"/>
      <c r="C51" s="2015"/>
      <c r="D51" s="2015"/>
      <c r="E51" s="2015"/>
      <c r="F51" s="2015"/>
      <c r="G51" s="2015"/>
      <c r="H51" s="2015"/>
      <c r="I51" s="2015"/>
      <c r="J51" s="2015"/>
      <c r="K51" s="2015"/>
      <c r="L51" s="2015"/>
      <c r="M51" s="2015"/>
      <c r="N51" s="2015"/>
      <c r="O51" s="2015"/>
      <c r="P51" s="2015"/>
      <c r="Q51" s="2015"/>
      <c r="R51" s="2015"/>
      <c r="S51" s="2015"/>
      <c r="T51" s="2015"/>
      <c r="U51" s="2015"/>
      <c r="V51" s="2015"/>
      <c r="W51" s="2015"/>
      <c r="X51" s="2015"/>
      <c r="Y51" s="2015"/>
      <c r="Z51" s="2015"/>
    </row>
    <row r="52">
      <c r="A52" s="2015"/>
      <c r="B52" s="2015"/>
      <c r="C52" s="2015"/>
      <c r="D52" s="2015"/>
      <c r="E52" s="2015"/>
      <c r="F52" s="2015"/>
      <c r="G52" s="2015"/>
      <c r="H52" s="2015"/>
      <c r="I52" s="2015"/>
      <c r="J52" s="2015"/>
      <c r="K52" s="2015"/>
      <c r="L52" s="2015"/>
      <c r="M52" s="2015"/>
      <c r="N52" s="2015"/>
      <c r="O52" s="2015"/>
      <c r="P52" s="2015"/>
      <c r="Q52" s="2015"/>
      <c r="R52" s="2015"/>
      <c r="S52" s="2015"/>
      <c r="T52" s="2015"/>
      <c r="U52" s="2015"/>
      <c r="V52" s="2015"/>
      <c r="W52" s="2015"/>
      <c r="X52" s="2015"/>
      <c r="Y52" s="2015"/>
      <c r="Z52" s="2015"/>
    </row>
    <row r="53">
      <c r="A53" s="2015"/>
      <c r="B53" s="2015"/>
      <c r="C53" s="2015"/>
      <c r="D53" s="2015"/>
      <c r="E53" s="2015"/>
      <c r="F53" s="2015"/>
      <c r="G53" s="2015"/>
      <c r="H53" s="2015"/>
      <c r="I53" s="2015"/>
      <c r="J53" s="2015"/>
      <c r="K53" s="2015"/>
      <c r="L53" s="2015"/>
      <c r="M53" s="2015"/>
      <c r="N53" s="2015"/>
      <c r="O53" s="2015"/>
      <c r="P53" s="2015"/>
      <c r="Q53" s="2015"/>
      <c r="R53" s="2015"/>
      <c r="S53" s="2015"/>
      <c r="T53" s="2015"/>
      <c r="U53" s="2015"/>
      <c r="V53" s="2015"/>
      <c r="W53" s="2015"/>
      <c r="X53" s="2015"/>
      <c r="Y53" s="2015"/>
      <c r="Z53" s="2015"/>
    </row>
    <row r="54">
      <c r="A54" s="2015"/>
      <c r="B54" s="2015"/>
      <c r="C54" s="2015"/>
      <c r="D54" s="2015"/>
      <c r="E54" s="2015"/>
      <c r="F54" s="2015"/>
      <c r="G54" s="2015"/>
      <c r="H54" s="2015"/>
      <c r="I54" s="2015"/>
      <c r="J54" s="2015"/>
      <c r="K54" s="2015"/>
      <c r="L54" s="2015"/>
      <c r="M54" s="2015"/>
      <c r="N54" s="2015"/>
      <c r="O54" s="2015"/>
      <c r="P54" s="2015"/>
      <c r="Q54" s="2015"/>
      <c r="R54" s="2015"/>
      <c r="S54" s="2015"/>
      <c r="T54" s="2015"/>
      <c r="U54" s="2015"/>
      <c r="V54" s="2015"/>
      <c r="W54" s="2015"/>
      <c r="X54" s="2015"/>
      <c r="Y54" s="2015"/>
      <c r="Z54" s="2015"/>
    </row>
    <row r="55">
      <c r="A55" s="2015"/>
      <c r="B55" s="2015"/>
      <c r="C55" s="2015"/>
      <c r="D55" s="2015"/>
      <c r="E55" s="2015"/>
      <c r="F55" s="2015"/>
      <c r="G55" s="2015"/>
      <c r="H55" s="2015"/>
      <c r="I55" s="2015"/>
      <c r="J55" s="2015"/>
      <c r="K55" s="2015"/>
      <c r="L55" s="2015"/>
      <c r="M55" s="2015"/>
      <c r="N55" s="2015"/>
      <c r="O55" s="2015"/>
      <c r="P55" s="2015"/>
      <c r="Q55" s="2015"/>
      <c r="R55" s="2015"/>
      <c r="S55" s="2015"/>
      <c r="T55" s="2015"/>
      <c r="U55" s="2015"/>
      <c r="V55" s="2015"/>
      <c r="W55" s="2015"/>
      <c r="X55" s="2015"/>
      <c r="Y55" s="2015"/>
      <c r="Z55" s="2015"/>
    </row>
    <row r="56">
      <c r="A56" s="2015"/>
      <c r="B56" s="2015"/>
      <c r="C56" s="2015"/>
      <c r="D56" s="2015"/>
      <c r="E56" s="2015"/>
      <c r="F56" s="2015"/>
      <c r="G56" s="2015"/>
      <c r="H56" s="2015"/>
      <c r="I56" s="2015"/>
      <c r="J56" s="2015"/>
      <c r="K56" s="2015"/>
      <c r="L56" s="2015"/>
      <c r="M56" s="2015"/>
      <c r="N56" s="2015"/>
      <c r="O56" s="2015"/>
      <c r="P56" s="2015"/>
      <c r="Q56" s="2015"/>
      <c r="R56" s="2015"/>
      <c r="S56" s="2015"/>
      <c r="T56" s="2015"/>
      <c r="U56" s="2015"/>
      <c r="V56" s="2015"/>
      <c r="W56" s="2015"/>
      <c r="X56" s="2015"/>
      <c r="Y56" s="2015"/>
      <c r="Z56" s="2015"/>
    </row>
    <row r="57">
      <c r="A57" s="2015"/>
      <c r="B57" s="2015"/>
      <c r="C57" s="2015"/>
      <c r="D57" s="2015"/>
      <c r="E57" s="2015"/>
      <c r="F57" s="2015"/>
      <c r="G57" s="2015"/>
      <c r="H57" s="2015"/>
      <c r="I57" s="2015"/>
      <c r="J57" s="2015"/>
      <c r="K57" s="2015"/>
      <c r="L57" s="2015"/>
      <c r="M57" s="2015"/>
      <c r="N57" s="2015"/>
      <c r="O57" s="2015"/>
      <c r="P57" s="2015"/>
      <c r="Q57" s="2015"/>
      <c r="R57" s="2015"/>
      <c r="S57" s="2015"/>
      <c r="T57" s="2015"/>
      <c r="U57" s="2015"/>
      <c r="V57" s="2015"/>
      <c r="W57" s="2015"/>
      <c r="X57" s="2015"/>
      <c r="Y57" s="2015"/>
      <c r="Z57" s="2015"/>
    </row>
    <row r="58">
      <c r="A58" s="2015"/>
      <c r="B58" s="2015"/>
      <c r="C58" s="2015"/>
      <c r="D58" s="2015"/>
      <c r="E58" s="2015"/>
      <c r="F58" s="2015"/>
      <c r="G58" s="2015"/>
      <c r="H58" s="2015"/>
      <c r="I58" s="2015"/>
      <c r="J58" s="2015"/>
      <c r="K58" s="2015"/>
      <c r="L58" s="2015"/>
      <c r="M58" s="2015"/>
      <c r="N58" s="2015"/>
      <c r="O58" s="2015"/>
      <c r="P58" s="2015"/>
      <c r="Q58" s="2015"/>
      <c r="R58" s="2015"/>
      <c r="S58" s="2015"/>
      <c r="T58" s="2015"/>
      <c r="U58" s="2015"/>
      <c r="V58" s="2015"/>
      <c r="W58" s="2015"/>
      <c r="X58" s="2015"/>
      <c r="Y58" s="2015"/>
      <c r="Z58" s="2015"/>
    </row>
    <row r="59">
      <c r="A59" s="2015"/>
      <c r="B59" s="2015"/>
      <c r="C59" s="2015"/>
      <c r="D59" s="2015"/>
      <c r="E59" s="2015"/>
      <c r="F59" s="2015"/>
      <c r="G59" s="2015"/>
      <c r="H59" s="2015"/>
      <c r="I59" s="2015"/>
      <c r="J59" s="2015"/>
      <c r="K59" s="2015"/>
      <c r="L59" s="2015"/>
      <c r="M59" s="2015"/>
      <c r="N59" s="2015"/>
      <c r="O59" s="2015"/>
      <c r="P59" s="2015"/>
      <c r="Q59" s="2015"/>
      <c r="R59" s="2015"/>
      <c r="S59" s="2015"/>
      <c r="T59" s="2015"/>
      <c r="U59" s="2015"/>
      <c r="V59" s="2015"/>
      <c r="W59" s="2015"/>
      <c r="X59" s="2015"/>
      <c r="Y59" s="2015"/>
      <c r="Z59" s="2015"/>
    </row>
    <row r="60">
      <c r="A60" s="2015"/>
      <c r="B60" s="2015"/>
      <c r="C60" s="2015"/>
      <c r="D60" s="2015"/>
      <c r="E60" s="2015"/>
      <c r="F60" s="2015"/>
      <c r="G60" s="2015"/>
      <c r="H60" s="2015"/>
      <c r="I60" s="2015"/>
      <c r="J60" s="2015"/>
      <c r="K60" s="2015"/>
      <c r="L60" s="2015"/>
      <c r="M60" s="2015"/>
      <c r="N60" s="2015"/>
      <c r="O60" s="2015"/>
      <c r="P60" s="2015"/>
      <c r="Q60" s="2015"/>
      <c r="R60" s="2015"/>
      <c r="S60" s="2015"/>
      <c r="T60" s="2015"/>
      <c r="U60" s="2015"/>
      <c r="V60" s="2015"/>
      <c r="W60" s="2015"/>
      <c r="X60" s="2015"/>
      <c r="Y60" s="2015"/>
      <c r="Z60" s="2015"/>
    </row>
    <row r="61">
      <c r="A61" s="2015"/>
      <c r="B61" s="2015"/>
      <c r="C61" s="2015"/>
      <c r="D61" s="2015"/>
      <c r="E61" s="2015"/>
      <c r="F61" s="2015"/>
      <c r="G61" s="2015"/>
      <c r="H61" s="2015"/>
      <c r="I61" s="2015"/>
      <c r="J61" s="2015"/>
      <c r="K61" s="2015"/>
      <c r="L61" s="2015"/>
      <c r="M61" s="2015"/>
      <c r="N61" s="2015"/>
      <c r="O61" s="2015"/>
      <c r="P61" s="2015"/>
      <c r="Q61" s="2015"/>
      <c r="R61" s="2015"/>
      <c r="S61" s="2015"/>
      <c r="T61" s="2015"/>
      <c r="U61" s="2015"/>
      <c r="V61" s="2015"/>
      <c r="W61" s="2015"/>
      <c r="X61" s="2015"/>
      <c r="Y61" s="2015"/>
      <c r="Z61" s="2015"/>
    </row>
    <row r="62">
      <c r="A62" s="2015"/>
      <c r="B62" s="2015"/>
      <c r="C62" s="2015"/>
      <c r="D62" s="2015"/>
      <c r="E62" s="2015"/>
      <c r="F62" s="2015"/>
      <c r="G62" s="2015"/>
      <c r="H62" s="2015"/>
      <c r="I62" s="2015"/>
      <c r="J62" s="2015"/>
      <c r="K62" s="2015"/>
      <c r="L62" s="2015"/>
      <c r="M62" s="2015"/>
      <c r="N62" s="2015"/>
      <c r="O62" s="2015"/>
      <c r="P62" s="2015"/>
      <c r="Q62" s="2015"/>
      <c r="R62" s="2015"/>
      <c r="S62" s="2015"/>
      <c r="T62" s="2015"/>
      <c r="U62" s="2015"/>
      <c r="V62" s="2015"/>
      <c r="W62" s="2015"/>
      <c r="X62" s="2015"/>
      <c r="Y62" s="2015"/>
      <c r="Z62" s="2015"/>
    </row>
    <row r="63">
      <c r="A63" s="2015"/>
      <c r="B63" s="2015"/>
      <c r="C63" s="2015"/>
      <c r="D63" s="2015"/>
      <c r="E63" s="2015"/>
      <c r="F63" s="2015"/>
      <c r="G63" s="2015"/>
      <c r="H63" s="2015"/>
      <c r="I63" s="2015"/>
      <c r="J63" s="2015"/>
      <c r="K63" s="2015"/>
      <c r="L63" s="2015"/>
      <c r="M63" s="2015"/>
      <c r="N63" s="2015"/>
      <c r="O63" s="2015"/>
      <c r="P63" s="2015"/>
      <c r="Q63" s="2015"/>
      <c r="R63" s="2015"/>
      <c r="S63" s="2015"/>
      <c r="T63" s="2015"/>
      <c r="U63" s="2015"/>
      <c r="V63" s="2015"/>
      <c r="W63" s="2015"/>
      <c r="X63" s="2015"/>
      <c r="Y63" s="2015"/>
      <c r="Z63" s="2015"/>
    </row>
    <row r="64">
      <c r="A64" s="2015"/>
      <c r="B64" s="2015"/>
      <c r="C64" s="2015"/>
      <c r="D64" s="2015"/>
      <c r="E64" s="2015"/>
      <c r="F64" s="2015"/>
      <c r="G64" s="2015"/>
      <c r="H64" s="2015"/>
      <c r="I64" s="2015"/>
      <c r="J64" s="2015"/>
      <c r="K64" s="2015"/>
      <c r="L64" s="2015"/>
      <c r="M64" s="2015"/>
      <c r="N64" s="2015"/>
      <c r="O64" s="2015"/>
      <c r="P64" s="2015"/>
      <c r="Q64" s="2015"/>
      <c r="R64" s="2015"/>
      <c r="S64" s="2015"/>
      <c r="T64" s="2015"/>
      <c r="U64" s="2015"/>
      <c r="V64" s="2015"/>
      <c r="W64" s="2015"/>
      <c r="X64" s="2015"/>
      <c r="Y64" s="2015"/>
      <c r="Z64" s="2015"/>
    </row>
    <row r="65">
      <c r="A65" s="2015"/>
      <c r="B65" s="2015"/>
      <c r="C65" s="2015"/>
      <c r="D65" s="2015"/>
      <c r="E65" s="2015"/>
      <c r="F65" s="2015"/>
      <c r="G65" s="2015"/>
      <c r="H65" s="2015"/>
      <c r="I65" s="2015"/>
      <c r="J65" s="2015"/>
      <c r="K65" s="2015"/>
      <c r="L65" s="2015"/>
      <c r="M65" s="2015"/>
      <c r="N65" s="2015"/>
      <c r="O65" s="2015"/>
      <c r="P65" s="2015"/>
      <c r="Q65" s="2015"/>
      <c r="R65" s="2015"/>
      <c r="S65" s="2015"/>
      <c r="T65" s="2015"/>
      <c r="U65" s="2015"/>
      <c r="V65" s="2015"/>
      <c r="W65" s="2015"/>
      <c r="X65" s="2015"/>
      <c r="Y65" s="2015"/>
      <c r="Z65" s="2015"/>
    </row>
    <row r="66">
      <c r="A66" s="2015"/>
      <c r="B66" s="2015"/>
      <c r="C66" s="2015"/>
      <c r="D66" s="2015"/>
      <c r="E66" s="2015"/>
      <c r="F66" s="2015"/>
      <c r="G66" s="2015"/>
      <c r="H66" s="2015"/>
      <c r="I66" s="2015"/>
      <c r="J66" s="2015"/>
      <c r="K66" s="2015"/>
      <c r="L66" s="2015"/>
      <c r="M66" s="2015"/>
      <c r="N66" s="2015"/>
      <c r="O66" s="2015"/>
      <c r="P66" s="2015"/>
      <c r="Q66" s="2015"/>
      <c r="R66" s="2015"/>
      <c r="S66" s="2015"/>
      <c r="T66" s="2015"/>
      <c r="U66" s="2015"/>
      <c r="V66" s="2015"/>
      <c r="W66" s="2015"/>
      <c r="X66" s="2015"/>
      <c r="Y66" s="2015"/>
      <c r="Z66" s="2015"/>
    </row>
    <row r="67">
      <c r="A67" s="2015"/>
      <c r="B67" s="2015"/>
      <c r="C67" s="2015"/>
      <c r="D67" s="2015"/>
      <c r="E67" s="2015"/>
      <c r="F67" s="2015"/>
      <c r="G67" s="2015"/>
      <c r="H67" s="2015"/>
      <c r="I67" s="2015"/>
      <c r="J67" s="2015"/>
      <c r="K67" s="2015"/>
      <c r="L67" s="2015"/>
      <c r="M67" s="2015"/>
      <c r="N67" s="2015"/>
      <c r="O67" s="2015"/>
      <c r="P67" s="2015"/>
      <c r="Q67" s="2015"/>
      <c r="R67" s="2015"/>
      <c r="S67" s="2015"/>
      <c r="T67" s="2015"/>
      <c r="U67" s="2015"/>
      <c r="V67" s="2015"/>
      <c r="W67" s="2015"/>
      <c r="X67" s="2015"/>
      <c r="Y67" s="2015"/>
      <c r="Z67" s="2015"/>
    </row>
    <row r="68">
      <c r="A68" s="2015"/>
      <c r="B68" s="2015"/>
      <c r="C68" s="2015"/>
      <c r="D68" s="2015"/>
      <c r="E68" s="2015"/>
      <c r="F68" s="2015"/>
      <c r="G68" s="2015"/>
      <c r="H68" s="2015"/>
      <c r="I68" s="2015"/>
      <c r="J68" s="2015"/>
      <c r="K68" s="2015"/>
      <c r="L68" s="2015"/>
      <c r="M68" s="2015"/>
      <c r="N68" s="2015"/>
      <c r="O68" s="2015"/>
      <c r="P68" s="2015"/>
      <c r="Q68" s="2015"/>
      <c r="R68" s="2015"/>
      <c r="S68" s="2015"/>
      <c r="T68" s="2015"/>
      <c r="U68" s="2015"/>
      <c r="V68" s="2015"/>
      <c r="W68" s="2015"/>
      <c r="X68" s="2015"/>
      <c r="Y68" s="2015"/>
      <c r="Z68" s="2015"/>
    </row>
    <row r="69">
      <c r="A69" s="2015"/>
      <c r="B69" s="2015"/>
      <c r="C69" s="2015"/>
      <c r="D69" s="2015"/>
      <c r="E69" s="2015"/>
      <c r="F69" s="2015"/>
      <c r="G69" s="2015"/>
      <c r="H69" s="2015"/>
      <c r="I69" s="2015"/>
      <c r="J69" s="2015"/>
      <c r="K69" s="2015"/>
      <c r="L69" s="2015"/>
      <c r="M69" s="2015"/>
      <c r="N69" s="2015"/>
      <c r="O69" s="2015"/>
      <c r="P69" s="2015"/>
      <c r="Q69" s="2015"/>
      <c r="R69" s="2015"/>
      <c r="S69" s="2015"/>
      <c r="T69" s="2015"/>
      <c r="U69" s="2015"/>
      <c r="V69" s="2015"/>
      <c r="W69" s="2015"/>
      <c r="X69" s="2015"/>
      <c r="Y69" s="2015"/>
      <c r="Z69" s="2015"/>
    </row>
    <row r="70">
      <c r="A70" s="2015"/>
      <c r="B70" s="2015"/>
      <c r="C70" s="2015"/>
      <c r="D70" s="2015"/>
      <c r="E70" s="2015"/>
      <c r="F70" s="2015"/>
      <c r="G70" s="2015"/>
      <c r="H70" s="2015"/>
      <c r="I70" s="2015"/>
      <c r="J70" s="2015"/>
      <c r="K70" s="2015"/>
      <c r="L70" s="2015"/>
      <c r="M70" s="2015"/>
      <c r="N70" s="2015"/>
      <c r="O70" s="2015"/>
      <c r="P70" s="2015"/>
      <c r="Q70" s="2015"/>
      <c r="R70" s="2015"/>
      <c r="S70" s="2015"/>
      <c r="T70" s="2015"/>
      <c r="U70" s="2015"/>
      <c r="V70" s="2015"/>
      <c r="W70" s="2015"/>
      <c r="X70" s="2015"/>
      <c r="Y70" s="2015"/>
      <c r="Z70" s="2015"/>
    </row>
    <row r="71">
      <c r="A71" s="2015"/>
      <c r="B71" s="2015"/>
      <c r="C71" s="2015"/>
      <c r="D71" s="2015"/>
      <c r="E71" s="2015"/>
      <c r="F71" s="2015"/>
      <c r="G71" s="2015"/>
      <c r="H71" s="2015"/>
      <c r="I71" s="2015"/>
      <c r="J71" s="2015"/>
      <c r="K71" s="2015"/>
      <c r="L71" s="2015"/>
      <c r="M71" s="2015"/>
      <c r="N71" s="2015"/>
      <c r="O71" s="2015"/>
      <c r="P71" s="2015"/>
      <c r="Q71" s="2015"/>
      <c r="R71" s="2015"/>
      <c r="S71" s="2015"/>
      <c r="T71" s="2015"/>
      <c r="U71" s="2015"/>
      <c r="V71" s="2015"/>
      <c r="W71" s="2015"/>
      <c r="X71" s="2015"/>
      <c r="Y71" s="2015"/>
      <c r="Z71" s="2015"/>
    </row>
    <row r="72">
      <c r="A72" s="2015"/>
      <c r="B72" s="2015"/>
      <c r="C72" s="2015"/>
      <c r="D72" s="2015"/>
      <c r="E72" s="2015"/>
      <c r="F72" s="2015"/>
      <c r="G72" s="2015"/>
      <c r="H72" s="2015"/>
      <c r="I72" s="2015"/>
      <c r="J72" s="2015"/>
      <c r="K72" s="2015"/>
      <c r="L72" s="2015"/>
      <c r="M72" s="2015"/>
      <c r="N72" s="2015"/>
      <c r="O72" s="2015"/>
      <c r="P72" s="2015"/>
      <c r="Q72" s="2015"/>
      <c r="R72" s="2015"/>
      <c r="S72" s="2015"/>
      <c r="T72" s="2015"/>
      <c r="U72" s="2015"/>
      <c r="V72" s="2015"/>
      <c r="W72" s="2015"/>
      <c r="X72" s="2015"/>
      <c r="Y72" s="2015"/>
      <c r="Z72" s="2015"/>
    </row>
    <row r="73">
      <c r="A73" s="2015"/>
      <c r="B73" s="2015"/>
      <c r="C73" s="2015"/>
      <c r="D73" s="2015"/>
      <c r="E73" s="2015"/>
      <c r="F73" s="2015"/>
      <c r="G73" s="2015"/>
      <c r="H73" s="2015"/>
      <c r="I73" s="2015"/>
      <c r="J73" s="2015"/>
      <c r="K73" s="2015"/>
      <c r="L73" s="2015"/>
      <c r="M73" s="2015"/>
      <c r="N73" s="2015"/>
      <c r="O73" s="2015"/>
      <c r="P73" s="2015"/>
      <c r="Q73" s="2015"/>
      <c r="R73" s="2015"/>
      <c r="S73" s="2015"/>
      <c r="T73" s="2015"/>
      <c r="U73" s="2015"/>
      <c r="V73" s="2015"/>
      <c r="W73" s="2015"/>
      <c r="X73" s="2015"/>
      <c r="Y73" s="2015"/>
      <c r="Z73" s="2015"/>
    </row>
    <row r="74">
      <c r="A74" s="2015"/>
      <c r="B74" s="2015"/>
      <c r="C74" s="2015"/>
      <c r="D74" s="2015"/>
      <c r="E74" s="2015"/>
      <c r="F74" s="2015"/>
      <c r="G74" s="2015"/>
      <c r="H74" s="2015"/>
      <c r="I74" s="2015"/>
      <c r="J74" s="2015"/>
      <c r="K74" s="2015"/>
      <c r="L74" s="2015"/>
      <c r="M74" s="2015"/>
      <c r="N74" s="2015"/>
      <c r="O74" s="2015"/>
      <c r="P74" s="2015"/>
      <c r="Q74" s="2015"/>
      <c r="R74" s="2015"/>
      <c r="S74" s="2015"/>
      <c r="T74" s="2015"/>
      <c r="U74" s="2015"/>
      <c r="V74" s="2015"/>
      <c r="W74" s="2015"/>
      <c r="X74" s="2015"/>
      <c r="Y74" s="2015"/>
      <c r="Z74" s="2015"/>
    </row>
    <row r="75">
      <c r="A75" s="2015"/>
      <c r="B75" s="2015"/>
      <c r="C75" s="2015"/>
      <c r="D75" s="2015"/>
      <c r="E75" s="2015"/>
      <c r="F75" s="2015"/>
      <c r="G75" s="2015"/>
      <c r="H75" s="2015"/>
      <c r="I75" s="2015"/>
      <c r="J75" s="2015"/>
      <c r="K75" s="2015"/>
      <c r="L75" s="2015"/>
      <c r="M75" s="2015"/>
      <c r="N75" s="2015"/>
      <c r="O75" s="2015"/>
      <c r="P75" s="2015"/>
      <c r="Q75" s="2015"/>
      <c r="R75" s="2015"/>
      <c r="S75" s="2015"/>
      <c r="T75" s="2015"/>
      <c r="U75" s="2015"/>
      <c r="V75" s="2015"/>
      <c r="W75" s="2015"/>
      <c r="X75" s="2015"/>
      <c r="Y75" s="2015"/>
      <c r="Z75" s="2015"/>
    </row>
    <row r="76">
      <c r="A76" s="2015"/>
      <c r="B76" s="2015"/>
      <c r="C76" s="2015"/>
      <c r="D76" s="2015"/>
      <c r="E76" s="2015"/>
      <c r="F76" s="2015"/>
      <c r="G76" s="2015"/>
      <c r="H76" s="2015"/>
      <c r="I76" s="2015"/>
      <c r="J76" s="2015"/>
      <c r="K76" s="2015"/>
      <c r="L76" s="2015"/>
      <c r="M76" s="2015"/>
      <c r="N76" s="2015"/>
      <c r="O76" s="2015"/>
      <c r="P76" s="2015"/>
      <c r="Q76" s="2015"/>
      <c r="R76" s="2015"/>
      <c r="S76" s="2015"/>
      <c r="T76" s="2015"/>
      <c r="U76" s="2015"/>
      <c r="V76" s="2015"/>
      <c r="W76" s="2015"/>
      <c r="X76" s="2015"/>
      <c r="Y76" s="2015"/>
      <c r="Z76" s="2015"/>
    </row>
    <row r="77">
      <c r="A77" s="2015"/>
      <c r="B77" s="2015"/>
      <c r="C77" s="2015"/>
      <c r="D77" s="2015"/>
      <c r="E77" s="2015"/>
      <c r="F77" s="2015"/>
      <c r="G77" s="2015"/>
      <c r="H77" s="2015"/>
      <c r="I77" s="2015"/>
      <c r="J77" s="2015"/>
      <c r="K77" s="2015"/>
      <c r="L77" s="2015"/>
      <c r="M77" s="2015"/>
      <c r="N77" s="2015"/>
      <c r="O77" s="2015"/>
      <c r="P77" s="2015"/>
      <c r="Q77" s="2015"/>
      <c r="R77" s="2015"/>
      <c r="S77" s="2015"/>
      <c r="T77" s="2015"/>
      <c r="U77" s="2015"/>
      <c r="V77" s="2015"/>
      <c r="W77" s="2015"/>
      <c r="X77" s="2015"/>
      <c r="Y77" s="2015"/>
      <c r="Z77" s="2015"/>
    </row>
    <row r="78">
      <c r="A78" s="2015"/>
      <c r="B78" s="2015"/>
      <c r="C78" s="2015"/>
      <c r="D78" s="2015"/>
      <c r="E78" s="2015"/>
      <c r="F78" s="2015"/>
      <c r="G78" s="2015"/>
      <c r="H78" s="2015"/>
      <c r="I78" s="2015"/>
      <c r="J78" s="2015"/>
      <c r="K78" s="2015"/>
      <c r="L78" s="2015"/>
      <c r="M78" s="2015"/>
      <c r="N78" s="2015"/>
      <c r="O78" s="2015"/>
      <c r="P78" s="2015"/>
      <c r="Q78" s="2015"/>
      <c r="R78" s="2015"/>
      <c r="S78" s="2015"/>
      <c r="T78" s="2015"/>
      <c r="U78" s="2015"/>
      <c r="V78" s="2015"/>
      <c r="W78" s="2015"/>
      <c r="X78" s="2015"/>
      <c r="Y78" s="2015"/>
      <c r="Z78" s="2015"/>
    </row>
    <row r="79">
      <c r="A79" s="2015"/>
      <c r="B79" s="2015"/>
      <c r="C79" s="2015"/>
      <c r="D79" s="2015"/>
      <c r="E79" s="2015"/>
      <c r="F79" s="2015"/>
      <c r="G79" s="2015"/>
      <c r="H79" s="2015"/>
      <c r="I79" s="2015"/>
      <c r="J79" s="2015"/>
      <c r="K79" s="2015"/>
      <c r="L79" s="2015"/>
      <c r="M79" s="2015"/>
      <c r="N79" s="2015"/>
      <c r="O79" s="2015"/>
      <c r="P79" s="2015"/>
      <c r="Q79" s="2015"/>
      <c r="R79" s="2015"/>
      <c r="S79" s="2015"/>
      <c r="T79" s="2015"/>
      <c r="U79" s="2015"/>
      <c r="V79" s="2015"/>
      <c r="W79" s="2015"/>
      <c r="X79" s="2015"/>
      <c r="Y79" s="2015"/>
      <c r="Z79" s="2015"/>
    </row>
    <row r="80">
      <c r="A80" s="2015"/>
      <c r="B80" s="2015"/>
      <c r="C80" s="2015"/>
      <c r="D80" s="2015"/>
      <c r="E80" s="2015"/>
      <c r="F80" s="2015"/>
      <c r="G80" s="2015"/>
      <c r="H80" s="2015"/>
      <c r="I80" s="2015"/>
      <c r="J80" s="2015"/>
      <c r="K80" s="2015"/>
      <c r="L80" s="2015"/>
      <c r="M80" s="2015"/>
      <c r="N80" s="2015"/>
      <c r="O80" s="2015"/>
      <c r="P80" s="2015"/>
      <c r="Q80" s="2015"/>
      <c r="R80" s="2015"/>
      <c r="S80" s="2015"/>
      <c r="T80" s="2015"/>
      <c r="U80" s="2015"/>
      <c r="V80" s="2015"/>
      <c r="W80" s="2015"/>
      <c r="X80" s="2015"/>
      <c r="Y80" s="2015"/>
      <c r="Z80" s="2015"/>
    </row>
    <row r="81">
      <c r="A81" s="2015"/>
      <c r="B81" s="2015"/>
      <c r="C81" s="2015"/>
      <c r="D81" s="2015"/>
      <c r="E81" s="2015"/>
      <c r="F81" s="2015"/>
      <c r="G81" s="2015"/>
      <c r="H81" s="2015"/>
      <c r="I81" s="2015"/>
      <c r="J81" s="2015"/>
      <c r="K81" s="2015"/>
      <c r="L81" s="2015"/>
      <c r="M81" s="2015"/>
      <c r="N81" s="2015"/>
      <c r="O81" s="2015"/>
      <c r="P81" s="2015"/>
      <c r="Q81" s="2015"/>
      <c r="R81" s="2015"/>
      <c r="S81" s="2015"/>
      <c r="T81" s="2015"/>
      <c r="U81" s="2015"/>
      <c r="V81" s="2015"/>
      <c r="W81" s="2015"/>
      <c r="X81" s="2015"/>
      <c r="Y81" s="2015"/>
      <c r="Z81" s="2015"/>
    </row>
    <row r="82">
      <c r="A82" s="2015"/>
      <c r="B82" s="2015"/>
      <c r="C82" s="2015"/>
      <c r="D82" s="2015"/>
      <c r="E82" s="2015"/>
      <c r="F82" s="2015"/>
      <c r="G82" s="2015"/>
      <c r="H82" s="2015"/>
      <c r="I82" s="2015"/>
      <c r="J82" s="2015"/>
      <c r="K82" s="2015"/>
      <c r="L82" s="2015"/>
      <c r="M82" s="2015"/>
      <c r="N82" s="2015"/>
      <c r="O82" s="2015"/>
      <c r="P82" s="2015"/>
      <c r="Q82" s="2015"/>
      <c r="R82" s="2015"/>
      <c r="S82" s="2015"/>
      <c r="T82" s="2015"/>
      <c r="U82" s="2015"/>
      <c r="V82" s="2015"/>
      <c r="W82" s="2015"/>
      <c r="X82" s="2015"/>
      <c r="Y82" s="2015"/>
      <c r="Z82" s="2015"/>
    </row>
    <row r="83">
      <c r="A83" s="2015"/>
      <c r="B83" s="2015"/>
      <c r="C83" s="2015"/>
      <c r="D83" s="2015"/>
      <c r="E83" s="2015"/>
      <c r="F83" s="2015"/>
      <c r="G83" s="2015"/>
      <c r="H83" s="2015"/>
      <c r="I83" s="2015"/>
      <c r="J83" s="2015"/>
      <c r="K83" s="2015"/>
      <c r="L83" s="2015"/>
      <c r="M83" s="2015"/>
      <c r="N83" s="2015"/>
      <c r="O83" s="2015"/>
      <c r="P83" s="2015"/>
      <c r="Q83" s="2015"/>
      <c r="R83" s="2015"/>
      <c r="S83" s="2015"/>
      <c r="T83" s="2015"/>
      <c r="U83" s="2015"/>
      <c r="V83" s="2015"/>
      <c r="W83" s="2015"/>
      <c r="X83" s="2015"/>
      <c r="Y83" s="2015"/>
      <c r="Z83" s="2015"/>
    </row>
    <row r="84">
      <c r="A84" s="2015"/>
      <c r="B84" s="2015"/>
      <c r="C84" s="2015"/>
      <c r="D84" s="2015"/>
      <c r="E84" s="2015"/>
      <c r="F84" s="2015"/>
      <c r="G84" s="2015"/>
      <c r="H84" s="2015"/>
      <c r="I84" s="2015"/>
      <c r="J84" s="2015"/>
      <c r="K84" s="2015"/>
      <c r="L84" s="2015"/>
      <c r="M84" s="2015"/>
      <c r="N84" s="2015"/>
      <c r="O84" s="2015"/>
      <c r="P84" s="2015"/>
      <c r="Q84" s="2015"/>
      <c r="R84" s="2015"/>
      <c r="S84" s="2015"/>
      <c r="T84" s="2015"/>
      <c r="U84" s="2015"/>
      <c r="V84" s="2015"/>
      <c r="W84" s="2015"/>
      <c r="X84" s="2015"/>
      <c r="Y84" s="2015"/>
      <c r="Z84" s="2015"/>
    </row>
    <row r="85">
      <c r="A85" s="2015"/>
      <c r="B85" s="2015"/>
      <c r="C85" s="2015"/>
      <c r="D85" s="2015"/>
      <c r="E85" s="2015"/>
      <c r="F85" s="2015"/>
      <c r="G85" s="2015"/>
      <c r="H85" s="2015"/>
      <c r="I85" s="2015"/>
      <c r="J85" s="2015"/>
      <c r="K85" s="2015"/>
      <c r="L85" s="2015"/>
      <c r="M85" s="2015"/>
      <c r="N85" s="2015"/>
      <c r="O85" s="2015"/>
      <c r="P85" s="2015"/>
      <c r="Q85" s="2015"/>
      <c r="R85" s="2015"/>
      <c r="S85" s="2015"/>
      <c r="T85" s="2015"/>
      <c r="U85" s="2015"/>
      <c r="V85" s="2015"/>
      <c r="W85" s="2015"/>
      <c r="X85" s="2015"/>
      <c r="Y85" s="2015"/>
      <c r="Z85" s="2015"/>
    </row>
    <row r="86">
      <c r="A86" s="2015"/>
      <c r="B86" s="2015"/>
      <c r="C86" s="2015"/>
      <c r="D86" s="2015"/>
      <c r="E86" s="2015"/>
      <c r="F86" s="2015"/>
      <c r="G86" s="2015"/>
      <c r="H86" s="2015"/>
      <c r="I86" s="2015"/>
      <c r="J86" s="2015"/>
      <c r="K86" s="2015"/>
      <c r="L86" s="2015"/>
      <c r="M86" s="2015"/>
      <c r="N86" s="2015"/>
      <c r="O86" s="2015"/>
      <c r="P86" s="2015"/>
      <c r="Q86" s="2015"/>
      <c r="R86" s="2015"/>
      <c r="S86" s="2015"/>
      <c r="T86" s="2015"/>
      <c r="U86" s="2015"/>
      <c r="V86" s="2015"/>
      <c r="W86" s="2015"/>
      <c r="X86" s="2015"/>
      <c r="Y86" s="2015"/>
      <c r="Z86" s="2015"/>
    </row>
    <row r="87">
      <c r="A87" s="2015"/>
      <c r="B87" s="2015"/>
      <c r="C87" s="2015"/>
      <c r="D87" s="2015"/>
      <c r="E87" s="2015"/>
      <c r="F87" s="2015"/>
      <c r="G87" s="2015"/>
      <c r="H87" s="2015"/>
      <c r="I87" s="2015"/>
      <c r="J87" s="2015"/>
      <c r="K87" s="2015"/>
      <c r="L87" s="2015"/>
      <c r="M87" s="2015"/>
      <c r="N87" s="2015"/>
      <c r="O87" s="2015"/>
      <c r="P87" s="2015"/>
      <c r="Q87" s="2015"/>
      <c r="R87" s="2015"/>
      <c r="S87" s="2015"/>
      <c r="T87" s="2015"/>
      <c r="U87" s="2015"/>
      <c r="V87" s="2015"/>
      <c r="W87" s="2015"/>
      <c r="X87" s="2015"/>
      <c r="Y87" s="2015"/>
      <c r="Z87" s="2015"/>
    </row>
    <row r="88">
      <c r="A88" s="2015"/>
      <c r="B88" s="2015"/>
      <c r="C88" s="2015"/>
      <c r="D88" s="2015"/>
      <c r="E88" s="2015"/>
      <c r="F88" s="2015"/>
      <c r="G88" s="2015"/>
      <c r="H88" s="2015"/>
      <c r="I88" s="2015"/>
      <c r="J88" s="2015"/>
      <c r="K88" s="2015"/>
      <c r="L88" s="2015"/>
      <c r="M88" s="2015"/>
      <c r="N88" s="2015"/>
      <c r="O88" s="2015"/>
      <c r="P88" s="2015"/>
      <c r="Q88" s="2015"/>
      <c r="R88" s="2015"/>
      <c r="S88" s="2015"/>
      <c r="T88" s="2015"/>
      <c r="U88" s="2015"/>
      <c r="V88" s="2015"/>
      <c r="W88" s="2015"/>
      <c r="X88" s="2015"/>
      <c r="Y88" s="2015"/>
      <c r="Z88" s="2015"/>
    </row>
    <row r="89">
      <c r="A89" s="2015"/>
      <c r="B89" s="2015"/>
      <c r="C89" s="2015"/>
      <c r="D89" s="2015"/>
      <c r="E89" s="2015"/>
      <c r="F89" s="2015"/>
      <c r="G89" s="2015"/>
      <c r="H89" s="2015"/>
      <c r="I89" s="2015"/>
      <c r="J89" s="2015"/>
      <c r="K89" s="2015"/>
      <c r="L89" s="2015"/>
      <c r="M89" s="2015"/>
      <c r="N89" s="2015"/>
      <c r="O89" s="2015"/>
      <c r="P89" s="2015"/>
      <c r="Q89" s="2015"/>
      <c r="R89" s="2015"/>
      <c r="S89" s="2015"/>
      <c r="T89" s="2015"/>
      <c r="U89" s="2015"/>
      <c r="V89" s="2015"/>
      <c r="W89" s="2015"/>
      <c r="X89" s="2015"/>
      <c r="Y89" s="2015"/>
      <c r="Z89" s="2015"/>
    </row>
    <row r="90">
      <c r="A90" s="2015"/>
      <c r="B90" s="2015"/>
      <c r="C90" s="2015"/>
      <c r="D90" s="2015"/>
      <c r="E90" s="2015"/>
      <c r="F90" s="2015"/>
      <c r="G90" s="2015"/>
      <c r="H90" s="2015"/>
      <c r="I90" s="2015"/>
      <c r="J90" s="2015"/>
      <c r="K90" s="2015"/>
      <c r="L90" s="2015"/>
      <c r="M90" s="2015"/>
      <c r="N90" s="2015"/>
      <c r="O90" s="2015"/>
      <c r="P90" s="2015"/>
      <c r="Q90" s="2015"/>
      <c r="R90" s="2015"/>
      <c r="S90" s="2015"/>
      <c r="T90" s="2015"/>
      <c r="U90" s="2015"/>
      <c r="V90" s="2015"/>
      <c r="W90" s="2015"/>
      <c r="X90" s="2015"/>
      <c r="Y90" s="2015"/>
      <c r="Z90" s="2015"/>
    </row>
    <row r="91">
      <c r="A91" s="2015"/>
      <c r="B91" s="2015"/>
      <c r="C91" s="2015"/>
      <c r="D91" s="2015"/>
      <c r="E91" s="2015"/>
      <c r="F91" s="2015"/>
      <c r="G91" s="2015"/>
      <c r="H91" s="2015"/>
      <c r="I91" s="2015"/>
      <c r="J91" s="2015"/>
      <c r="K91" s="2015"/>
      <c r="L91" s="2015"/>
      <c r="M91" s="2015"/>
      <c r="N91" s="2015"/>
      <c r="O91" s="2015"/>
      <c r="P91" s="2015"/>
      <c r="Q91" s="2015"/>
      <c r="R91" s="2015"/>
      <c r="S91" s="2015"/>
      <c r="T91" s="2015"/>
      <c r="U91" s="2015"/>
      <c r="V91" s="2015"/>
      <c r="W91" s="2015"/>
      <c r="X91" s="2015"/>
      <c r="Y91" s="2015"/>
      <c r="Z91" s="2015"/>
    </row>
    <row r="92">
      <c r="A92" s="2015"/>
      <c r="B92" s="2015"/>
      <c r="C92" s="2015"/>
      <c r="D92" s="2015"/>
      <c r="E92" s="2015"/>
      <c r="F92" s="2015"/>
      <c r="G92" s="2015"/>
      <c r="H92" s="2015"/>
      <c r="I92" s="2015"/>
      <c r="J92" s="2015"/>
      <c r="K92" s="2015"/>
      <c r="L92" s="2015"/>
      <c r="M92" s="2015"/>
      <c r="N92" s="2015"/>
      <c r="O92" s="2015"/>
      <c r="P92" s="2015"/>
      <c r="Q92" s="2015"/>
      <c r="R92" s="2015"/>
      <c r="S92" s="2015"/>
      <c r="T92" s="2015"/>
      <c r="U92" s="2015"/>
      <c r="V92" s="2015"/>
      <c r="W92" s="2015"/>
      <c r="X92" s="2015"/>
      <c r="Y92" s="2015"/>
      <c r="Z92" s="2015"/>
    </row>
    <row r="93">
      <c r="A93" s="2015"/>
      <c r="B93" s="2015"/>
      <c r="C93" s="2015"/>
      <c r="D93" s="2015"/>
      <c r="E93" s="2015"/>
      <c r="F93" s="2015"/>
      <c r="G93" s="2015"/>
      <c r="H93" s="2015"/>
      <c r="I93" s="2015"/>
      <c r="J93" s="2015"/>
      <c r="K93" s="2015"/>
      <c r="L93" s="2015"/>
      <c r="M93" s="2015"/>
      <c r="N93" s="2015"/>
      <c r="O93" s="2015"/>
      <c r="P93" s="2015"/>
      <c r="Q93" s="2015"/>
      <c r="R93" s="2015"/>
      <c r="S93" s="2015"/>
      <c r="T93" s="2015"/>
      <c r="U93" s="2015"/>
      <c r="V93" s="2015"/>
      <c r="W93" s="2015"/>
      <c r="X93" s="2015"/>
      <c r="Y93" s="2015"/>
      <c r="Z93" s="2015"/>
    </row>
    <row r="94">
      <c r="A94" s="2015"/>
      <c r="B94" s="2015"/>
      <c r="C94" s="2015"/>
      <c r="D94" s="2015"/>
      <c r="E94" s="2015"/>
      <c r="F94" s="2015"/>
      <c r="G94" s="2015"/>
      <c r="H94" s="2015"/>
      <c r="I94" s="2015"/>
      <c r="J94" s="2015"/>
      <c r="K94" s="2015"/>
      <c r="L94" s="2015"/>
      <c r="M94" s="2015"/>
      <c r="N94" s="2015"/>
      <c r="O94" s="2015"/>
      <c r="P94" s="2015"/>
      <c r="Q94" s="2015"/>
      <c r="R94" s="2015"/>
      <c r="S94" s="2015"/>
      <c r="T94" s="2015"/>
      <c r="U94" s="2015"/>
      <c r="V94" s="2015"/>
      <c r="W94" s="2015"/>
      <c r="X94" s="2015"/>
      <c r="Y94" s="2015"/>
      <c r="Z94" s="2015"/>
    </row>
    <row r="95">
      <c r="A95" s="2015"/>
      <c r="B95" s="2015"/>
      <c r="C95" s="2015"/>
      <c r="D95" s="2015"/>
      <c r="E95" s="2015"/>
      <c r="F95" s="2015"/>
      <c r="G95" s="2015"/>
      <c r="H95" s="2015"/>
      <c r="I95" s="2015"/>
      <c r="J95" s="2015"/>
      <c r="K95" s="2015"/>
      <c r="L95" s="2015"/>
      <c r="M95" s="2015"/>
      <c r="N95" s="2015"/>
      <c r="O95" s="2015"/>
      <c r="P95" s="2015"/>
      <c r="Q95" s="2015"/>
      <c r="R95" s="2015"/>
      <c r="S95" s="2015"/>
      <c r="T95" s="2015"/>
      <c r="U95" s="2015"/>
      <c r="V95" s="2015"/>
      <c r="W95" s="2015"/>
      <c r="X95" s="2015"/>
      <c r="Y95" s="2015"/>
      <c r="Z95" s="2015"/>
    </row>
    <row r="96">
      <c r="A96" s="2015"/>
      <c r="B96" s="2015"/>
      <c r="C96" s="2015"/>
      <c r="D96" s="2015"/>
      <c r="E96" s="2015"/>
      <c r="F96" s="2015"/>
      <c r="G96" s="2015"/>
      <c r="H96" s="2015"/>
      <c r="I96" s="2015"/>
      <c r="J96" s="2015"/>
      <c r="K96" s="2015"/>
      <c r="L96" s="2015"/>
      <c r="M96" s="2015"/>
      <c r="N96" s="2015"/>
      <c r="O96" s="2015"/>
      <c r="P96" s="2015"/>
      <c r="Q96" s="2015"/>
      <c r="R96" s="2015"/>
      <c r="S96" s="2015"/>
      <c r="T96" s="2015"/>
      <c r="U96" s="2015"/>
      <c r="V96" s="2015"/>
      <c r="W96" s="2015"/>
      <c r="X96" s="2015"/>
      <c r="Y96" s="2015"/>
      <c r="Z96" s="2015"/>
    </row>
    <row r="97">
      <c r="A97" s="2015"/>
      <c r="B97" s="2015"/>
      <c r="C97" s="2015"/>
      <c r="D97" s="2015"/>
      <c r="E97" s="2015"/>
      <c r="F97" s="2015"/>
      <c r="G97" s="2015"/>
      <c r="H97" s="2015"/>
      <c r="I97" s="2015"/>
      <c r="J97" s="2015"/>
      <c r="K97" s="2015"/>
      <c r="L97" s="2015"/>
      <c r="M97" s="2015"/>
      <c r="N97" s="2015"/>
      <c r="O97" s="2015"/>
      <c r="P97" s="2015"/>
      <c r="Q97" s="2015"/>
      <c r="R97" s="2015"/>
      <c r="S97" s="2015"/>
      <c r="T97" s="2015"/>
      <c r="U97" s="2015"/>
      <c r="V97" s="2015"/>
      <c r="W97" s="2015"/>
      <c r="X97" s="2015"/>
      <c r="Y97" s="2015"/>
      <c r="Z97" s="2015"/>
    </row>
    <row r="98">
      <c r="A98" s="2015"/>
      <c r="B98" s="2015"/>
      <c r="C98" s="2015"/>
      <c r="D98" s="2015"/>
      <c r="E98" s="2015"/>
      <c r="F98" s="2015"/>
      <c r="G98" s="2015"/>
      <c r="H98" s="2015"/>
      <c r="I98" s="2015"/>
      <c r="J98" s="2015"/>
      <c r="K98" s="2015"/>
      <c r="L98" s="2015"/>
      <c r="M98" s="2015"/>
      <c r="N98" s="2015"/>
      <c r="O98" s="2015"/>
      <c r="P98" s="2015"/>
      <c r="Q98" s="2015"/>
      <c r="R98" s="2015"/>
      <c r="S98" s="2015"/>
      <c r="T98" s="2015"/>
      <c r="U98" s="2015"/>
      <c r="V98" s="2015"/>
      <c r="W98" s="2015"/>
      <c r="X98" s="2015"/>
      <c r="Y98" s="2015"/>
      <c r="Z98" s="2015"/>
    </row>
    <row r="99">
      <c r="A99" s="2015"/>
      <c r="B99" s="2015"/>
      <c r="C99" s="2015"/>
      <c r="D99" s="2015"/>
      <c r="E99" s="2015"/>
      <c r="F99" s="2015"/>
      <c r="G99" s="2015"/>
      <c r="H99" s="2015"/>
      <c r="I99" s="2015"/>
      <c r="J99" s="2015"/>
      <c r="K99" s="2015"/>
      <c r="L99" s="2015"/>
      <c r="M99" s="2015"/>
      <c r="N99" s="2015"/>
      <c r="O99" s="2015"/>
      <c r="P99" s="2015"/>
      <c r="Q99" s="2015"/>
      <c r="R99" s="2015"/>
      <c r="S99" s="2015"/>
      <c r="T99" s="2015"/>
      <c r="U99" s="2015"/>
      <c r="V99" s="2015"/>
      <c r="W99" s="2015"/>
      <c r="X99" s="2015"/>
      <c r="Y99" s="2015"/>
      <c r="Z99" s="2015"/>
    </row>
    <row r="100">
      <c r="A100" s="2015"/>
      <c r="B100" s="2015"/>
      <c r="C100" s="2015"/>
      <c r="D100" s="2015"/>
      <c r="E100" s="2015"/>
      <c r="F100" s="2015"/>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row>
    <row r="101">
      <c r="A101" s="2015"/>
      <c r="B101" s="2015"/>
      <c r="C101" s="2015"/>
      <c r="D101" s="2015"/>
      <c r="E101" s="2015"/>
      <c r="F101" s="2015"/>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row>
    <row r="102">
      <c r="A102" s="2015"/>
      <c r="B102" s="2015"/>
      <c r="C102" s="2015"/>
      <c r="D102" s="2015"/>
      <c r="E102" s="2015"/>
      <c r="F102" s="2015"/>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row>
    <row r="103">
      <c r="A103" s="2015"/>
      <c r="B103" s="2015"/>
      <c r="C103" s="2015"/>
      <c r="D103" s="2015"/>
      <c r="E103" s="2015"/>
      <c r="F103" s="2015"/>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row>
    <row r="104">
      <c r="A104" s="2015"/>
      <c r="B104" s="2015"/>
      <c r="C104" s="2015"/>
      <c r="D104" s="2015"/>
      <c r="E104" s="2015"/>
      <c r="F104" s="2015"/>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row>
    <row r="105">
      <c r="A105" s="2015"/>
      <c r="B105" s="2015"/>
      <c r="C105" s="2015"/>
      <c r="D105" s="2015"/>
      <c r="E105" s="2015"/>
      <c r="F105" s="2015"/>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row>
    <row r="106">
      <c r="A106" s="2015"/>
      <c r="B106" s="2015"/>
      <c r="C106" s="2015"/>
      <c r="D106" s="2015"/>
      <c r="E106" s="2015"/>
      <c r="F106" s="2015"/>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row>
    <row r="107">
      <c r="A107" s="2015"/>
      <c r="B107" s="2015"/>
      <c r="C107" s="2015"/>
      <c r="D107" s="2015"/>
      <c r="E107" s="2015"/>
      <c r="F107" s="2015"/>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row>
    <row r="108">
      <c r="A108" s="2015"/>
      <c r="B108" s="2015"/>
      <c r="C108" s="2015"/>
      <c r="D108" s="2015"/>
      <c r="E108" s="2015"/>
      <c r="F108" s="2015"/>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row>
    <row r="109">
      <c r="A109" s="2015"/>
      <c r="B109" s="2015"/>
      <c r="C109" s="2015"/>
      <c r="D109" s="2015"/>
      <c r="E109" s="2015"/>
      <c r="F109" s="2015"/>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row>
    <row r="110">
      <c r="A110" s="2015"/>
      <c r="B110" s="2015"/>
      <c r="C110" s="2015"/>
      <c r="D110" s="2015"/>
      <c r="E110" s="2015"/>
      <c r="F110" s="2015"/>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row>
    <row r="111">
      <c r="A111" s="2015"/>
      <c r="B111" s="2015"/>
      <c r="C111" s="2015"/>
      <c r="D111" s="2015"/>
      <c r="E111" s="2015"/>
      <c r="F111" s="2015"/>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row>
    <row r="112">
      <c r="A112" s="2015"/>
      <c r="B112" s="2015"/>
      <c r="C112" s="2015"/>
      <c r="D112" s="2015"/>
      <c r="E112" s="2015"/>
      <c r="F112" s="2015"/>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row>
    <row r="113">
      <c r="A113" s="2015"/>
      <c r="B113" s="2015"/>
      <c r="C113" s="2015"/>
      <c r="D113" s="2015"/>
      <c r="E113" s="2015"/>
      <c r="F113" s="2015"/>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row>
    <row r="114">
      <c r="A114" s="2015"/>
      <c r="B114" s="2015"/>
      <c r="C114" s="2015"/>
      <c r="D114" s="2015"/>
      <c r="E114" s="2015"/>
      <c r="F114" s="2015"/>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row>
    <row r="115">
      <c r="A115" s="2015"/>
      <c r="B115" s="2015"/>
      <c r="C115" s="2015"/>
      <c r="D115" s="2015"/>
      <c r="E115" s="2015"/>
      <c r="F115" s="2015"/>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row>
    <row r="116">
      <c r="A116" s="2015"/>
      <c r="B116" s="2015"/>
      <c r="C116" s="2015"/>
      <c r="D116" s="2015"/>
      <c r="E116" s="2015"/>
      <c r="F116" s="2015"/>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row>
    <row r="117">
      <c r="A117" s="2015"/>
      <c r="B117" s="2015"/>
      <c r="C117" s="2015"/>
      <c r="D117" s="2015"/>
      <c r="E117" s="2015"/>
      <c r="F117" s="2015"/>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row>
    <row r="118">
      <c r="A118" s="2015"/>
      <c r="B118" s="2015"/>
      <c r="C118" s="2015"/>
      <c r="D118" s="2015"/>
      <c r="E118" s="2015"/>
      <c r="F118" s="2015"/>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row>
    <row r="119">
      <c r="A119" s="2015"/>
      <c r="B119" s="2015"/>
      <c r="C119" s="2015"/>
      <c r="D119" s="2015"/>
      <c r="E119" s="2015"/>
      <c r="F119" s="2015"/>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row>
    <row r="120">
      <c r="A120" s="2015"/>
      <c r="B120" s="2015"/>
      <c r="C120" s="2015"/>
      <c r="D120" s="2015"/>
      <c r="E120" s="2015"/>
      <c r="F120" s="2015"/>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row>
    <row r="121">
      <c r="A121" s="2015"/>
      <c r="B121" s="2015"/>
      <c r="C121" s="2015"/>
      <c r="D121" s="2015"/>
      <c r="E121" s="2015"/>
      <c r="F121" s="2015"/>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row>
    <row r="122">
      <c r="A122" s="2015"/>
      <c r="B122" s="2015"/>
      <c r="C122" s="2015"/>
      <c r="D122" s="2015"/>
      <c r="E122" s="2015"/>
      <c r="F122" s="2015"/>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row>
    <row r="123">
      <c r="A123" s="2015"/>
      <c r="B123" s="2015"/>
      <c r="C123" s="2015"/>
      <c r="D123" s="2015"/>
      <c r="E123" s="2015"/>
      <c r="F123" s="2015"/>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row>
    <row r="124">
      <c r="A124" s="2015"/>
      <c r="B124" s="2015"/>
      <c r="C124" s="2015"/>
      <c r="D124" s="2015"/>
      <c r="E124" s="2015"/>
      <c r="F124" s="2015"/>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row>
    <row r="125">
      <c r="A125" s="2015"/>
      <c r="B125" s="2015"/>
      <c r="C125" s="2015"/>
      <c r="D125" s="2015"/>
      <c r="E125" s="2015"/>
      <c r="F125" s="2015"/>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row>
    <row r="126">
      <c r="A126" s="2015"/>
      <c r="B126" s="2015"/>
      <c r="C126" s="2015"/>
      <c r="D126" s="2015"/>
      <c r="E126" s="2015"/>
      <c r="F126" s="2015"/>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row>
    <row r="127">
      <c r="A127" s="2015"/>
      <c r="B127" s="2015"/>
      <c r="C127" s="2015"/>
      <c r="D127" s="2015"/>
      <c r="E127" s="2015"/>
      <c r="F127" s="2015"/>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row>
    <row r="128">
      <c r="A128" s="2015"/>
      <c r="B128" s="2015"/>
      <c r="C128" s="2015"/>
      <c r="D128" s="2015"/>
      <c r="E128" s="2015"/>
      <c r="F128" s="2015"/>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row>
    <row r="129">
      <c r="A129" s="2015"/>
      <c r="B129" s="2015"/>
      <c r="C129" s="2015"/>
      <c r="D129" s="2015"/>
      <c r="E129" s="2015"/>
      <c r="F129" s="2015"/>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row>
    <row r="130">
      <c r="A130" s="2015"/>
      <c r="B130" s="2015"/>
      <c r="C130" s="2015"/>
      <c r="D130" s="2015"/>
      <c r="E130" s="2015"/>
      <c r="F130" s="2015"/>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row>
    <row r="131">
      <c r="A131" s="2015"/>
      <c r="B131" s="2015"/>
      <c r="C131" s="2015"/>
      <c r="D131" s="2015"/>
      <c r="E131" s="2015"/>
      <c r="F131" s="2015"/>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row>
    <row r="132">
      <c r="A132" s="2015"/>
      <c r="B132" s="2015"/>
      <c r="C132" s="2015"/>
      <c r="D132" s="2015"/>
      <c r="E132" s="2015"/>
      <c r="F132" s="2015"/>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row>
    <row r="133">
      <c r="A133" s="2015"/>
      <c r="B133" s="2015"/>
      <c r="C133" s="2015"/>
      <c r="D133" s="2015"/>
      <c r="E133" s="2015"/>
      <c r="F133" s="2015"/>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row>
    <row r="134">
      <c r="A134" s="2015"/>
      <c r="B134" s="2015"/>
      <c r="C134" s="2015"/>
      <c r="D134" s="2015"/>
      <c r="E134" s="2015"/>
      <c r="F134" s="2015"/>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row>
    <row r="135">
      <c r="A135" s="2015"/>
      <c r="B135" s="2015"/>
      <c r="C135" s="2015"/>
      <c r="D135" s="2015"/>
      <c r="E135" s="2015"/>
      <c r="F135" s="2015"/>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row>
    <row r="136">
      <c r="A136" s="2015"/>
      <c r="B136" s="2015"/>
      <c r="C136" s="2015"/>
      <c r="D136" s="2015"/>
      <c r="E136" s="2015"/>
      <c r="F136" s="2015"/>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row>
    <row r="137">
      <c r="A137" s="2015"/>
      <c r="B137" s="2015"/>
      <c r="C137" s="2015"/>
      <c r="D137" s="2015"/>
      <c r="E137" s="2015"/>
      <c r="F137" s="2015"/>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row>
    <row r="138">
      <c r="A138" s="2015"/>
      <c r="B138" s="2015"/>
      <c r="C138" s="2015"/>
      <c r="D138" s="2015"/>
      <c r="E138" s="2015"/>
      <c r="F138" s="2015"/>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row>
    <row r="139">
      <c r="A139" s="2015"/>
      <c r="B139" s="2015"/>
      <c r="C139" s="2015"/>
      <c r="D139" s="2015"/>
      <c r="E139" s="2015"/>
      <c r="F139" s="2015"/>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row>
    <row r="140">
      <c r="A140" s="2015"/>
      <c r="B140" s="2015"/>
      <c r="C140" s="2015"/>
      <c r="D140" s="2015"/>
      <c r="E140" s="2015"/>
      <c r="F140" s="2015"/>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row>
    <row r="141">
      <c r="A141" s="2015"/>
      <c r="B141" s="2015"/>
      <c r="C141" s="2015"/>
      <c r="D141" s="2015"/>
      <c r="E141" s="2015"/>
      <c r="F141" s="2015"/>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row>
    <row r="142">
      <c r="A142" s="2015"/>
      <c r="B142" s="2015"/>
      <c r="C142" s="2015"/>
      <c r="D142" s="2015"/>
      <c r="E142" s="2015"/>
      <c r="F142" s="2015"/>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row>
    <row r="143">
      <c r="A143" s="2015"/>
      <c r="B143" s="2015"/>
      <c r="C143" s="2015"/>
      <c r="D143" s="2015"/>
      <c r="E143" s="2015"/>
      <c r="F143" s="2015"/>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row>
    <row r="144">
      <c r="A144" s="2015"/>
      <c r="B144" s="2015"/>
      <c r="C144" s="2015"/>
      <c r="D144" s="2015"/>
      <c r="E144" s="2015"/>
      <c r="F144" s="2015"/>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row>
    <row r="145">
      <c r="A145" s="2015"/>
      <c r="B145" s="2015"/>
      <c r="C145" s="2015"/>
      <c r="D145" s="2015"/>
      <c r="E145" s="2015"/>
      <c r="F145" s="2015"/>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row>
    <row r="146">
      <c r="A146" s="2015"/>
      <c r="B146" s="2015"/>
      <c r="C146" s="2015"/>
      <c r="D146" s="2015"/>
      <c r="E146" s="2015"/>
      <c r="F146" s="2015"/>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row>
    <row r="147">
      <c r="A147" s="2015"/>
      <c r="B147" s="2015"/>
      <c r="C147" s="2015"/>
      <c r="D147" s="2015"/>
      <c r="E147" s="2015"/>
      <c r="F147" s="2015"/>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row>
    <row r="148">
      <c r="A148" s="2015"/>
      <c r="B148" s="2015"/>
      <c r="C148" s="2015"/>
      <c r="D148" s="2015"/>
      <c r="E148" s="2015"/>
      <c r="F148" s="2015"/>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row>
    <row r="149">
      <c r="A149" s="2015"/>
      <c r="B149" s="2015"/>
      <c r="C149" s="2015"/>
      <c r="D149" s="2015"/>
      <c r="E149" s="2015"/>
      <c r="F149" s="2015"/>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row>
    <row r="150">
      <c r="A150" s="2015"/>
      <c r="B150" s="2015"/>
      <c r="C150" s="2015"/>
      <c r="D150" s="2015"/>
      <c r="E150" s="2015"/>
      <c r="F150" s="2015"/>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row>
    <row r="151">
      <c r="A151" s="2015"/>
      <c r="B151" s="2015"/>
      <c r="C151" s="2015"/>
      <c r="D151" s="2015"/>
      <c r="E151" s="2015"/>
      <c r="F151" s="2015"/>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row>
    <row r="152">
      <c r="A152" s="2015"/>
      <c r="B152" s="2015"/>
      <c r="C152" s="2015"/>
      <c r="D152" s="2015"/>
      <c r="E152" s="2015"/>
      <c r="F152" s="2015"/>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row>
    <row r="153">
      <c r="A153" s="2015"/>
      <c r="B153" s="2015"/>
      <c r="C153" s="2015"/>
      <c r="D153" s="2015"/>
      <c r="E153" s="2015"/>
      <c r="F153" s="2015"/>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row>
    <row r="154">
      <c r="A154" s="2015"/>
      <c r="B154" s="2015"/>
      <c r="C154" s="2015"/>
      <c r="D154" s="2015"/>
      <c r="E154" s="2015"/>
      <c r="F154" s="2015"/>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row>
    <row r="155">
      <c r="A155" s="2015"/>
      <c r="B155" s="2015"/>
      <c r="C155" s="2015"/>
      <c r="D155" s="2015"/>
      <c r="E155" s="2015"/>
      <c r="F155" s="2015"/>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row>
    <row r="156">
      <c r="A156" s="2015"/>
      <c r="B156" s="2015"/>
      <c r="C156" s="2015"/>
      <c r="D156" s="2015"/>
      <c r="E156" s="2015"/>
      <c r="F156" s="2015"/>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row>
    <row r="157">
      <c r="A157" s="2015"/>
      <c r="B157" s="2015"/>
      <c r="C157" s="2015"/>
      <c r="D157" s="2015"/>
      <c r="E157" s="2015"/>
      <c r="F157" s="2015"/>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row>
    <row r="158">
      <c r="A158" s="2015"/>
      <c r="B158" s="2015"/>
      <c r="C158" s="2015"/>
      <c r="D158" s="2015"/>
      <c r="E158" s="2015"/>
      <c r="F158" s="2015"/>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row>
    <row r="159">
      <c r="A159" s="2015"/>
      <c r="B159" s="2015"/>
      <c r="C159" s="2015"/>
      <c r="D159" s="2015"/>
      <c r="E159" s="2015"/>
      <c r="F159" s="2015"/>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row>
    <row r="160">
      <c r="A160" s="2015"/>
      <c r="B160" s="2015"/>
      <c r="C160" s="2015"/>
      <c r="D160" s="2015"/>
      <c r="E160" s="2015"/>
      <c r="F160" s="2015"/>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row>
    <row r="161">
      <c r="A161" s="2015"/>
      <c r="B161" s="2015"/>
      <c r="C161" s="2015"/>
      <c r="D161" s="2015"/>
      <c r="E161" s="2015"/>
      <c r="F161" s="2015"/>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row>
    <row r="162">
      <c r="A162" s="2015"/>
      <c r="B162" s="2015"/>
      <c r="C162" s="2015"/>
      <c r="D162" s="2015"/>
      <c r="E162" s="2015"/>
      <c r="F162" s="2015"/>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row>
    <row r="163">
      <c r="A163" s="2015"/>
      <c r="B163" s="2015"/>
      <c r="C163" s="2015"/>
      <c r="D163" s="2015"/>
      <c r="E163" s="2015"/>
      <c r="F163" s="2015"/>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row>
    <row r="164">
      <c r="A164" s="2015"/>
      <c r="B164" s="2015"/>
      <c r="C164" s="2015"/>
      <c r="D164" s="2015"/>
      <c r="E164" s="2015"/>
      <c r="F164" s="2015"/>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row>
    <row r="165">
      <c r="A165" s="2015"/>
      <c r="B165" s="2015"/>
      <c r="C165" s="2015"/>
      <c r="D165" s="2015"/>
      <c r="E165" s="2015"/>
      <c r="F165" s="2015"/>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row>
    <row r="166">
      <c r="A166" s="2015"/>
      <c r="B166" s="2015"/>
      <c r="C166" s="2015"/>
      <c r="D166" s="2015"/>
      <c r="E166" s="2015"/>
      <c r="F166" s="2015"/>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row>
    <row r="167">
      <c r="A167" s="2015"/>
      <c r="B167" s="2015"/>
      <c r="C167" s="2015"/>
      <c r="D167" s="2015"/>
      <c r="E167" s="2015"/>
      <c r="F167" s="2015"/>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row>
    <row r="168">
      <c r="A168" s="2015"/>
      <c r="B168" s="2015"/>
      <c r="C168" s="2015"/>
      <c r="D168" s="2015"/>
      <c r="E168" s="2015"/>
      <c r="F168" s="2015"/>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row>
    <row r="169">
      <c r="A169" s="2015"/>
      <c r="B169" s="2015"/>
      <c r="C169" s="2015"/>
      <c r="D169" s="2015"/>
      <c r="E169" s="2015"/>
      <c r="F169" s="2015"/>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row>
    <row r="170">
      <c r="A170" s="2015"/>
      <c r="B170" s="2015"/>
      <c r="C170" s="2015"/>
      <c r="D170" s="2015"/>
      <c r="E170" s="2015"/>
      <c r="F170" s="2015"/>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row>
    <row r="171">
      <c r="A171" s="2015"/>
      <c r="B171" s="2015"/>
      <c r="C171" s="2015"/>
      <c r="D171" s="2015"/>
      <c r="E171" s="2015"/>
      <c r="F171" s="2015"/>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row>
    <row r="172">
      <c r="A172" s="2015"/>
      <c r="B172" s="2015"/>
      <c r="C172" s="2015"/>
      <c r="D172" s="2015"/>
      <c r="E172" s="2015"/>
      <c r="F172" s="2015"/>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row>
    <row r="173">
      <c r="A173" s="2015"/>
      <c r="B173" s="2015"/>
      <c r="C173" s="2015"/>
      <c r="D173" s="2015"/>
      <c r="E173" s="2015"/>
      <c r="F173" s="2015"/>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row>
    <row r="174">
      <c r="A174" s="2015"/>
      <c r="B174" s="2015"/>
      <c r="C174" s="2015"/>
      <c r="D174" s="2015"/>
      <c r="E174" s="2015"/>
      <c r="F174" s="2015"/>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row>
    <row r="175">
      <c r="A175" s="2015"/>
      <c r="B175" s="2015"/>
      <c r="C175" s="2015"/>
      <c r="D175" s="2015"/>
      <c r="E175" s="2015"/>
      <c r="F175" s="2015"/>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row>
    <row r="176">
      <c r="A176" s="2015"/>
      <c r="B176" s="2015"/>
      <c r="C176" s="2015"/>
      <c r="D176" s="2015"/>
      <c r="E176" s="2015"/>
      <c r="F176" s="2015"/>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row>
    <row r="177">
      <c r="A177" s="2015"/>
      <c r="B177" s="2015"/>
      <c r="C177" s="2015"/>
      <c r="D177" s="2015"/>
      <c r="E177" s="2015"/>
      <c r="F177" s="2015"/>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row>
    <row r="178">
      <c r="A178" s="2015"/>
      <c r="B178" s="2015"/>
      <c r="C178" s="2015"/>
      <c r="D178" s="2015"/>
      <c r="E178" s="2015"/>
      <c r="F178" s="2015"/>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row>
    <row r="179">
      <c r="A179" s="2015"/>
      <c r="B179" s="2015"/>
      <c r="C179" s="2015"/>
      <c r="D179" s="2015"/>
      <c r="E179" s="2015"/>
      <c r="F179" s="2015"/>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row>
    <row r="180">
      <c r="A180" s="2015"/>
      <c r="B180" s="2015"/>
      <c r="C180" s="2015"/>
      <c r="D180" s="2015"/>
      <c r="E180" s="2015"/>
      <c r="F180" s="2015"/>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row>
    <row r="181">
      <c r="A181" s="2015"/>
      <c r="B181" s="2015"/>
      <c r="C181" s="2015"/>
      <c r="D181" s="2015"/>
      <c r="E181" s="2015"/>
      <c r="F181" s="2015"/>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row>
    <row r="182">
      <c r="A182" s="2015"/>
      <c r="B182" s="2015"/>
      <c r="C182" s="2015"/>
      <c r="D182" s="2015"/>
      <c r="E182" s="2015"/>
      <c r="F182" s="2015"/>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row>
    <row r="183">
      <c r="A183" s="2015"/>
      <c r="B183" s="2015"/>
      <c r="C183" s="2015"/>
      <c r="D183" s="2015"/>
      <c r="E183" s="2015"/>
      <c r="F183" s="2015"/>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row>
    <row r="184">
      <c r="A184" s="2015"/>
      <c r="B184" s="2015"/>
      <c r="C184" s="2015"/>
      <c r="D184" s="2015"/>
      <c r="E184" s="2015"/>
      <c r="F184" s="2015"/>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row>
    <row r="185">
      <c r="A185" s="2015"/>
      <c r="B185" s="2015"/>
      <c r="C185" s="2015"/>
      <c r="D185" s="2015"/>
      <c r="E185" s="2015"/>
      <c r="F185" s="2015"/>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row>
    <row r="186">
      <c r="A186" s="2015"/>
      <c r="B186" s="2015"/>
      <c r="C186" s="2015"/>
      <c r="D186" s="2015"/>
      <c r="E186" s="2015"/>
      <c r="F186" s="2015"/>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row>
    <row r="187">
      <c r="A187" s="2015"/>
      <c r="B187" s="2015"/>
      <c r="C187" s="2015"/>
      <c r="D187" s="2015"/>
      <c r="E187" s="2015"/>
      <c r="F187" s="2015"/>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row>
    <row r="188">
      <c r="A188" s="2015"/>
      <c r="B188" s="2015"/>
      <c r="C188" s="2015"/>
      <c r="D188" s="2015"/>
      <c r="E188" s="2015"/>
      <c r="F188" s="2015"/>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row>
    <row r="189">
      <c r="A189" s="2015"/>
      <c r="B189" s="2015"/>
      <c r="C189" s="2015"/>
      <c r="D189" s="2015"/>
      <c r="E189" s="2015"/>
      <c r="F189" s="2015"/>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row>
    <row r="190">
      <c r="A190" s="2015"/>
      <c r="B190" s="2015"/>
      <c r="C190" s="2015"/>
      <c r="D190" s="2015"/>
      <c r="E190" s="2015"/>
      <c r="F190" s="2015"/>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row>
    <row r="191">
      <c r="A191" s="2015"/>
      <c r="B191" s="2015"/>
      <c r="C191" s="2015"/>
      <c r="D191" s="2015"/>
      <c r="E191" s="2015"/>
      <c r="F191" s="2015"/>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row>
    <row r="192">
      <c r="A192" s="2015"/>
      <c r="B192" s="2015"/>
      <c r="C192" s="2015"/>
      <c r="D192" s="2015"/>
      <c r="E192" s="2015"/>
      <c r="F192" s="2015"/>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row>
    <row r="193">
      <c r="A193" s="2015"/>
      <c r="B193" s="2015"/>
      <c r="C193" s="2015"/>
      <c r="D193" s="2015"/>
      <c r="E193" s="2015"/>
      <c r="F193" s="2015"/>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row>
    <row r="194">
      <c r="A194" s="2015"/>
      <c r="B194" s="2015"/>
      <c r="C194" s="2015"/>
      <c r="D194" s="2015"/>
      <c r="E194" s="2015"/>
      <c r="F194" s="2015"/>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row>
    <row r="195">
      <c r="A195" s="2015"/>
      <c r="B195" s="2015"/>
      <c r="C195" s="2015"/>
      <c r="D195" s="2015"/>
      <c r="E195" s="2015"/>
      <c r="F195" s="2015"/>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row>
    <row r="196">
      <c r="A196" s="2015"/>
      <c r="B196" s="2015"/>
      <c r="C196" s="2015"/>
      <c r="D196" s="2015"/>
      <c r="E196" s="2015"/>
      <c r="F196" s="2015"/>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row>
    <row r="197">
      <c r="A197" s="2015"/>
      <c r="B197" s="2015"/>
      <c r="C197" s="2015"/>
      <c r="D197" s="2015"/>
      <c r="E197" s="2015"/>
      <c r="F197" s="2015"/>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row>
    <row r="198">
      <c r="A198" s="2015"/>
      <c r="B198" s="2015"/>
      <c r="C198" s="2015"/>
      <c r="D198" s="2015"/>
      <c r="E198" s="2015"/>
      <c r="F198" s="2015"/>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row>
    <row r="199">
      <c r="A199" s="2015"/>
      <c r="B199" s="2015"/>
      <c r="C199" s="2015"/>
      <c r="D199" s="2015"/>
      <c r="E199" s="2015"/>
      <c r="F199" s="2015"/>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row>
    <row r="200">
      <c r="A200" s="2015"/>
      <c r="B200" s="2015"/>
      <c r="C200" s="2015"/>
      <c r="D200" s="2015"/>
      <c r="E200" s="2015"/>
      <c r="F200" s="2015"/>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row>
    <row r="201">
      <c r="A201" s="2015"/>
      <c r="B201" s="2015"/>
      <c r="C201" s="2015"/>
      <c r="D201" s="2015"/>
      <c r="E201" s="2015"/>
      <c r="F201" s="2015"/>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row>
    <row r="202">
      <c r="A202" s="2015"/>
      <c r="B202" s="2015"/>
      <c r="C202" s="2015"/>
      <c r="D202" s="2015"/>
      <c r="E202" s="2015"/>
      <c r="F202" s="2015"/>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row>
    <row r="203">
      <c r="A203" s="2015"/>
      <c r="B203" s="2015"/>
      <c r="C203" s="2015"/>
      <c r="D203" s="2015"/>
      <c r="E203" s="2015"/>
      <c r="F203" s="2015"/>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row>
    <row r="204">
      <c r="A204" s="2015"/>
      <c r="B204" s="2015"/>
      <c r="C204" s="2015"/>
      <c r="D204" s="2015"/>
      <c r="E204" s="2015"/>
      <c r="F204" s="2015"/>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row>
    <row r="205">
      <c r="A205" s="2015"/>
      <c r="B205" s="2015"/>
      <c r="C205" s="2015"/>
      <c r="D205" s="2015"/>
      <c r="E205" s="2015"/>
      <c r="F205" s="2015"/>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row>
    <row r="206">
      <c r="A206" s="2015"/>
      <c r="B206" s="2015"/>
      <c r="C206" s="2015"/>
      <c r="D206" s="2015"/>
      <c r="E206" s="2015"/>
      <c r="F206" s="2015"/>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row>
    <row r="207">
      <c r="A207" s="2015"/>
      <c r="B207" s="2015"/>
      <c r="C207" s="2015"/>
      <c r="D207" s="2015"/>
      <c r="E207" s="2015"/>
      <c r="F207" s="2015"/>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row>
    <row r="208">
      <c r="A208" s="2015"/>
      <c r="B208" s="2015"/>
      <c r="C208" s="2015"/>
      <c r="D208" s="2015"/>
      <c r="E208" s="2015"/>
      <c r="F208" s="2015"/>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row>
    <row r="209">
      <c r="A209" s="2015"/>
      <c r="B209" s="2015"/>
      <c r="C209" s="2015"/>
      <c r="D209" s="2015"/>
      <c r="E209" s="2015"/>
      <c r="F209" s="2015"/>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row>
    <row r="210">
      <c r="A210" s="2015"/>
      <c r="B210" s="2015"/>
      <c r="C210" s="2015"/>
      <c r="D210" s="2015"/>
      <c r="E210" s="2015"/>
      <c r="F210" s="2015"/>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row>
    <row r="211">
      <c r="A211" s="2015"/>
      <c r="B211" s="2015"/>
      <c r="C211" s="2015"/>
      <c r="D211" s="2015"/>
      <c r="E211" s="2015"/>
      <c r="F211" s="2015"/>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row>
    <row r="212">
      <c r="A212" s="2015"/>
      <c r="B212" s="2015"/>
      <c r="C212" s="2015"/>
      <c r="D212" s="2015"/>
      <c r="E212" s="2015"/>
      <c r="F212" s="2015"/>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row>
    <row r="213">
      <c r="A213" s="2015"/>
      <c r="B213" s="2015"/>
      <c r="C213" s="2015"/>
      <c r="D213" s="2015"/>
      <c r="E213" s="2015"/>
      <c r="F213" s="2015"/>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row>
    <row r="214">
      <c r="A214" s="2015"/>
      <c r="B214" s="2015"/>
      <c r="C214" s="2015"/>
      <c r="D214" s="2015"/>
      <c r="E214" s="2015"/>
      <c r="F214" s="2015"/>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row>
    <row r="215">
      <c r="A215" s="2015"/>
      <c r="B215" s="2015"/>
      <c r="C215" s="2015"/>
      <c r="D215" s="2015"/>
      <c r="E215" s="2015"/>
      <c r="F215" s="2015"/>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row>
    <row r="216">
      <c r="A216" s="2015"/>
      <c r="B216" s="2015"/>
      <c r="C216" s="2015"/>
      <c r="D216" s="2015"/>
      <c r="E216" s="2015"/>
      <c r="F216" s="2015"/>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row>
    <row r="217">
      <c r="A217" s="2015"/>
      <c r="B217" s="2015"/>
      <c r="C217" s="2015"/>
      <c r="D217" s="2015"/>
      <c r="E217" s="2015"/>
      <c r="F217" s="2015"/>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row>
    <row r="218">
      <c r="A218" s="2015"/>
      <c r="B218" s="2015"/>
      <c r="C218" s="2015"/>
      <c r="D218" s="2015"/>
      <c r="E218" s="2015"/>
      <c r="F218" s="2015"/>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row>
    <row r="219">
      <c r="A219" s="2015"/>
      <c r="B219" s="2015"/>
      <c r="C219" s="2015"/>
      <c r="D219" s="2015"/>
      <c r="E219" s="2015"/>
      <c r="F219" s="2015"/>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row>
    <row r="220">
      <c r="A220" s="2015"/>
      <c r="B220" s="2015"/>
      <c r="C220" s="2015"/>
      <c r="D220" s="2015"/>
      <c r="E220" s="2015"/>
      <c r="F220" s="2015"/>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row>
    <row r="221">
      <c r="A221" s="2015"/>
      <c r="B221" s="2015"/>
      <c r="C221" s="2015"/>
      <c r="D221" s="2015"/>
      <c r="E221" s="2015"/>
      <c r="F221" s="2015"/>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row>
    <row r="222">
      <c r="A222" s="2015"/>
      <c r="B222" s="2015"/>
      <c r="C222" s="2015"/>
      <c r="D222" s="2015"/>
      <c r="E222" s="2015"/>
      <c r="F222" s="2015"/>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row>
    <row r="223">
      <c r="A223" s="2015"/>
      <c r="B223" s="2015"/>
      <c r="C223" s="2015"/>
      <c r="D223" s="2015"/>
      <c r="E223" s="2015"/>
      <c r="F223" s="2015"/>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row>
    <row r="224">
      <c r="A224" s="2015"/>
      <c r="B224" s="2015"/>
      <c r="C224" s="2015"/>
      <c r="D224" s="2015"/>
      <c r="E224" s="2015"/>
      <c r="F224" s="2015"/>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row>
    <row r="225">
      <c r="A225" s="2015"/>
      <c r="B225" s="2015"/>
      <c r="C225" s="2015"/>
      <c r="D225" s="2015"/>
      <c r="E225" s="2015"/>
      <c r="F225" s="2015"/>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row>
    <row r="226">
      <c r="A226" s="2015"/>
      <c r="B226" s="2015"/>
      <c r="C226" s="2015"/>
      <c r="D226" s="2015"/>
      <c r="E226" s="2015"/>
      <c r="F226" s="2015"/>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row>
    <row r="227">
      <c r="A227" s="2015"/>
      <c r="B227" s="2015"/>
      <c r="C227" s="2015"/>
      <c r="D227" s="2015"/>
      <c r="E227" s="2015"/>
      <c r="F227" s="2015"/>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row>
    <row r="228">
      <c r="A228" s="2015"/>
      <c r="B228" s="2015"/>
      <c r="C228" s="2015"/>
      <c r="D228" s="2015"/>
      <c r="E228" s="2015"/>
      <c r="F228" s="2015"/>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row>
    <row r="229">
      <c r="A229" s="2015"/>
      <c r="B229" s="2015"/>
      <c r="C229" s="2015"/>
      <c r="D229" s="2015"/>
      <c r="E229" s="2015"/>
      <c r="F229" s="2015"/>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row>
    <row r="230">
      <c r="A230" s="2015"/>
      <c r="B230" s="2015"/>
      <c r="C230" s="2015"/>
      <c r="D230" s="2015"/>
      <c r="E230" s="2015"/>
      <c r="F230" s="2015"/>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row>
    <row r="231">
      <c r="A231" s="2015"/>
      <c r="B231" s="2015"/>
      <c r="C231" s="2015"/>
      <c r="D231" s="2015"/>
      <c r="E231" s="2015"/>
      <c r="F231" s="2015"/>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row>
    <row r="232">
      <c r="A232" s="2015"/>
      <c r="B232" s="2015"/>
      <c r="C232" s="2015"/>
      <c r="D232" s="2015"/>
      <c r="E232" s="2015"/>
      <c r="F232" s="2015"/>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row>
    <row r="233">
      <c r="A233" s="2015"/>
      <c r="B233" s="2015"/>
      <c r="C233" s="2015"/>
      <c r="D233" s="2015"/>
      <c r="E233" s="2015"/>
      <c r="F233" s="2015"/>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row>
    <row r="234">
      <c r="A234" s="2015"/>
      <c r="B234" s="2015"/>
      <c r="C234" s="2015"/>
      <c r="D234" s="2015"/>
      <c r="E234" s="2015"/>
      <c r="F234" s="2015"/>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row>
    <row r="235">
      <c r="A235" s="2015"/>
      <c r="B235" s="2015"/>
      <c r="C235" s="2015"/>
      <c r="D235" s="2015"/>
      <c r="E235" s="2015"/>
      <c r="F235" s="2015"/>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row>
    <row r="236">
      <c r="A236" s="2015"/>
      <c r="B236" s="2015"/>
      <c r="C236" s="2015"/>
      <c r="D236" s="2015"/>
      <c r="E236" s="2015"/>
      <c r="F236" s="2015"/>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row>
    <row r="237">
      <c r="A237" s="2015"/>
      <c r="B237" s="2015"/>
      <c r="C237" s="2015"/>
      <c r="D237" s="2015"/>
      <c r="E237" s="2015"/>
      <c r="F237" s="2015"/>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row>
    <row r="238">
      <c r="A238" s="2015"/>
      <c r="B238" s="2015"/>
      <c r="C238" s="2015"/>
      <c r="D238" s="2015"/>
      <c r="E238" s="2015"/>
      <c r="F238" s="2015"/>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row>
    <row r="239">
      <c r="A239" s="2015"/>
      <c r="B239" s="2015"/>
      <c r="C239" s="2015"/>
      <c r="D239" s="2015"/>
      <c r="E239" s="2015"/>
      <c r="F239" s="2015"/>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row>
    <row r="240">
      <c r="A240" s="2015"/>
      <c r="B240" s="2015"/>
      <c r="C240" s="2015"/>
      <c r="D240" s="2015"/>
      <c r="E240" s="2015"/>
      <c r="F240" s="2015"/>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row>
    <row r="241">
      <c r="A241" s="2015"/>
      <c r="B241" s="2015"/>
      <c r="C241" s="2015"/>
      <c r="D241" s="2015"/>
      <c r="E241" s="2015"/>
      <c r="F241" s="2015"/>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row>
    <row r="242">
      <c r="A242" s="2015"/>
      <c r="B242" s="2015"/>
      <c r="C242" s="2015"/>
      <c r="D242" s="2015"/>
      <c r="E242" s="2015"/>
      <c r="F242" s="2015"/>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row>
    <row r="243">
      <c r="A243" s="2015"/>
      <c r="B243" s="2015"/>
      <c r="C243" s="2015"/>
      <c r="D243" s="2015"/>
      <c r="E243" s="2015"/>
      <c r="F243" s="2015"/>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row>
    <row r="244">
      <c r="A244" s="2015"/>
      <c r="B244" s="2015"/>
      <c r="C244" s="2015"/>
      <c r="D244" s="2015"/>
      <c r="E244" s="2015"/>
      <c r="F244" s="2015"/>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row>
    <row r="245">
      <c r="A245" s="2015"/>
      <c r="B245" s="2015"/>
      <c r="C245" s="2015"/>
      <c r="D245" s="2015"/>
      <c r="E245" s="2015"/>
      <c r="F245" s="2015"/>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row>
    <row r="246">
      <c r="A246" s="2015"/>
      <c r="B246" s="2015"/>
      <c r="C246" s="2015"/>
      <c r="D246" s="2015"/>
      <c r="E246" s="2015"/>
      <c r="F246" s="2015"/>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row>
    <row r="247">
      <c r="A247" s="2015"/>
      <c r="B247" s="2015"/>
      <c r="C247" s="2015"/>
      <c r="D247" s="2015"/>
      <c r="E247" s="2015"/>
      <c r="F247" s="2015"/>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row>
    <row r="248">
      <c r="A248" s="2015"/>
      <c r="B248" s="2015"/>
      <c r="C248" s="2015"/>
      <c r="D248" s="2015"/>
      <c r="E248" s="2015"/>
      <c r="F248" s="2015"/>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row>
    <row r="249">
      <c r="A249" s="2015"/>
      <c r="B249" s="2015"/>
      <c r="C249" s="2015"/>
      <c r="D249" s="2015"/>
      <c r="E249" s="2015"/>
      <c r="F249" s="2015"/>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row>
    <row r="250">
      <c r="A250" s="2015"/>
      <c r="B250" s="2015"/>
      <c r="C250" s="2015"/>
      <c r="D250" s="2015"/>
      <c r="E250" s="2015"/>
      <c r="F250" s="2015"/>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row>
    <row r="251">
      <c r="A251" s="2015"/>
      <c r="B251" s="2015"/>
      <c r="C251" s="2015"/>
      <c r="D251" s="2015"/>
      <c r="E251" s="2015"/>
      <c r="F251" s="2015"/>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row>
    <row r="252">
      <c r="A252" s="2015"/>
      <c r="B252" s="2015"/>
      <c r="C252" s="2015"/>
      <c r="D252" s="2015"/>
      <c r="E252" s="2015"/>
      <c r="F252" s="2015"/>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row>
    <row r="253">
      <c r="A253" s="2015"/>
      <c r="B253" s="2015"/>
      <c r="C253" s="2015"/>
      <c r="D253" s="2015"/>
      <c r="E253" s="2015"/>
      <c r="F253" s="2015"/>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row>
    <row r="254">
      <c r="A254" s="2015"/>
      <c r="B254" s="2015"/>
      <c r="C254" s="2015"/>
      <c r="D254" s="2015"/>
      <c r="E254" s="2015"/>
      <c r="F254" s="2015"/>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row>
    <row r="255">
      <c r="A255" s="2015"/>
      <c r="B255" s="2015"/>
      <c r="C255" s="2015"/>
      <c r="D255" s="2015"/>
      <c r="E255" s="2015"/>
      <c r="F255" s="2015"/>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row>
    <row r="256">
      <c r="A256" s="2015"/>
      <c r="B256" s="2015"/>
      <c r="C256" s="2015"/>
      <c r="D256" s="2015"/>
      <c r="E256" s="2015"/>
      <c r="F256" s="2015"/>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row>
    <row r="257">
      <c r="A257" s="2015"/>
      <c r="B257" s="2015"/>
      <c r="C257" s="2015"/>
      <c r="D257" s="2015"/>
      <c r="E257" s="2015"/>
      <c r="F257" s="2015"/>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row>
    <row r="258">
      <c r="A258" s="2015"/>
      <c r="B258" s="2015"/>
      <c r="C258" s="2015"/>
      <c r="D258" s="2015"/>
      <c r="E258" s="2015"/>
      <c r="F258" s="2015"/>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row>
    <row r="259">
      <c r="A259" s="2015"/>
      <c r="B259" s="2015"/>
      <c r="C259" s="2015"/>
      <c r="D259" s="2015"/>
      <c r="E259" s="2015"/>
      <c r="F259" s="2015"/>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row>
    <row r="260">
      <c r="A260" s="2015"/>
      <c r="B260" s="2015"/>
      <c r="C260" s="2015"/>
      <c r="D260" s="2015"/>
      <c r="E260" s="2015"/>
      <c r="F260" s="2015"/>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row>
    <row r="261">
      <c r="A261" s="2015"/>
      <c r="B261" s="2015"/>
      <c r="C261" s="2015"/>
      <c r="D261" s="2015"/>
      <c r="E261" s="2015"/>
      <c r="F261" s="2015"/>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row>
    <row r="262">
      <c r="A262" s="2015"/>
      <c r="B262" s="2015"/>
      <c r="C262" s="2015"/>
      <c r="D262" s="2015"/>
      <c r="E262" s="2015"/>
      <c r="F262" s="2015"/>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row>
    <row r="263">
      <c r="A263" s="2015"/>
      <c r="B263" s="2015"/>
      <c r="C263" s="2015"/>
      <c r="D263" s="2015"/>
      <c r="E263" s="2015"/>
      <c r="F263" s="2015"/>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row>
    <row r="264">
      <c r="A264" s="2015"/>
      <c r="B264" s="2015"/>
      <c r="C264" s="2015"/>
      <c r="D264" s="2015"/>
      <c r="E264" s="2015"/>
      <c r="F264" s="2015"/>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row>
    <row r="265">
      <c r="A265" s="2015"/>
      <c r="B265" s="2015"/>
      <c r="C265" s="2015"/>
      <c r="D265" s="2015"/>
      <c r="E265" s="2015"/>
      <c r="F265" s="2015"/>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row>
    <row r="266">
      <c r="A266" s="2015"/>
      <c r="B266" s="2015"/>
      <c r="C266" s="2015"/>
      <c r="D266" s="2015"/>
      <c r="E266" s="2015"/>
      <c r="F266" s="2015"/>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row>
    <row r="267">
      <c r="A267" s="2015"/>
      <c r="B267" s="2015"/>
      <c r="C267" s="2015"/>
      <c r="D267" s="2015"/>
      <c r="E267" s="2015"/>
      <c r="F267" s="2015"/>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row>
    <row r="268">
      <c r="A268" s="2015"/>
      <c r="B268" s="2015"/>
      <c r="C268" s="2015"/>
      <c r="D268" s="2015"/>
      <c r="E268" s="2015"/>
      <c r="F268" s="2015"/>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row>
    <row r="269">
      <c r="A269" s="2015"/>
      <c r="B269" s="2015"/>
      <c r="C269" s="2015"/>
      <c r="D269" s="2015"/>
      <c r="E269" s="2015"/>
      <c r="F269" s="2015"/>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row>
    <row r="270">
      <c r="A270" s="2015"/>
      <c r="B270" s="2015"/>
      <c r="C270" s="2015"/>
      <c r="D270" s="2015"/>
      <c r="E270" s="2015"/>
      <c r="F270" s="2015"/>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row>
    <row r="271">
      <c r="A271" s="2015"/>
      <c r="B271" s="2015"/>
      <c r="C271" s="2015"/>
      <c r="D271" s="2015"/>
      <c r="E271" s="2015"/>
      <c r="F271" s="2015"/>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row>
    <row r="272">
      <c r="A272" s="2015"/>
      <c r="B272" s="2015"/>
      <c r="C272" s="2015"/>
      <c r="D272" s="2015"/>
      <c r="E272" s="2015"/>
      <c r="F272" s="2015"/>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row>
    <row r="273">
      <c r="A273" s="2015"/>
      <c r="B273" s="2015"/>
      <c r="C273" s="2015"/>
      <c r="D273" s="2015"/>
      <c r="E273" s="2015"/>
      <c r="F273" s="2015"/>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row>
    <row r="274">
      <c r="A274" s="2015"/>
      <c r="B274" s="2015"/>
      <c r="C274" s="2015"/>
      <c r="D274" s="2015"/>
      <c r="E274" s="2015"/>
      <c r="F274" s="2015"/>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row>
    <row r="275">
      <c r="A275" s="2015"/>
      <c r="B275" s="2015"/>
      <c r="C275" s="2015"/>
      <c r="D275" s="2015"/>
      <c r="E275" s="2015"/>
      <c r="F275" s="2015"/>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row>
    <row r="276">
      <c r="A276" s="2015"/>
      <c r="B276" s="2015"/>
      <c r="C276" s="2015"/>
      <c r="D276" s="2015"/>
      <c r="E276" s="2015"/>
      <c r="F276" s="2015"/>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row>
    <row r="277">
      <c r="A277" s="2015"/>
      <c r="B277" s="2015"/>
      <c r="C277" s="2015"/>
      <c r="D277" s="2015"/>
      <c r="E277" s="2015"/>
      <c r="F277" s="2015"/>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row>
    <row r="278">
      <c r="A278" s="2015"/>
      <c r="B278" s="2015"/>
      <c r="C278" s="2015"/>
      <c r="D278" s="2015"/>
      <c r="E278" s="2015"/>
      <c r="F278" s="2015"/>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row>
    <row r="279">
      <c r="A279" s="2015"/>
      <c r="B279" s="2015"/>
      <c r="C279" s="2015"/>
      <c r="D279" s="2015"/>
      <c r="E279" s="2015"/>
      <c r="F279" s="2015"/>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row>
    <row r="280">
      <c r="A280" s="2015"/>
      <c r="B280" s="2015"/>
      <c r="C280" s="2015"/>
      <c r="D280" s="2015"/>
      <c r="E280" s="2015"/>
      <c r="F280" s="2015"/>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row>
    <row r="281">
      <c r="A281" s="2015"/>
      <c r="B281" s="2015"/>
      <c r="C281" s="2015"/>
      <c r="D281" s="2015"/>
      <c r="E281" s="2015"/>
      <c r="F281" s="2015"/>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row>
    <row r="282">
      <c r="A282" s="2015"/>
      <c r="B282" s="2015"/>
      <c r="C282" s="2015"/>
      <c r="D282" s="2015"/>
      <c r="E282" s="2015"/>
      <c r="F282" s="2015"/>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row>
    <row r="283">
      <c r="A283" s="2015"/>
      <c r="B283" s="2015"/>
      <c r="C283" s="2015"/>
      <c r="D283" s="2015"/>
      <c r="E283" s="2015"/>
      <c r="F283" s="2015"/>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row>
    <row r="284">
      <c r="A284" s="2015"/>
      <c r="B284" s="2015"/>
      <c r="C284" s="2015"/>
      <c r="D284" s="2015"/>
      <c r="E284" s="2015"/>
      <c r="F284" s="2015"/>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row>
    <row r="285">
      <c r="A285" s="2015"/>
      <c r="B285" s="2015"/>
      <c r="C285" s="2015"/>
      <c r="D285" s="2015"/>
      <c r="E285" s="2015"/>
      <c r="F285" s="2015"/>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row>
    <row r="286">
      <c r="A286" s="2015"/>
      <c r="B286" s="2015"/>
      <c r="C286" s="2015"/>
      <c r="D286" s="2015"/>
      <c r="E286" s="2015"/>
      <c r="F286" s="2015"/>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row>
    <row r="287">
      <c r="A287" s="2015"/>
      <c r="B287" s="2015"/>
      <c r="C287" s="2015"/>
      <c r="D287" s="2015"/>
      <c r="E287" s="2015"/>
      <c r="F287" s="2015"/>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row>
    <row r="288">
      <c r="A288" s="2015"/>
      <c r="B288" s="2015"/>
      <c r="C288" s="2015"/>
      <c r="D288" s="2015"/>
      <c r="E288" s="2015"/>
      <c r="F288" s="2015"/>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row>
    <row r="289">
      <c r="A289" s="2015"/>
      <c r="B289" s="2015"/>
      <c r="C289" s="2015"/>
      <c r="D289" s="2015"/>
      <c r="E289" s="2015"/>
      <c r="F289" s="2015"/>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row>
    <row r="290">
      <c r="A290" s="2015"/>
      <c r="B290" s="2015"/>
      <c r="C290" s="2015"/>
      <c r="D290" s="2015"/>
      <c r="E290" s="2015"/>
      <c r="F290" s="2015"/>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row>
    <row r="291">
      <c r="A291" s="2015"/>
      <c r="B291" s="2015"/>
      <c r="C291" s="2015"/>
      <c r="D291" s="2015"/>
      <c r="E291" s="2015"/>
      <c r="F291" s="2015"/>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row>
    <row r="292">
      <c r="A292" s="2015"/>
      <c r="B292" s="2015"/>
      <c r="C292" s="2015"/>
      <c r="D292" s="2015"/>
      <c r="E292" s="2015"/>
      <c r="F292" s="2015"/>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row>
    <row r="293">
      <c r="A293" s="2015"/>
      <c r="B293" s="2015"/>
      <c r="C293" s="2015"/>
      <c r="D293" s="2015"/>
      <c r="E293" s="2015"/>
      <c r="F293" s="2015"/>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row>
    <row r="294">
      <c r="A294" s="2015"/>
      <c r="B294" s="2015"/>
      <c r="C294" s="2015"/>
      <c r="D294" s="2015"/>
      <c r="E294" s="2015"/>
      <c r="F294" s="2015"/>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row>
    <row r="295">
      <c r="A295" s="2015"/>
      <c r="B295" s="2015"/>
      <c r="C295" s="2015"/>
      <c r="D295" s="2015"/>
      <c r="E295" s="2015"/>
      <c r="F295" s="2015"/>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row>
    <row r="296">
      <c r="A296" s="2015"/>
      <c r="B296" s="2015"/>
      <c r="C296" s="2015"/>
      <c r="D296" s="2015"/>
      <c r="E296" s="2015"/>
      <c r="F296" s="2015"/>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row>
    <row r="297">
      <c r="A297" s="2015"/>
      <c r="B297" s="2015"/>
      <c r="C297" s="2015"/>
      <c r="D297" s="2015"/>
      <c r="E297" s="2015"/>
      <c r="F297" s="2015"/>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row>
    <row r="298">
      <c r="A298" s="2015"/>
      <c r="B298" s="2015"/>
      <c r="C298" s="2015"/>
      <c r="D298" s="2015"/>
      <c r="E298" s="2015"/>
      <c r="F298" s="2015"/>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row>
    <row r="299">
      <c r="A299" s="2015"/>
      <c r="B299" s="2015"/>
      <c r="C299" s="2015"/>
      <c r="D299" s="2015"/>
      <c r="E299" s="2015"/>
      <c r="F299" s="2015"/>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row>
    <row r="300">
      <c r="A300" s="2015"/>
      <c r="B300" s="2015"/>
      <c r="C300" s="2015"/>
      <c r="D300" s="2015"/>
      <c r="E300" s="2015"/>
      <c r="F300" s="2015"/>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row>
    <row r="301">
      <c r="A301" s="2015"/>
      <c r="B301" s="2015"/>
      <c r="C301" s="2015"/>
      <c r="D301" s="2015"/>
      <c r="E301" s="2015"/>
      <c r="F301" s="2015"/>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row>
    <row r="302">
      <c r="A302" s="2015"/>
      <c r="B302" s="2015"/>
      <c r="C302" s="2015"/>
      <c r="D302" s="2015"/>
      <c r="E302" s="2015"/>
      <c r="F302" s="2015"/>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row>
    <row r="303">
      <c r="A303" s="2015"/>
      <c r="B303" s="2015"/>
      <c r="C303" s="2015"/>
      <c r="D303" s="2015"/>
      <c r="E303" s="2015"/>
      <c r="F303" s="2015"/>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row>
    <row r="304">
      <c r="A304" s="2015"/>
      <c r="B304" s="2015"/>
      <c r="C304" s="2015"/>
      <c r="D304" s="2015"/>
      <c r="E304" s="2015"/>
      <c r="F304" s="2015"/>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row>
    <row r="305">
      <c r="A305" s="2015"/>
      <c r="B305" s="2015"/>
      <c r="C305" s="2015"/>
      <c r="D305" s="2015"/>
      <c r="E305" s="2015"/>
      <c r="F305" s="2015"/>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row>
    <row r="306">
      <c r="A306" s="2015"/>
      <c r="B306" s="2015"/>
      <c r="C306" s="2015"/>
      <c r="D306" s="2015"/>
      <c r="E306" s="2015"/>
      <c r="F306" s="2015"/>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row>
    <row r="307">
      <c r="A307" s="2015"/>
      <c r="B307" s="2015"/>
      <c r="C307" s="2015"/>
      <c r="D307" s="2015"/>
      <c r="E307" s="2015"/>
      <c r="F307" s="2015"/>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row>
    <row r="308">
      <c r="A308" s="2015"/>
      <c r="B308" s="2015"/>
      <c r="C308" s="2015"/>
      <c r="D308" s="2015"/>
      <c r="E308" s="2015"/>
      <c r="F308" s="2015"/>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row>
    <row r="309">
      <c r="A309" s="2015"/>
      <c r="B309" s="2015"/>
      <c r="C309" s="2015"/>
      <c r="D309" s="2015"/>
      <c r="E309" s="2015"/>
      <c r="F309" s="2015"/>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row>
    <row r="310">
      <c r="A310" s="2015"/>
      <c r="B310" s="2015"/>
      <c r="C310" s="2015"/>
      <c r="D310" s="2015"/>
      <c r="E310" s="2015"/>
      <c r="F310" s="2015"/>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row>
    <row r="311">
      <c r="A311" s="2015"/>
      <c r="B311" s="2015"/>
      <c r="C311" s="2015"/>
      <c r="D311" s="2015"/>
      <c r="E311" s="2015"/>
      <c r="F311" s="2015"/>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row>
    <row r="312">
      <c r="A312" s="2015"/>
      <c r="B312" s="2015"/>
      <c r="C312" s="2015"/>
      <c r="D312" s="2015"/>
      <c r="E312" s="2015"/>
      <c r="F312" s="2015"/>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row>
    <row r="313">
      <c r="A313" s="2015"/>
      <c r="B313" s="2015"/>
      <c r="C313" s="2015"/>
      <c r="D313" s="2015"/>
      <c r="E313" s="2015"/>
      <c r="F313" s="2015"/>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row>
    <row r="314">
      <c r="A314" s="2015"/>
      <c r="B314" s="2015"/>
      <c r="C314" s="2015"/>
      <c r="D314" s="2015"/>
      <c r="E314" s="2015"/>
      <c r="F314" s="2015"/>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row>
    <row r="315">
      <c r="A315" s="2015"/>
      <c r="B315" s="2015"/>
      <c r="C315" s="2015"/>
      <c r="D315" s="2015"/>
      <c r="E315" s="2015"/>
      <c r="F315" s="2015"/>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row>
    <row r="316">
      <c r="A316" s="2015"/>
      <c r="B316" s="2015"/>
      <c r="C316" s="2015"/>
      <c r="D316" s="2015"/>
      <c r="E316" s="2015"/>
      <c r="F316" s="2015"/>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row>
    <row r="317">
      <c r="A317" s="2015"/>
      <c r="B317" s="2015"/>
      <c r="C317" s="2015"/>
      <c r="D317" s="2015"/>
      <c r="E317" s="2015"/>
      <c r="F317" s="2015"/>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row>
    <row r="318">
      <c r="A318" s="2015"/>
      <c r="B318" s="2015"/>
      <c r="C318" s="2015"/>
      <c r="D318" s="2015"/>
      <c r="E318" s="2015"/>
      <c r="F318" s="2015"/>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row>
    <row r="319">
      <c r="A319" s="2015"/>
      <c r="B319" s="2015"/>
      <c r="C319" s="2015"/>
      <c r="D319" s="2015"/>
      <c r="E319" s="2015"/>
      <c r="F319" s="2015"/>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row>
    <row r="320">
      <c r="A320" s="2015"/>
      <c r="B320" s="2015"/>
      <c r="C320" s="2015"/>
      <c r="D320" s="2015"/>
      <c r="E320" s="2015"/>
      <c r="F320" s="2015"/>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row>
    <row r="321">
      <c r="A321" s="2015"/>
      <c r="B321" s="2015"/>
      <c r="C321" s="2015"/>
      <c r="D321" s="2015"/>
      <c r="E321" s="2015"/>
      <c r="F321" s="2015"/>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row>
    <row r="322">
      <c r="A322" s="2015"/>
      <c r="B322" s="2015"/>
      <c r="C322" s="2015"/>
      <c r="D322" s="2015"/>
      <c r="E322" s="2015"/>
      <c r="F322" s="2015"/>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row>
    <row r="323">
      <c r="A323" s="2015"/>
      <c r="B323" s="2015"/>
      <c r="C323" s="2015"/>
      <c r="D323" s="2015"/>
      <c r="E323" s="2015"/>
      <c r="F323" s="2015"/>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row>
    <row r="324">
      <c r="A324" s="2015"/>
      <c r="B324" s="2015"/>
      <c r="C324" s="2015"/>
      <c r="D324" s="2015"/>
      <c r="E324" s="2015"/>
      <c r="F324" s="2015"/>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row>
    <row r="325">
      <c r="A325" s="2015"/>
      <c r="B325" s="2015"/>
      <c r="C325" s="2015"/>
      <c r="D325" s="2015"/>
      <c r="E325" s="2015"/>
      <c r="F325" s="2015"/>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row>
    <row r="326">
      <c r="A326" s="2015"/>
      <c r="B326" s="2015"/>
      <c r="C326" s="2015"/>
      <c r="D326" s="2015"/>
      <c r="E326" s="2015"/>
      <c r="F326" s="2015"/>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row>
    <row r="327">
      <c r="A327" s="2015"/>
      <c r="B327" s="2015"/>
      <c r="C327" s="2015"/>
      <c r="D327" s="2015"/>
      <c r="E327" s="2015"/>
      <c r="F327" s="2015"/>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row>
    <row r="328">
      <c r="A328" s="2015"/>
      <c r="B328" s="2015"/>
      <c r="C328" s="2015"/>
      <c r="D328" s="2015"/>
      <c r="E328" s="2015"/>
      <c r="F328" s="2015"/>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row>
    <row r="329">
      <c r="A329" s="2015"/>
      <c r="B329" s="2015"/>
      <c r="C329" s="2015"/>
      <c r="D329" s="2015"/>
      <c r="E329" s="2015"/>
      <c r="F329" s="2015"/>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row>
    <row r="330">
      <c r="A330" s="2015"/>
      <c r="B330" s="2015"/>
      <c r="C330" s="2015"/>
      <c r="D330" s="2015"/>
      <c r="E330" s="2015"/>
      <c r="F330" s="2015"/>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row>
    <row r="331">
      <c r="A331" s="2015"/>
      <c r="B331" s="2015"/>
      <c r="C331" s="2015"/>
      <c r="D331" s="2015"/>
      <c r="E331" s="2015"/>
      <c r="F331" s="2015"/>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row>
    <row r="332">
      <c r="A332" s="2015"/>
      <c r="B332" s="2015"/>
      <c r="C332" s="2015"/>
      <c r="D332" s="2015"/>
      <c r="E332" s="2015"/>
      <c r="F332" s="2015"/>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row>
    <row r="333">
      <c r="A333" s="2015"/>
      <c r="B333" s="2015"/>
      <c r="C333" s="2015"/>
      <c r="D333" s="2015"/>
      <c r="E333" s="2015"/>
      <c r="F333" s="2015"/>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row>
    <row r="334">
      <c r="A334" s="2015"/>
      <c r="B334" s="2015"/>
      <c r="C334" s="2015"/>
      <c r="D334" s="2015"/>
      <c r="E334" s="2015"/>
      <c r="F334" s="2015"/>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row>
    <row r="335">
      <c r="A335" s="2015"/>
      <c r="B335" s="2015"/>
      <c r="C335" s="2015"/>
      <c r="D335" s="2015"/>
      <c r="E335" s="2015"/>
      <c r="F335" s="2015"/>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row>
    <row r="336">
      <c r="A336" s="2015"/>
      <c r="B336" s="2015"/>
      <c r="C336" s="2015"/>
      <c r="D336" s="2015"/>
      <c r="E336" s="2015"/>
      <c r="F336" s="2015"/>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row>
    <row r="337">
      <c r="A337" s="2015"/>
      <c r="B337" s="2015"/>
      <c r="C337" s="2015"/>
      <c r="D337" s="2015"/>
      <c r="E337" s="2015"/>
      <c r="F337" s="2015"/>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row>
    <row r="338">
      <c r="A338" s="2015"/>
      <c r="B338" s="2015"/>
      <c r="C338" s="2015"/>
      <c r="D338" s="2015"/>
      <c r="E338" s="2015"/>
      <c r="F338" s="2015"/>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row>
    <row r="339">
      <c r="A339" s="2015"/>
      <c r="B339" s="2015"/>
      <c r="C339" s="2015"/>
      <c r="D339" s="2015"/>
      <c r="E339" s="2015"/>
      <c r="F339" s="2015"/>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row>
    <row r="340">
      <c r="A340" s="2015"/>
      <c r="B340" s="2015"/>
      <c r="C340" s="2015"/>
      <c r="D340" s="2015"/>
      <c r="E340" s="2015"/>
      <c r="F340" s="2015"/>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row>
    <row r="341">
      <c r="A341" s="2015"/>
      <c r="B341" s="2015"/>
      <c r="C341" s="2015"/>
      <c r="D341" s="2015"/>
      <c r="E341" s="2015"/>
      <c r="F341" s="2015"/>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row>
    <row r="342">
      <c r="A342" s="2015"/>
      <c r="B342" s="2015"/>
      <c r="C342" s="2015"/>
      <c r="D342" s="2015"/>
      <c r="E342" s="2015"/>
      <c r="F342" s="2015"/>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row>
    <row r="343">
      <c r="A343" s="2015"/>
      <c r="B343" s="2015"/>
      <c r="C343" s="2015"/>
      <c r="D343" s="2015"/>
      <c r="E343" s="2015"/>
      <c r="F343" s="2015"/>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row>
    <row r="344">
      <c r="A344" s="2015"/>
      <c r="B344" s="2015"/>
      <c r="C344" s="2015"/>
      <c r="D344" s="2015"/>
      <c r="E344" s="2015"/>
      <c r="F344" s="2015"/>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row>
    <row r="345">
      <c r="A345" s="2015"/>
      <c r="B345" s="2015"/>
      <c r="C345" s="2015"/>
      <c r="D345" s="2015"/>
      <c r="E345" s="2015"/>
      <c r="F345" s="2015"/>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row>
    <row r="346">
      <c r="A346" s="2015"/>
      <c r="B346" s="2015"/>
      <c r="C346" s="2015"/>
      <c r="D346" s="2015"/>
      <c r="E346" s="2015"/>
      <c r="F346" s="2015"/>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row>
    <row r="347">
      <c r="A347" s="2015"/>
      <c r="B347" s="2015"/>
      <c r="C347" s="2015"/>
      <c r="D347" s="2015"/>
      <c r="E347" s="2015"/>
      <c r="F347" s="2015"/>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row>
    <row r="348">
      <c r="A348" s="2015"/>
      <c r="B348" s="2015"/>
      <c r="C348" s="2015"/>
      <c r="D348" s="2015"/>
      <c r="E348" s="2015"/>
      <c r="F348" s="2015"/>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row>
    <row r="349">
      <c r="A349" s="2015"/>
      <c r="B349" s="2015"/>
      <c r="C349" s="2015"/>
      <c r="D349" s="2015"/>
      <c r="E349" s="2015"/>
      <c r="F349" s="2015"/>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row>
    <row r="350">
      <c r="A350" s="2015"/>
      <c r="B350" s="2015"/>
      <c r="C350" s="2015"/>
      <c r="D350" s="2015"/>
      <c r="E350" s="2015"/>
      <c r="F350" s="2015"/>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row>
    <row r="351">
      <c r="A351" s="2015"/>
      <c r="B351" s="2015"/>
      <c r="C351" s="2015"/>
      <c r="D351" s="2015"/>
      <c r="E351" s="2015"/>
      <c r="F351" s="2015"/>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row>
    <row r="352">
      <c r="A352" s="2015"/>
      <c r="B352" s="2015"/>
      <c r="C352" s="2015"/>
      <c r="D352" s="2015"/>
      <c r="E352" s="2015"/>
      <c r="F352" s="2015"/>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row>
    <row r="353">
      <c r="A353" s="2015"/>
      <c r="B353" s="2015"/>
      <c r="C353" s="2015"/>
      <c r="D353" s="2015"/>
      <c r="E353" s="2015"/>
      <c r="F353" s="2015"/>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row>
    <row r="354">
      <c r="A354" s="2015"/>
      <c r="B354" s="2015"/>
      <c r="C354" s="2015"/>
      <c r="D354" s="2015"/>
      <c r="E354" s="2015"/>
      <c r="F354" s="2015"/>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row>
    <row r="355">
      <c r="A355" s="2015"/>
      <c r="B355" s="2015"/>
      <c r="C355" s="2015"/>
      <c r="D355" s="2015"/>
      <c r="E355" s="2015"/>
      <c r="F355" s="2015"/>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row>
    <row r="356">
      <c r="A356" s="2015"/>
      <c r="B356" s="2015"/>
      <c r="C356" s="2015"/>
      <c r="D356" s="2015"/>
      <c r="E356" s="2015"/>
      <c r="F356" s="2015"/>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row>
    <row r="357">
      <c r="A357" s="2015"/>
      <c r="B357" s="2015"/>
      <c r="C357" s="2015"/>
      <c r="D357" s="2015"/>
      <c r="E357" s="2015"/>
      <c r="F357" s="2015"/>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row>
    <row r="358">
      <c r="A358" s="2015"/>
      <c r="B358" s="2015"/>
      <c r="C358" s="2015"/>
      <c r="D358" s="2015"/>
      <c r="E358" s="2015"/>
      <c r="F358" s="2015"/>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row>
    <row r="359">
      <c r="A359" s="2015"/>
      <c r="B359" s="2015"/>
      <c r="C359" s="2015"/>
      <c r="D359" s="2015"/>
      <c r="E359" s="2015"/>
      <c r="F359" s="2015"/>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row>
    <row r="360">
      <c r="A360" s="2015"/>
      <c r="B360" s="2015"/>
      <c r="C360" s="2015"/>
      <c r="D360" s="2015"/>
      <c r="E360" s="2015"/>
      <c r="F360" s="2015"/>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row>
    <row r="361">
      <c r="A361" s="2015"/>
      <c r="B361" s="2015"/>
      <c r="C361" s="2015"/>
      <c r="D361" s="2015"/>
      <c r="E361" s="2015"/>
      <c r="F361" s="2015"/>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row>
    <row r="362">
      <c r="A362" s="2015"/>
      <c r="B362" s="2015"/>
      <c r="C362" s="2015"/>
      <c r="D362" s="2015"/>
      <c r="E362" s="2015"/>
      <c r="F362" s="2015"/>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row>
    <row r="363">
      <c r="A363" s="2015"/>
      <c r="B363" s="2015"/>
      <c r="C363" s="2015"/>
      <c r="D363" s="2015"/>
      <c r="E363" s="2015"/>
      <c r="F363" s="2015"/>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row>
    <row r="364">
      <c r="A364" s="2015"/>
      <c r="B364" s="2015"/>
      <c r="C364" s="2015"/>
      <c r="D364" s="2015"/>
      <c r="E364" s="2015"/>
      <c r="F364" s="2015"/>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row>
    <row r="365">
      <c r="A365" s="2015"/>
      <c r="B365" s="2015"/>
      <c r="C365" s="2015"/>
      <c r="D365" s="2015"/>
      <c r="E365" s="2015"/>
      <c r="F365" s="2015"/>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row>
    <row r="366">
      <c r="A366" s="2015"/>
      <c r="B366" s="2015"/>
      <c r="C366" s="2015"/>
      <c r="D366" s="2015"/>
      <c r="E366" s="2015"/>
      <c r="F366" s="2015"/>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row>
    <row r="367">
      <c r="A367" s="2015"/>
      <c r="B367" s="2015"/>
      <c r="C367" s="2015"/>
      <c r="D367" s="2015"/>
      <c r="E367" s="2015"/>
      <c r="F367" s="2015"/>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row>
    <row r="368">
      <c r="A368" s="2015"/>
      <c r="B368" s="2015"/>
      <c r="C368" s="2015"/>
      <c r="D368" s="2015"/>
      <c r="E368" s="2015"/>
      <c r="F368" s="2015"/>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row>
    <row r="369">
      <c r="A369" s="2015"/>
      <c r="B369" s="2015"/>
      <c r="C369" s="2015"/>
      <c r="D369" s="2015"/>
      <c r="E369" s="2015"/>
      <c r="F369" s="2015"/>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row>
    <row r="370">
      <c r="A370" s="2015"/>
      <c r="B370" s="2015"/>
      <c r="C370" s="2015"/>
      <c r="D370" s="2015"/>
      <c r="E370" s="2015"/>
      <c r="F370" s="2015"/>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row>
    <row r="371">
      <c r="A371" s="2015"/>
      <c r="B371" s="2015"/>
      <c r="C371" s="2015"/>
      <c r="D371" s="2015"/>
      <c r="E371" s="2015"/>
      <c r="F371" s="2015"/>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row>
    <row r="372">
      <c r="A372" s="2015"/>
      <c r="B372" s="2015"/>
      <c r="C372" s="2015"/>
      <c r="D372" s="2015"/>
      <c r="E372" s="2015"/>
      <c r="F372" s="2015"/>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row>
    <row r="373">
      <c r="A373" s="2015"/>
      <c r="B373" s="2015"/>
      <c r="C373" s="2015"/>
      <c r="D373" s="2015"/>
      <c r="E373" s="2015"/>
      <c r="F373" s="2015"/>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row>
    <row r="374">
      <c r="A374" s="2015"/>
      <c r="B374" s="2015"/>
      <c r="C374" s="2015"/>
      <c r="D374" s="2015"/>
      <c r="E374" s="2015"/>
      <c r="F374" s="2015"/>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row>
    <row r="375">
      <c r="A375" s="2015"/>
      <c r="B375" s="2015"/>
      <c r="C375" s="2015"/>
      <c r="D375" s="2015"/>
      <c r="E375" s="2015"/>
      <c r="F375" s="2015"/>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row>
    <row r="376">
      <c r="A376" s="2015"/>
      <c r="B376" s="2015"/>
      <c r="C376" s="2015"/>
      <c r="D376" s="2015"/>
      <c r="E376" s="2015"/>
      <c r="F376" s="2015"/>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row>
    <row r="377">
      <c r="A377" s="2015"/>
      <c r="B377" s="2015"/>
      <c r="C377" s="2015"/>
      <c r="D377" s="2015"/>
      <c r="E377" s="2015"/>
      <c r="F377" s="2015"/>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row>
    <row r="378">
      <c r="A378" s="2015"/>
      <c r="B378" s="2015"/>
      <c r="C378" s="2015"/>
      <c r="D378" s="2015"/>
      <c r="E378" s="2015"/>
      <c r="F378" s="2015"/>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row>
    <row r="379">
      <c r="A379" s="2015"/>
      <c r="B379" s="2015"/>
      <c r="C379" s="2015"/>
      <c r="D379" s="2015"/>
      <c r="E379" s="2015"/>
      <c r="F379" s="2015"/>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row>
    <row r="380">
      <c r="A380" s="2015"/>
      <c r="B380" s="2015"/>
      <c r="C380" s="2015"/>
      <c r="D380" s="2015"/>
      <c r="E380" s="2015"/>
      <c r="F380" s="2015"/>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row>
    <row r="381">
      <c r="A381" s="2015"/>
      <c r="B381" s="2015"/>
      <c r="C381" s="2015"/>
      <c r="D381" s="2015"/>
      <c r="E381" s="2015"/>
      <c r="F381" s="2015"/>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row>
    <row r="382">
      <c r="A382" s="2015"/>
      <c r="B382" s="2015"/>
      <c r="C382" s="2015"/>
      <c r="D382" s="2015"/>
      <c r="E382" s="2015"/>
      <c r="F382" s="2015"/>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row>
    <row r="383">
      <c r="A383" s="2015"/>
      <c r="B383" s="2015"/>
      <c r="C383" s="2015"/>
      <c r="D383" s="2015"/>
      <c r="E383" s="2015"/>
      <c r="F383" s="2015"/>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row>
    <row r="384">
      <c r="A384" s="2015"/>
      <c r="B384" s="2015"/>
      <c r="C384" s="2015"/>
      <c r="D384" s="2015"/>
      <c r="E384" s="2015"/>
      <c r="F384" s="2015"/>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row>
    <row r="385">
      <c r="A385" s="2015"/>
      <c r="B385" s="2015"/>
      <c r="C385" s="2015"/>
      <c r="D385" s="2015"/>
      <c r="E385" s="2015"/>
      <c r="F385" s="2015"/>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row>
    <row r="386">
      <c r="A386" s="2015"/>
      <c r="B386" s="2015"/>
      <c r="C386" s="2015"/>
      <c r="D386" s="2015"/>
      <c r="E386" s="2015"/>
      <c r="F386" s="2015"/>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row>
    <row r="387">
      <c r="A387" s="2015"/>
      <c r="B387" s="2015"/>
      <c r="C387" s="2015"/>
      <c r="D387" s="2015"/>
      <c r="E387" s="2015"/>
      <c r="F387" s="2015"/>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row>
    <row r="388">
      <c r="A388" s="2015"/>
      <c r="B388" s="2015"/>
      <c r="C388" s="2015"/>
      <c r="D388" s="2015"/>
      <c r="E388" s="2015"/>
      <c r="F388" s="2015"/>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row>
    <row r="389">
      <c r="A389" s="2015"/>
      <c r="B389" s="2015"/>
      <c r="C389" s="2015"/>
      <c r="D389" s="2015"/>
      <c r="E389" s="2015"/>
      <c r="F389" s="2015"/>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row>
    <row r="390">
      <c r="A390" s="2015"/>
      <c r="B390" s="2015"/>
      <c r="C390" s="2015"/>
      <c r="D390" s="2015"/>
      <c r="E390" s="2015"/>
      <c r="F390" s="2015"/>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row>
    <row r="391">
      <c r="A391" s="2015"/>
      <c r="B391" s="2015"/>
      <c r="C391" s="2015"/>
      <c r="D391" s="2015"/>
      <c r="E391" s="2015"/>
      <c r="F391" s="2015"/>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row>
    <row r="392">
      <c r="A392" s="2015"/>
      <c r="B392" s="2015"/>
      <c r="C392" s="2015"/>
      <c r="D392" s="2015"/>
      <c r="E392" s="2015"/>
      <c r="F392" s="2015"/>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row>
    <row r="393">
      <c r="A393" s="2015"/>
      <c r="B393" s="2015"/>
      <c r="C393" s="2015"/>
      <c r="D393" s="2015"/>
      <c r="E393" s="2015"/>
      <c r="F393" s="2015"/>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row>
    <row r="394">
      <c r="A394" s="2015"/>
      <c r="B394" s="2015"/>
      <c r="C394" s="2015"/>
      <c r="D394" s="2015"/>
      <c r="E394" s="2015"/>
      <c r="F394" s="2015"/>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row>
    <row r="395">
      <c r="A395" s="2015"/>
      <c r="B395" s="2015"/>
      <c r="C395" s="2015"/>
      <c r="D395" s="2015"/>
      <c r="E395" s="2015"/>
      <c r="F395" s="2015"/>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row>
    <row r="396">
      <c r="A396" s="2015"/>
      <c r="B396" s="2015"/>
      <c r="C396" s="2015"/>
      <c r="D396" s="2015"/>
      <c r="E396" s="2015"/>
      <c r="F396" s="2015"/>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row>
    <row r="397">
      <c r="A397" s="2015"/>
      <c r="B397" s="2015"/>
      <c r="C397" s="2015"/>
      <c r="D397" s="2015"/>
      <c r="E397" s="2015"/>
      <c r="F397" s="2015"/>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row>
    <row r="398">
      <c r="A398" s="2015"/>
      <c r="B398" s="2015"/>
      <c r="C398" s="2015"/>
      <c r="D398" s="2015"/>
      <c r="E398" s="2015"/>
      <c r="F398" s="2015"/>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row>
    <row r="399">
      <c r="A399" s="2015"/>
      <c r="B399" s="2015"/>
      <c r="C399" s="2015"/>
      <c r="D399" s="2015"/>
      <c r="E399" s="2015"/>
      <c r="F399" s="2015"/>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row>
    <row r="400">
      <c r="A400" s="2015"/>
      <c r="B400" s="2015"/>
      <c r="C400" s="2015"/>
      <c r="D400" s="2015"/>
      <c r="E400" s="2015"/>
      <c r="F400" s="2015"/>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row>
    <row r="401">
      <c r="A401" s="2015"/>
      <c r="B401" s="2015"/>
      <c r="C401" s="2015"/>
      <c r="D401" s="2015"/>
      <c r="E401" s="2015"/>
      <c r="F401" s="2015"/>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row>
    <row r="402">
      <c r="A402" s="2015"/>
      <c r="B402" s="2015"/>
      <c r="C402" s="2015"/>
      <c r="D402" s="2015"/>
      <c r="E402" s="2015"/>
      <c r="F402" s="2015"/>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row>
    <row r="403">
      <c r="A403" s="2015"/>
      <c r="B403" s="2015"/>
      <c r="C403" s="2015"/>
      <c r="D403" s="2015"/>
      <c r="E403" s="2015"/>
      <c r="F403" s="2015"/>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row>
    <row r="404">
      <c r="A404" s="2015"/>
      <c r="B404" s="2015"/>
      <c r="C404" s="2015"/>
      <c r="D404" s="2015"/>
      <c r="E404" s="2015"/>
      <c r="F404" s="2015"/>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row>
    <row r="405">
      <c r="A405" s="2015"/>
      <c r="B405" s="2015"/>
      <c r="C405" s="2015"/>
      <c r="D405" s="2015"/>
      <c r="E405" s="2015"/>
      <c r="F405" s="2015"/>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row>
    <row r="406">
      <c r="A406" s="2015"/>
      <c r="B406" s="2015"/>
      <c r="C406" s="2015"/>
      <c r="D406" s="2015"/>
      <c r="E406" s="2015"/>
      <c r="F406" s="2015"/>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row>
    <row r="407">
      <c r="A407" s="2015"/>
      <c r="B407" s="2015"/>
      <c r="C407" s="2015"/>
      <c r="D407" s="2015"/>
      <c r="E407" s="2015"/>
      <c r="F407" s="2015"/>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row>
    <row r="408">
      <c r="A408" s="2015"/>
      <c r="B408" s="2015"/>
      <c r="C408" s="2015"/>
      <c r="D408" s="2015"/>
      <c r="E408" s="2015"/>
      <c r="F408" s="2015"/>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row>
    <row r="409">
      <c r="A409" s="2015"/>
      <c r="B409" s="2015"/>
      <c r="C409" s="2015"/>
      <c r="D409" s="2015"/>
      <c r="E409" s="2015"/>
      <c r="F409" s="2015"/>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row>
    <row r="410">
      <c r="A410" s="2015"/>
      <c r="B410" s="2015"/>
      <c r="C410" s="2015"/>
      <c r="D410" s="2015"/>
      <c r="E410" s="2015"/>
      <c r="F410" s="2015"/>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row>
    <row r="411">
      <c r="A411" s="2015"/>
      <c r="B411" s="2015"/>
      <c r="C411" s="2015"/>
      <c r="D411" s="2015"/>
      <c r="E411" s="2015"/>
      <c r="F411" s="2015"/>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row>
    <row r="412">
      <c r="A412" s="2015"/>
      <c r="B412" s="2015"/>
      <c r="C412" s="2015"/>
      <c r="D412" s="2015"/>
      <c r="E412" s="2015"/>
      <c r="F412" s="2015"/>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row>
    <row r="413">
      <c r="A413" s="2015"/>
      <c r="B413" s="2015"/>
      <c r="C413" s="2015"/>
      <c r="D413" s="2015"/>
      <c r="E413" s="2015"/>
      <c r="F413" s="2015"/>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row>
    <row r="414">
      <c r="A414" s="2015"/>
      <c r="B414" s="2015"/>
      <c r="C414" s="2015"/>
      <c r="D414" s="2015"/>
      <c r="E414" s="2015"/>
      <c r="F414" s="2015"/>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row>
    <row r="415">
      <c r="A415" s="2015"/>
      <c r="B415" s="2015"/>
      <c r="C415" s="2015"/>
      <c r="D415" s="2015"/>
      <c r="E415" s="2015"/>
      <c r="F415" s="2015"/>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row>
    <row r="416">
      <c r="A416" s="2015"/>
      <c r="B416" s="2015"/>
      <c r="C416" s="2015"/>
      <c r="D416" s="2015"/>
      <c r="E416" s="2015"/>
      <c r="F416" s="2015"/>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row>
    <row r="417">
      <c r="A417" s="2015"/>
      <c r="B417" s="2015"/>
      <c r="C417" s="2015"/>
      <c r="D417" s="2015"/>
      <c r="E417" s="2015"/>
      <c r="F417" s="2015"/>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row>
    <row r="418">
      <c r="A418" s="2015"/>
      <c r="B418" s="2015"/>
      <c r="C418" s="2015"/>
      <c r="D418" s="2015"/>
      <c r="E418" s="2015"/>
      <c r="F418" s="2015"/>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row>
    <row r="419">
      <c r="A419" s="2015"/>
      <c r="B419" s="2015"/>
      <c r="C419" s="2015"/>
      <c r="D419" s="2015"/>
      <c r="E419" s="2015"/>
      <c r="F419" s="2015"/>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row>
    <row r="420">
      <c r="A420" s="2015"/>
      <c r="B420" s="2015"/>
      <c r="C420" s="2015"/>
      <c r="D420" s="2015"/>
      <c r="E420" s="2015"/>
      <c r="F420" s="2015"/>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row>
    <row r="421">
      <c r="A421" s="2015"/>
      <c r="B421" s="2015"/>
      <c r="C421" s="2015"/>
      <c r="D421" s="2015"/>
      <c r="E421" s="2015"/>
      <c r="F421" s="2015"/>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row>
    <row r="422">
      <c r="A422" s="2015"/>
      <c r="B422" s="2015"/>
      <c r="C422" s="2015"/>
      <c r="D422" s="2015"/>
      <c r="E422" s="2015"/>
      <c r="F422" s="2015"/>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row>
    <row r="423">
      <c r="A423" s="2015"/>
      <c r="B423" s="2015"/>
      <c r="C423" s="2015"/>
      <c r="D423" s="2015"/>
      <c r="E423" s="2015"/>
      <c r="F423" s="2015"/>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row>
    <row r="424">
      <c r="A424" s="2015"/>
      <c r="B424" s="2015"/>
      <c r="C424" s="2015"/>
      <c r="D424" s="2015"/>
      <c r="E424" s="2015"/>
      <c r="F424" s="2015"/>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row>
    <row r="425">
      <c r="A425" s="2015"/>
      <c r="B425" s="2015"/>
      <c r="C425" s="2015"/>
      <c r="D425" s="2015"/>
      <c r="E425" s="2015"/>
      <c r="F425" s="2015"/>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row>
    <row r="426">
      <c r="A426" s="2015"/>
      <c r="B426" s="2015"/>
      <c r="C426" s="2015"/>
      <c r="D426" s="2015"/>
      <c r="E426" s="2015"/>
      <c r="F426" s="2015"/>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row>
    <row r="427">
      <c r="A427" s="2015"/>
      <c r="B427" s="2015"/>
      <c r="C427" s="2015"/>
      <c r="D427" s="2015"/>
      <c r="E427" s="2015"/>
      <c r="F427" s="2015"/>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row>
    <row r="428">
      <c r="A428" s="2015"/>
      <c r="B428" s="2015"/>
      <c r="C428" s="2015"/>
      <c r="D428" s="2015"/>
      <c r="E428" s="2015"/>
      <c r="F428" s="2015"/>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row>
    <row r="429">
      <c r="A429" s="2015"/>
      <c r="B429" s="2015"/>
      <c r="C429" s="2015"/>
      <c r="D429" s="2015"/>
      <c r="E429" s="2015"/>
      <c r="F429" s="2015"/>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row>
    <row r="430">
      <c r="A430" s="2015"/>
      <c r="B430" s="2015"/>
      <c r="C430" s="2015"/>
      <c r="D430" s="2015"/>
      <c r="E430" s="2015"/>
      <c r="F430" s="2015"/>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row>
    <row r="431">
      <c r="A431" s="2015"/>
      <c r="B431" s="2015"/>
      <c r="C431" s="2015"/>
      <c r="D431" s="2015"/>
      <c r="E431" s="2015"/>
      <c r="F431" s="2015"/>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row>
    <row r="432">
      <c r="A432" s="2015"/>
      <c r="B432" s="2015"/>
      <c r="C432" s="2015"/>
      <c r="D432" s="2015"/>
      <c r="E432" s="2015"/>
      <c r="F432" s="2015"/>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row>
    <row r="433">
      <c r="A433" s="2015"/>
      <c r="B433" s="2015"/>
      <c r="C433" s="2015"/>
      <c r="D433" s="2015"/>
      <c r="E433" s="2015"/>
      <c r="F433" s="2015"/>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row>
    <row r="434">
      <c r="A434" s="2015"/>
      <c r="B434" s="2015"/>
      <c r="C434" s="2015"/>
      <c r="D434" s="2015"/>
      <c r="E434" s="2015"/>
      <c r="F434" s="2015"/>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row>
    <row r="435">
      <c r="A435" s="2015"/>
      <c r="B435" s="2015"/>
      <c r="C435" s="2015"/>
      <c r="D435" s="2015"/>
      <c r="E435" s="2015"/>
      <c r="F435" s="2015"/>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row>
    <row r="436">
      <c r="A436" s="2015"/>
      <c r="B436" s="2015"/>
      <c r="C436" s="2015"/>
      <c r="D436" s="2015"/>
      <c r="E436" s="2015"/>
      <c r="F436" s="2015"/>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row>
    <row r="437">
      <c r="A437" s="2015"/>
      <c r="B437" s="2015"/>
      <c r="C437" s="2015"/>
      <c r="D437" s="2015"/>
      <c r="E437" s="2015"/>
      <c r="F437" s="2015"/>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row>
    <row r="438">
      <c r="A438" s="2015"/>
      <c r="B438" s="2015"/>
      <c r="C438" s="2015"/>
      <c r="D438" s="2015"/>
      <c r="E438" s="2015"/>
      <c r="F438" s="2015"/>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row>
    <row r="439">
      <c r="A439" s="2015"/>
      <c r="B439" s="2015"/>
      <c r="C439" s="2015"/>
      <c r="D439" s="2015"/>
      <c r="E439" s="2015"/>
      <c r="F439" s="2015"/>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row>
    <row r="440">
      <c r="A440" s="2015"/>
      <c r="B440" s="2015"/>
      <c r="C440" s="2015"/>
      <c r="D440" s="2015"/>
      <c r="E440" s="2015"/>
      <c r="F440" s="2015"/>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row>
    <row r="441">
      <c r="A441" s="2015"/>
      <c r="B441" s="2015"/>
      <c r="C441" s="2015"/>
      <c r="D441" s="2015"/>
      <c r="E441" s="2015"/>
      <c r="F441" s="2015"/>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row>
    <row r="442">
      <c r="A442" s="2015"/>
      <c r="B442" s="2015"/>
      <c r="C442" s="2015"/>
      <c r="D442" s="2015"/>
      <c r="E442" s="2015"/>
      <c r="F442" s="2015"/>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row>
    <row r="443">
      <c r="A443" s="2015"/>
      <c r="B443" s="2015"/>
      <c r="C443" s="2015"/>
      <c r="D443" s="2015"/>
      <c r="E443" s="2015"/>
      <c r="F443" s="2015"/>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row>
    <row r="444">
      <c r="A444" s="2015"/>
      <c r="B444" s="2015"/>
      <c r="C444" s="2015"/>
      <c r="D444" s="2015"/>
      <c r="E444" s="2015"/>
      <c r="F444" s="2015"/>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row>
    <row r="445">
      <c r="A445" s="2015"/>
      <c r="B445" s="2015"/>
      <c r="C445" s="2015"/>
      <c r="D445" s="2015"/>
      <c r="E445" s="2015"/>
      <c r="F445" s="2015"/>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row>
    <row r="446">
      <c r="A446" s="2015"/>
      <c r="B446" s="2015"/>
      <c r="C446" s="2015"/>
      <c r="D446" s="2015"/>
      <c r="E446" s="2015"/>
      <c r="F446" s="2015"/>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row>
    <row r="447">
      <c r="A447" s="2015"/>
      <c r="B447" s="2015"/>
      <c r="C447" s="2015"/>
      <c r="D447" s="2015"/>
      <c r="E447" s="2015"/>
      <c r="F447" s="2015"/>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row>
    <row r="448">
      <c r="A448" s="2015"/>
      <c r="B448" s="2015"/>
      <c r="C448" s="2015"/>
      <c r="D448" s="2015"/>
      <c r="E448" s="2015"/>
      <c r="F448" s="2015"/>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row>
    <row r="449">
      <c r="A449" s="2015"/>
      <c r="B449" s="2015"/>
      <c r="C449" s="2015"/>
      <c r="D449" s="2015"/>
      <c r="E449" s="2015"/>
      <c r="F449" s="2015"/>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row>
    <row r="450">
      <c r="A450" s="2015"/>
      <c r="B450" s="2015"/>
      <c r="C450" s="2015"/>
      <c r="D450" s="2015"/>
      <c r="E450" s="2015"/>
      <c r="F450" s="2015"/>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row>
    <row r="451">
      <c r="A451" s="2015"/>
      <c r="B451" s="2015"/>
      <c r="C451" s="2015"/>
      <c r="D451" s="2015"/>
      <c r="E451" s="2015"/>
      <c r="F451" s="2015"/>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row>
    <row r="452">
      <c r="A452" s="2015"/>
      <c r="B452" s="2015"/>
      <c r="C452" s="2015"/>
      <c r="D452" s="2015"/>
      <c r="E452" s="2015"/>
      <c r="F452" s="2015"/>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row>
    <row r="453">
      <c r="A453" s="2015"/>
      <c r="B453" s="2015"/>
      <c r="C453" s="2015"/>
      <c r="D453" s="2015"/>
      <c r="E453" s="2015"/>
      <c r="F453" s="2015"/>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row>
    <row r="454">
      <c r="A454" s="2015"/>
      <c r="B454" s="2015"/>
      <c r="C454" s="2015"/>
      <c r="D454" s="2015"/>
      <c r="E454" s="2015"/>
      <c r="F454" s="2015"/>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row>
    <row r="455">
      <c r="A455" s="2015"/>
      <c r="B455" s="2015"/>
      <c r="C455" s="2015"/>
      <c r="D455" s="2015"/>
      <c r="E455" s="2015"/>
      <c r="F455" s="2015"/>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row>
    <row r="456">
      <c r="A456" s="2015"/>
      <c r="B456" s="2015"/>
      <c r="C456" s="2015"/>
      <c r="D456" s="2015"/>
      <c r="E456" s="2015"/>
      <c r="F456" s="2015"/>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row>
    <row r="457">
      <c r="A457" s="2015"/>
      <c r="B457" s="2015"/>
      <c r="C457" s="2015"/>
      <c r="D457" s="2015"/>
      <c r="E457" s="2015"/>
      <c r="F457" s="2015"/>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row>
    <row r="458">
      <c r="A458" s="2015"/>
      <c r="B458" s="2015"/>
      <c r="C458" s="2015"/>
      <c r="D458" s="2015"/>
      <c r="E458" s="2015"/>
      <c r="F458" s="2015"/>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row>
    <row r="459">
      <c r="A459" s="2015"/>
      <c r="B459" s="2015"/>
      <c r="C459" s="2015"/>
      <c r="D459" s="2015"/>
      <c r="E459" s="2015"/>
      <c r="F459" s="2015"/>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row>
    <row r="460">
      <c r="A460" s="2015"/>
      <c r="B460" s="2015"/>
      <c r="C460" s="2015"/>
      <c r="D460" s="2015"/>
      <c r="E460" s="2015"/>
      <c r="F460" s="2015"/>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row>
    <row r="461">
      <c r="A461" s="2015"/>
      <c r="B461" s="2015"/>
      <c r="C461" s="2015"/>
      <c r="D461" s="2015"/>
      <c r="E461" s="2015"/>
      <c r="F461" s="2015"/>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row>
    <row r="462">
      <c r="A462" s="2015"/>
      <c r="B462" s="2015"/>
      <c r="C462" s="2015"/>
      <c r="D462" s="2015"/>
      <c r="E462" s="2015"/>
      <c r="F462" s="2015"/>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row>
    <row r="463">
      <c r="A463" s="2015"/>
      <c r="B463" s="2015"/>
      <c r="C463" s="2015"/>
      <c r="D463" s="2015"/>
      <c r="E463" s="2015"/>
      <c r="F463" s="2015"/>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row>
    <row r="464">
      <c r="A464" s="2015"/>
      <c r="B464" s="2015"/>
      <c r="C464" s="2015"/>
      <c r="D464" s="2015"/>
      <c r="E464" s="2015"/>
      <c r="F464" s="2015"/>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row>
    <row r="465">
      <c r="A465" s="2015"/>
      <c r="B465" s="2015"/>
      <c r="C465" s="2015"/>
      <c r="D465" s="2015"/>
      <c r="E465" s="2015"/>
      <c r="F465" s="2015"/>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row>
    <row r="466">
      <c r="A466" s="2015"/>
      <c r="B466" s="2015"/>
      <c r="C466" s="2015"/>
      <c r="D466" s="2015"/>
      <c r="E466" s="2015"/>
      <c r="F466" s="2015"/>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row>
    <row r="467">
      <c r="A467" s="2015"/>
      <c r="B467" s="2015"/>
      <c r="C467" s="2015"/>
      <c r="D467" s="2015"/>
      <c r="E467" s="2015"/>
      <c r="F467" s="2015"/>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row>
    <row r="468">
      <c r="A468" s="2015"/>
      <c r="B468" s="2015"/>
      <c r="C468" s="2015"/>
      <c r="D468" s="2015"/>
      <c r="E468" s="2015"/>
      <c r="F468" s="2015"/>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row>
    <row r="469">
      <c r="A469" s="2015"/>
      <c r="B469" s="2015"/>
      <c r="C469" s="2015"/>
      <c r="D469" s="2015"/>
      <c r="E469" s="2015"/>
      <c r="F469" s="2015"/>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row>
    <row r="470">
      <c r="A470" s="2015"/>
      <c r="B470" s="2015"/>
      <c r="C470" s="2015"/>
      <c r="D470" s="2015"/>
      <c r="E470" s="2015"/>
      <c r="F470" s="2015"/>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row>
    <row r="471">
      <c r="A471" s="2015"/>
      <c r="B471" s="2015"/>
      <c r="C471" s="2015"/>
      <c r="D471" s="2015"/>
      <c r="E471" s="2015"/>
      <c r="F471" s="2015"/>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row>
    <row r="472">
      <c r="A472" s="2015"/>
      <c r="B472" s="2015"/>
      <c r="C472" s="2015"/>
      <c r="D472" s="2015"/>
      <c r="E472" s="2015"/>
      <c r="F472" s="2015"/>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row>
    <row r="473">
      <c r="A473" s="2015"/>
      <c r="B473" s="2015"/>
      <c r="C473" s="2015"/>
      <c r="D473" s="2015"/>
      <c r="E473" s="2015"/>
      <c r="F473" s="2015"/>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row>
    <row r="474">
      <c r="A474" s="2015"/>
      <c r="B474" s="2015"/>
      <c r="C474" s="2015"/>
      <c r="D474" s="2015"/>
      <c r="E474" s="2015"/>
      <c r="F474" s="2015"/>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row>
    <row r="475">
      <c r="A475" s="2015"/>
      <c r="B475" s="2015"/>
      <c r="C475" s="2015"/>
      <c r="D475" s="2015"/>
      <c r="E475" s="2015"/>
      <c r="F475" s="2015"/>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row>
    <row r="476">
      <c r="A476" s="2015"/>
      <c r="B476" s="2015"/>
      <c r="C476" s="2015"/>
      <c r="D476" s="2015"/>
      <c r="E476" s="2015"/>
      <c r="F476" s="2015"/>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row>
    <row r="477">
      <c r="A477" s="2015"/>
      <c r="B477" s="2015"/>
      <c r="C477" s="2015"/>
      <c r="D477" s="2015"/>
      <c r="E477" s="2015"/>
      <c r="F477" s="2015"/>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row>
    <row r="478">
      <c r="A478" s="2015"/>
      <c r="B478" s="2015"/>
      <c r="C478" s="2015"/>
      <c r="D478" s="2015"/>
      <c r="E478" s="2015"/>
      <c r="F478" s="2015"/>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row>
    <row r="479">
      <c r="A479" s="2015"/>
      <c r="B479" s="2015"/>
      <c r="C479" s="2015"/>
      <c r="D479" s="2015"/>
      <c r="E479" s="2015"/>
      <c r="F479" s="2015"/>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row>
    <row r="480">
      <c r="A480" s="2015"/>
      <c r="B480" s="2015"/>
      <c r="C480" s="2015"/>
      <c r="D480" s="2015"/>
      <c r="E480" s="2015"/>
      <c r="F480" s="2015"/>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row>
    <row r="481">
      <c r="A481" s="2015"/>
      <c r="B481" s="2015"/>
      <c r="C481" s="2015"/>
      <c r="D481" s="2015"/>
      <c r="E481" s="2015"/>
      <c r="F481" s="2015"/>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row>
    <row r="482">
      <c r="A482" s="2015"/>
      <c r="B482" s="2015"/>
      <c r="C482" s="2015"/>
      <c r="D482" s="2015"/>
      <c r="E482" s="2015"/>
      <c r="F482" s="2015"/>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row>
    <row r="483">
      <c r="A483" s="2015"/>
      <c r="B483" s="2015"/>
      <c r="C483" s="2015"/>
      <c r="D483" s="2015"/>
      <c r="E483" s="2015"/>
      <c r="F483" s="2015"/>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row>
    <row r="484">
      <c r="A484" s="2015"/>
      <c r="B484" s="2015"/>
      <c r="C484" s="2015"/>
      <c r="D484" s="2015"/>
      <c r="E484" s="2015"/>
      <c r="F484" s="2015"/>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row>
    <row r="485">
      <c r="A485" s="2015"/>
      <c r="B485" s="2015"/>
      <c r="C485" s="2015"/>
      <c r="D485" s="2015"/>
      <c r="E485" s="2015"/>
      <c r="F485" s="2015"/>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row>
    <row r="486">
      <c r="A486" s="2015"/>
      <c r="B486" s="2015"/>
      <c r="C486" s="2015"/>
      <c r="D486" s="2015"/>
      <c r="E486" s="2015"/>
      <c r="F486" s="2015"/>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row>
    <row r="487">
      <c r="A487" s="2015"/>
      <c r="B487" s="2015"/>
      <c r="C487" s="2015"/>
      <c r="D487" s="2015"/>
      <c r="E487" s="2015"/>
      <c r="F487" s="2015"/>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row>
    <row r="488">
      <c r="A488" s="2015"/>
      <c r="B488" s="2015"/>
      <c r="C488" s="2015"/>
      <c r="D488" s="2015"/>
      <c r="E488" s="2015"/>
      <c r="F488" s="2015"/>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row>
    <row r="489">
      <c r="A489" s="2015"/>
      <c r="B489" s="2015"/>
      <c r="C489" s="2015"/>
      <c r="D489" s="2015"/>
      <c r="E489" s="2015"/>
      <c r="F489" s="2015"/>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row>
    <row r="490">
      <c r="A490" s="2015"/>
      <c r="B490" s="2015"/>
      <c r="C490" s="2015"/>
      <c r="D490" s="2015"/>
      <c r="E490" s="2015"/>
      <c r="F490" s="2015"/>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row>
    <row r="491">
      <c r="A491" s="2015"/>
      <c r="B491" s="2015"/>
      <c r="C491" s="2015"/>
      <c r="D491" s="2015"/>
      <c r="E491" s="2015"/>
      <c r="F491" s="2015"/>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row>
    <row r="492">
      <c r="A492" s="2015"/>
      <c r="B492" s="2015"/>
      <c r="C492" s="2015"/>
      <c r="D492" s="2015"/>
      <c r="E492" s="2015"/>
      <c r="F492" s="2015"/>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row>
    <row r="493">
      <c r="A493" s="2015"/>
      <c r="B493" s="2015"/>
      <c r="C493" s="2015"/>
      <c r="D493" s="2015"/>
      <c r="E493" s="2015"/>
      <c r="F493" s="2015"/>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row>
    <row r="494">
      <c r="A494" s="2015"/>
      <c r="B494" s="2015"/>
      <c r="C494" s="2015"/>
      <c r="D494" s="2015"/>
      <c r="E494" s="2015"/>
      <c r="F494" s="2015"/>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row>
    <row r="495">
      <c r="A495" s="2015"/>
      <c r="B495" s="2015"/>
      <c r="C495" s="2015"/>
      <c r="D495" s="2015"/>
      <c r="E495" s="2015"/>
      <c r="F495" s="2015"/>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row>
    <row r="496">
      <c r="A496" s="2015"/>
      <c r="B496" s="2015"/>
      <c r="C496" s="2015"/>
      <c r="D496" s="2015"/>
      <c r="E496" s="2015"/>
      <c r="F496" s="2015"/>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row>
    <row r="497">
      <c r="A497" s="2015"/>
      <c r="B497" s="2015"/>
      <c r="C497" s="2015"/>
      <c r="D497" s="2015"/>
      <c r="E497" s="2015"/>
      <c r="F497" s="2015"/>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row>
    <row r="498">
      <c r="A498" s="2015"/>
      <c r="B498" s="2015"/>
      <c r="C498" s="2015"/>
      <c r="D498" s="2015"/>
      <c r="E498" s="2015"/>
      <c r="F498" s="2015"/>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row>
    <row r="499">
      <c r="A499" s="2015"/>
      <c r="B499" s="2015"/>
      <c r="C499" s="2015"/>
      <c r="D499" s="2015"/>
      <c r="E499" s="2015"/>
      <c r="F499" s="2015"/>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row>
    <row r="500">
      <c r="A500" s="2015"/>
      <c r="B500" s="2015"/>
      <c r="C500" s="2015"/>
      <c r="D500" s="2015"/>
      <c r="E500" s="2015"/>
      <c r="F500" s="2015"/>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row>
    <row r="501">
      <c r="A501" s="2015"/>
      <c r="B501" s="2015"/>
      <c r="C501" s="2015"/>
      <c r="D501" s="2015"/>
      <c r="E501" s="2015"/>
      <c r="F501" s="2015"/>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row>
    <row r="502">
      <c r="A502" s="2015"/>
      <c r="B502" s="2015"/>
      <c r="C502" s="2015"/>
      <c r="D502" s="2015"/>
      <c r="E502" s="2015"/>
      <c r="F502" s="2015"/>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row>
    <row r="503">
      <c r="A503" s="2015"/>
      <c r="B503" s="2015"/>
      <c r="C503" s="2015"/>
      <c r="D503" s="2015"/>
      <c r="E503" s="2015"/>
      <c r="F503" s="2015"/>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row>
    <row r="504">
      <c r="A504" s="2015"/>
      <c r="B504" s="2015"/>
      <c r="C504" s="2015"/>
      <c r="D504" s="2015"/>
      <c r="E504" s="2015"/>
      <c r="F504" s="2015"/>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row>
    <row r="505">
      <c r="A505" s="2015"/>
      <c r="B505" s="2015"/>
      <c r="C505" s="2015"/>
      <c r="D505" s="2015"/>
      <c r="E505" s="2015"/>
      <c r="F505" s="2015"/>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row>
    <row r="506">
      <c r="A506" s="2015"/>
      <c r="B506" s="2015"/>
      <c r="C506" s="2015"/>
      <c r="D506" s="2015"/>
      <c r="E506" s="2015"/>
      <c r="F506" s="2015"/>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row>
    <row r="507">
      <c r="A507" s="2015"/>
      <c r="B507" s="2015"/>
      <c r="C507" s="2015"/>
      <c r="D507" s="2015"/>
      <c r="E507" s="2015"/>
      <c r="F507" s="2015"/>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row>
    <row r="508">
      <c r="A508" s="2015"/>
      <c r="B508" s="2015"/>
      <c r="C508" s="2015"/>
      <c r="D508" s="2015"/>
      <c r="E508" s="2015"/>
      <c r="F508" s="2015"/>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row>
    <row r="509">
      <c r="A509" s="2015"/>
      <c r="B509" s="2015"/>
      <c r="C509" s="2015"/>
      <c r="D509" s="2015"/>
      <c r="E509" s="2015"/>
      <c r="F509" s="2015"/>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row>
    <row r="510">
      <c r="A510" s="2015"/>
      <c r="B510" s="2015"/>
      <c r="C510" s="2015"/>
      <c r="D510" s="2015"/>
      <c r="E510" s="2015"/>
      <c r="F510" s="2015"/>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row>
    <row r="511">
      <c r="A511" s="2015"/>
      <c r="B511" s="2015"/>
      <c r="C511" s="2015"/>
      <c r="D511" s="2015"/>
      <c r="E511" s="2015"/>
      <c r="F511" s="2015"/>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row>
    <row r="512">
      <c r="A512" s="2015"/>
      <c r="B512" s="2015"/>
      <c r="C512" s="2015"/>
      <c r="D512" s="2015"/>
      <c r="E512" s="2015"/>
      <c r="F512" s="2015"/>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row>
    <row r="513">
      <c r="A513" s="2015"/>
      <c r="B513" s="2015"/>
      <c r="C513" s="2015"/>
      <c r="D513" s="2015"/>
      <c r="E513" s="2015"/>
      <c r="F513" s="2015"/>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row>
    <row r="514">
      <c r="A514" s="2015"/>
      <c r="B514" s="2015"/>
      <c r="C514" s="2015"/>
      <c r="D514" s="2015"/>
      <c r="E514" s="2015"/>
      <c r="F514" s="2015"/>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row>
    <row r="515">
      <c r="A515" s="2015"/>
      <c r="B515" s="2015"/>
      <c r="C515" s="2015"/>
      <c r="D515" s="2015"/>
      <c r="E515" s="2015"/>
      <c r="F515" s="2015"/>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row>
    <row r="516">
      <c r="A516" s="2015"/>
      <c r="B516" s="2015"/>
      <c r="C516" s="2015"/>
      <c r="D516" s="2015"/>
      <c r="E516" s="2015"/>
      <c r="F516" s="2015"/>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row>
    <row r="517">
      <c r="A517" s="2015"/>
      <c r="B517" s="2015"/>
      <c r="C517" s="2015"/>
      <c r="D517" s="2015"/>
      <c r="E517" s="2015"/>
      <c r="F517" s="2015"/>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row>
    <row r="518">
      <c r="A518" s="2015"/>
      <c r="B518" s="2015"/>
      <c r="C518" s="2015"/>
      <c r="D518" s="2015"/>
      <c r="E518" s="2015"/>
      <c r="F518" s="2015"/>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row>
    <row r="519">
      <c r="A519" s="2015"/>
      <c r="B519" s="2015"/>
      <c r="C519" s="2015"/>
      <c r="D519" s="2015"/>
      <c r="E519" s="2015"/>
      <c r="F519" s="2015"/>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row>
    <row r="520">
      <c r="A520" s="2015"/>
      <c r="B520" s="2015"/>
      <c r="C520" s="2015"/>
      <c r="D520" s="2015"/>
      <c r="E520" s="2015"/>
      <c r="F520" s="2015"/>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row>
    <row r="521">
      <c r="A521" s="2015"/>
      <c r="B521" s="2015"/>
      <c r="C521" s="2015"/>
      <c r="D521" s="2015"/>
      <c r="E521" s="2015"/>
      <c r="F521" s="2015"/>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row>
    <row r="522">
      <c r="A522" s="2015"/>
      <c r="B522" s="2015"/>
      <c r="C522" s="2015"/>
      <c r="D522" s="2015"/>
      <c r="E522" s="2015"/>
      <c r="F522" s="2015"/>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row>
    <row r="523">
      <c r="A523" s="2015"/>
      <c r="B523" s="2015"/>
      <c r="C523" s="2015"/>
      <c r="D523" s="2015"/>
      <c r="E523" s="2015"/>
      <c r="F523" s="2015"/>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row>
    <row r="524">
      <c r="A524" s="2015"/>
      <c r="B524" s="2015"/>
      <c r="C524" s="2015"/>
      <c r="D524" s="2015"/>
      <c r="E524" s="2015"/>
      <c r="F524" s="2015"/>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row>
    <row r="525">
      <c r="A525" s="2015"/>
      <c r="B525" s="2015"/>
      <c r="C525" s="2015"/>
      <c r="D525" s="2015"/>
      <c r="E525" s="2015"/>
      <c r="F525" s="2015"/>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row>
    <row r="526">
      <c r="A526" s="2015"/>
      <c r="B526" s="2015"/>
      <c r="C526" s="2015"/>
      <c r="D526" s="2015"/>
      <c r="E526" s="2015"/>
      <c r="F526" s="2015"/>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row>
    <row r="527">
      <c r="A527" s="2015"/>
      <c r="B527" s="2015"/>
      <c r="C527" s="2015"/>
      <c r="D527" s="2015"/>
      <c r="E527" s="2015"/>
      <c r="F527" s="2015"/>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row>
    <row r="528">
      <c r="A528" s="2015"/>
      <c r="B528" s="2015"/>
      <c r="C528" s="2015"/>
      <c r="D528" s="2015"/>
      <c r="E528" s="2015"/>
      <c r="F528" s="2015"/>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row>
    <row r="529">
      <c r="A529" s="2015"/>
      <c r="B529" s="2015"/>
      <c r="C529" s="2015"/>
      <c r="D529" s="2015"/>
      <c r="E529" s="2015"/>
      <c r="F529" s="2015"/>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row>
    <row r="530">
      <c r="A530" s="2015"/>
      <c r="B530" s="2015"/>
      <c r="C530" s="2015"/>
      <c r="D530" s="2015"/>
      <c r="E530" s="2015"/>
      <c r="F530" s="2015"/>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row>
    <row r="531">
      <c r="A531" s="2015"/>
      <c r="B531" s="2015"/>
      <c r="C531" s="2015"/>
      <c r="D531" s="2015"/>
      <c r="E531" s="2015"/>
      <c r="F531" s="2015"/>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row>
    <row r="532">
      <c r="A532" s="2015"/>
      <c r="B532" s="2015"/>
      <c r="C532" s="2015"/>
      <c r="D532" s="2015"/>
      <c r="E532" s="2015"/>
      <c r="F532" s="2015"/>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row>
    <row r="533">
      <c r="A533" s="2015"/>
      <c r="B533" s="2015"/>
      <c r="C533" s="2015"/>
      <c r="D533" s="2015"/>
      <c r="E533" s="2015"/>
      <c r="F533" s="2015"/>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row>
    <row r="534">
      <c r="A534" s="2015"/>
      <c r="B534" s="2015"/>
      <c r="C534" s="2015"/>
      <c r="D534" s="2015"/>
      <c r="E534" s="2015"/>
      <c r="F534" s="2015"/>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row>
    <row r="535">
      <c r="A535" s="2015"/>
      <c r="B535" s="2015"/>
      <c r="C535" s="2015"/>
      <c r="D535" s="2015"/>
      <c r="E535" s="2015"/>
      <c r="F535" s="2015"/>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row>
    <row r="536">
      <c r="A536" s="2015"/>
      <c r="B536" s="2015"/>
      <c r="C536" s="2015"/>
      <c r="D536" s="2015"/>
      <c r="E536" s="2015"/>
      <c r="F536" s="2015"/>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row>
    <row r="537">
      <c r="A537" s="2015"/>
      <c r="B537" s="2015"/>
      <c r="C537" s="2015"/>
      <c r="D537" s="2015"/>
      <c r="E537" s="2015"/>
      <c r="F537" s="2015"/>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row>
    <row r="538">
      <c r="A538" s="2015"/>
      <c r="B538" s="2015"/>
      <c r="C538" s="2015"/>
      <c r="D538" s="2015"/>
      <c r="E538" s="2015"/>
      <c r="F538" s="2015"/>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row>
    <row r="539">
      <c r="A539" s="2015"/>
      <c r="B539" s="2015"/>
      <c r="C539" s="2015"/>
      <c r="D539" s="2015"/>
      <c r="E539" s="2015"/>
      <c r="F539" s="2015"/>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row>
    <row r="540">
      <c r="A540" s="2015"/>
      <c r="B540" s="2015"/>
      <c r="C540" s="2015"/>
      <c r="D540" s="2015"/>
      <c r="E540" s="2015"/>
      <c r="F540" s="2015"/>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row>
    <row r="541">
      <c r="A541" s="2015"/>
      <c r="B541" s="2015"/>
      <c r="C541" s="2015"/>
      <c r="D541" s="2015"/>
      <c r="E541" s="2015"/>
      <c r="F541" s="2015"/>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row>
    <row r="542">
      <c r="A542" s="2015"/>
      <c r="B542" s="2015"/>
      <c r="C542" s="2015"/>
      <c r="D542" s="2015"/>
      <c r="E542" s="2015"/>
      <c r="F542" s="2015"/>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row>
    <row r="543">
      <c r="A543" s="2015"/>
      <c r="B543" s="2015"/>
      <c r="C543" s="2015"/>
      <c r="D543" s="2015"/>
      <c r="E543" s="2015"/>
      <c r="F543" s="2015"/>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row>
    <row r="544">
      <c r="A544" s="2015"/>
      <c r="B544" s="2015"/>
      <c r="C544" s="2015"/>
      <c r="D544" s="2015"/>
      <c r="E544" s="2015"/>
      <c r="F544" s="2015"/>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row>
    <row r="545">
      <c r="A545" s="2015"/>
      <c r="B545" s="2015"/>
      <c r="C545" s="2015"/>
      <c r="D545" s="2015"/>
      <c r="E545" s="2015"/>
      <c r="F545" s="2015"/>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row>
    <row r="546">
      <c r="A546" s="2015"/>
      <c r="B546" s="2015"/>
      <c r="C546" s="2015"/>
      <c r="D546" s="2015"/>
      <c r="E546" s="2015"/>
      <c r="F546" s="2015"/>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row>
    <row r="547">
      <c r="A547" s="2015"/>
      <c r="B547" s="2015"/>
      <c r="C547" s="2015"/>
      <c r="D547" s="2015"/>
      <c r="E547" s="2015"/>
      <c r="F547" s="2015"/>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row>
    <row r="548">
      <c r="A548" s="2015"/>
      <c r="B548" s="2015"/>
      <c r="C548" s="2015"/>
      <c r="D548" s="2015"/>
      <c r="E548" s="2015"/>
      <c r="F548" s="2015"/>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row>
    <row r="549">
      <c r="A549" s="2015"/>
      <c r="B549" s="2015"/>
      <c r="C549" s="2015"/>
      <c r="D549" s="2015"/>
      <c r="E549" s="2015"/>
      <c r="F549" s="2015"/>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row>
    <row r="550">
      <c r="A550" s="2015"/>
      <c r="B550" s="2015"/>
      <c r="C550" s="2015"/>
      <c r="D550" s="2015"/>
      <c r="E550" s="2015"/>
      <c r="F550" s="2015"/>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row>
    <row r="551">
      <c r="A551" s="2015"/>
      <c r="B551" s="2015"/>
      <c r="C551" s="2015"/>
      <c r="D551" s="2015"/>
      <c r="E551" s="2015"/>
      <c r="F551" s="2015"/>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row>
    <row r="552">
      <c r="A552" s="2015"/>
      <c r="B552" s="2015"/>
      <c r="C552" s="2015"/>
      <c r="D552" s="2015"/>
      <c r="E552" s="2015"/>
      <c r="F552" s="2015"/>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row>
    <row r="553">
      <c r="A553" s="2015"/>
      <c r="B553" s="2015"/>
      <c r="C553" s="2015"/>
      <c r="D553" s="2015"/>
      <c r="E553" s="2015"/>
      <c r="F553" s="2015"/>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row>
    <row r="554">
      <c r="A554" s="2015"/>
      <c r="B554" s="2015"/>
      <c r="C554" s="2015"/>
      <c r="D554" s="2015"/>
      <c r="E554" s="2015"/>
      <c r="F554" s="2015"/>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row>
    <row r="555">
      <c r="A555" s="2015"/>
      <c r="B555" s="2015"/>
      <c r="C555" s="2015"/>
      <c r="D555" s="2015"/>
      <c r="E555" s="2015"/>
      <c r="F555" s="2015"/>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row>
    <row r="556">
      <c r="A556" s="2015"/>
      <c r="B556" s="2015"/>
      <c r="C556" s="2015"/>
      <c r="D556" s="2015"/>
      <c r="E556" s="2015"/>
      <c r="F556" s="2015"/>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row>
    <row r="557">
      <c r="A557" s="2015"/>
      <c r="B557" s="2015"/>
      <c r="C557" s="2015"/>
      <c r="D557" s="2015"/>
      <c r="E557" s="2015"/>
      <c r="F557" s="2015"/>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row>
    <row r="558">
      <c r="A558" s="2015"/>
      <c r="B558" s="2015"/>
      <c r="C558" s="2015"/>
      <c r="D558" s="2015"/>
      <c r="E558" s="2015"/>
      <c r="F558" s="2015"/>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row>
    <row r="559">
      <c r="A559" s="2015"/>
      <c r="B559" s="2015"/>
      <c r="C559" s="2015"/>
      <c r="D559" s="2015"/>
      <c r="E559" s="2015"/>
      <c r="F559" s="2015"/>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row>
    <row r="560">
      <c r="A560" s="2015"/>
      <c r="B560" s="2015"/>
      <c r="C560" s="2015"/>
      <c r="D560" s="2015"/>
      <c r="E560" s="2015"/>
      <c r="F560" s="2015"/>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row>
    <row r="561">
      <c r="A561" s="2015"/>
      <c r="B561" s="2015"/>
      <c r="C561" s="2015"/>
      <c r="D561" s="2015"/>
      <c r="E561" s="2015"/>
      <c r="F561" s="2015"/>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row>
    <row r="562">
      <c r="A562" s="2015"/>
      <c r="B562" s="2015"/>
      <c r="C562" s="2015"/>
      <c r="D562" s="2015"/>
      <c r="E562" s="2015"/>
      <c r="F562" s="2015"/>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row>
    <row r="563">
      <c r="A563" s="2015"/>
      <c r="B563" s="2015"/>
      <c r="C563" s="2015"/>
      <c r="D563" s="2015"/>
      <c r="E563" s="2015"/>
      <c r="F563" s="2015"/>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row>
    <row r="564">
      <c r="A564" s="2015"/>
      <c r="B564" s="2015"/>
      <c r="C564" s="2015"/>
      <c r="D564" s="2015"/>
      <c r="E564" s="2015"/>
      <c r="F564" s="2015"/>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row>
    <row r="565">
      <c r="A565" s="2015"/>
      <c r="B565" s="2015"/>
      <c r="C565" s="2015"/>
      <c r="D565" s="2015"/>
      <c r="E565" s="2015"/>
      <c r="F565" s="2015"/>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row>
    <row r="566">
      <c r="A566" s="2015"/>
      <c r="B566" s="2015"/>
      <c r="C566" s="2015"/>
      <c r="D566" s="2015"/>
      <c r="E566" s="2015"/>
      <c r="F566" s="2015"/>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row>
    <row r="567">
      <c r="A567" s="2015"/>
      <c r="B567" s="2015"/>
      <c r="C567" s="2015"/>
      <c r="D567" s="2015"/>
      <c r="E567" s="2015"/>
      <c r="F567" s="2015"/>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row>
    <row r="568">
      <c r="A568" s="2015"/>
      <c r="B568" s="2015"/>
      <c r="C568" s="2015"/>
      <c r="D568" s="2015"/>
      <c r="E568" s="2015"/>
      <c r="F568" s="2015"/>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row>
    <row r="569">
      <c r="A569" s="2015"/>
      <c r="B569" s="2015"/>
      <c r="C569" s="2015"/>
      <c r="D569" s="2015"/>
      <c r="E569" s="2015"/>
      <c r="F569" s="2015"/>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row>
    <row r="570">
      <c r="A570" s="2015"/>
      <c r="B570" s="2015"/>
      <c r="C570" s="2015"/>
      <c r="D570" s="2015"/>
      <c r="E570" s="2015"/>
      <c r="F570" s="2015"/>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row>
    <row r="571">
      <c r="A571" s="2015"/>
      <c r="B571" s="2015"/>
      <c r="C571" s="2015"/>
      <c r="D571" s="2015"/>
      <c r="E571" s="2015"/>
      <c r="F571" s="2015"/>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row>
    <row r="572">
      <c r="A572" s="2015"/>
      <c r="B572" s="2015"/>
      <c r="C572" s="2015"/>
      <c r="D572" s="2015"/>
      <c r="E572" s="2015"/>
      <c r="F572" s="2015"/>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row>
    <row r="573">
      <c r="A573" s="2015"/>
      <c r="B573" s="2015"/>
      <c r="C573" s="2015"/>
      <c r="D573" s="2015"/>
      <c r="E573" s="2015"/>
      <c r="F573" s="2015"/>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row>
    <row r="574">
      <c r="A574" s="2015"/>
      <c r="B574" s="2015"/>
      <c r="C574" s="2015"/>
      <c r="D574" s="2015"/>
      <c r="E574" s="2015"/>
      <c r="F574" s="2015"/>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row>
    <row r="575">
      <c r="A575" s="2015"/>
      <c r="B575" s="2015"/>
      <c r="C575" s="2015"/>
      <c r="D575" s="2015"/>
      <c r="E575" s="2015"/>
      <c r="F575" s="2015"/>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row>
    <row r="576">
      <c r="A576" s="2015"/>
      <c r="B576" s="2015"/>
      <c r="C576" s="2015"/>
      <c r="D576" s="2015"/>
      <c r="E576" s="2015"/>
      <c r="F576" s="2015"/>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row>
    <row r="577">
      <c r="A577" s="2015"/>
      <c r="B577" s="2015"/>
      <c r="C577" s="2015"/>
      <c r="D577" s="2015"/>
      <c r="E577" s="2015"/>
      <c r="F577" s="2015"/>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row>
    <row r="578">
      <c r="A578" s="2015"/>
      <c r="B578" s="2015"/>
      <c r="C578" s="2015"/>
      <c r="D578" s="2015"/>
      <c r="E578" s="2015"/>
      <c r="F578" s="2015"/>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row>
    <row r="579">
      <c r="A579" s="2015"/>
      <c r="B579" s="2015"/>
      <c r="C579" s="2015"/>
      <c r="D579" s="2015"/>
      <c r="E579" s="2015"/>
      <c r="F579" s="2015"/>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row>
    <row r="580">
      <c r="A580" s="2015"/>
      <c r="B580" s="2015"/>
      <c r="C580" s="2015"/>
      <c r="D580" s="2015"/>
      <c r="E580" s="2015"/>
      <c r="F580" s="2015"/>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row>
    <row r="581">
      <c r="A581" s="2015"/>
      <c r="B581" s="2015"/>
      <c r="C581" s="2015"/>
      <c r="D581" s="2015"/>
      <c r="E581" s="2015"/>
      <c r="F581" s="2015"/>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row>
    <row r="582">
      <c r="A582" s="2015"/>
      <c r="B582" s="2015"/>
      <c r="C582" s="2015"/>
      <c r="D582" s="2015"/>
      <c r="E582" s="2015"/>
      <c r="F582" s="2015"/>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row>
    <row r="583">
      <c r="A583" s="2015"/>
      <c r="B583" s="2015"/>
      <c r="C583" s="2015"/>
      <c r="D583" s="2015"/>
      <c r="E583" s="2015"/>
      <c r="F583" s="2015"/>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row>
    <row r="584">
      <c r="A584" s="2015"/>
      <c r="B584" s="2015"/>
      <c r="C584" s="2015"/>
      <c r="D584" s="2015"/>
      <c r="E584" s="2015"/>
      <c r="F584" s="2015"/>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row>
    <row r="585">
      <c r="A585" s="2015"/>
      <c r="B585" s="2015"/>
      <c r="C585" s="2015"/>
      <c r="D585" s="2015"/>
      <c r="E585" s="2015"/>
      <c r="F585" s="2015"/>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row>
    <row r="586">
      <c r="A586" s="2015"/>
      <c r="B586" s="2015"/>
      <c r="C586" s="2015"/>
      <c r="D586" s="2015"/>
      <c r="E586" s="2015"/>
      <c r="F586" s="2015"/>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row>
    <row r="587">
      <c r="A587" s="2015"/>
      <c r="B587" s="2015"/>
      <c r="C587" s="2015"/>
      <c r="D587" s="2015"/>
      <c r="E587" s="2015"/>
      <c r="F587" s="2015"/>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row>
    <row r="588">
      <c r="A588" s="2015"/>
      <c r="B588" s="2015"/>
      <c r="C588" s="2015"/>
      <c r="D588" s="2015"/>
      <c r="E588" s="2015"/>
      <c r="F588" s="2015"/>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row>
    <row r="589">
      <c r="A589" s="2015"/>
      <c r="B589" s="2015"/>
      <c r="C589" s="2015"/>
      <c r="D589" s="2015"/>
      <c r="E589" s="2015"/>
      <c r="F589" s="2015"/>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row>
    <row r="590">
      <c r="A590" s="2015"/>
      <c r="B590" s="2015"/>
      <c r="C590" s="2015"/>
      <c r="D590" s="2015"/>
      <c r="E590" s="2015"/>
      <c r="F590" s="2015"/>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row>
    <row r="591">
      <c r="A591" s="2015"/>
      <c r="B591" s="2015"/>
      <c r="C591" s="2015"/>
      <c r="D591" s="2015"/>
      <c r="E591" s="2015"/>
      <c r="F591" s="2015"/>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row>
    <row r="592">
      <c r="A592" s="2015"/>
      <c r="B592" s="2015"/>
      <c r="C592" s="2015"/>
      <c r="D592" s="2015"/>
      <c r="E592" s="2015"/>
      <c r="F592" s="2015"/>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row>
    <row r="593">
      <c r="A593" s="2015"/>
      <c r="B593" s="2015"/>
      <c r="C593" s="2015"/>
      <c r="D593" s="2015"/>
      <c r="E593" s="2015"/>
      <c r="F593" s="2015"/>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row>
    <row r="594">
      <c r="A594" s="2015"/>
      <c r="B594" s="2015"/>
      <c r="C594" s="2015"/>
      <c r="D594" s="2015"/>
      <c r="E594" s="2015"/>
      <c r="F594" s="2015"/>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row>
    <row r="595">
      <c r="A595" s="2015"/>
      <c r="B595" s="2015"/>
      <c r="C595" s="2015"/>
      <c r="D595" s="2015"/>
      <c r="E595" s="2015"/>
      <c r="F595" s="2015"/>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row>
    <row r="596">
      <c r="A596" s="2015"/>
      <c r="B596" s="2015"/>
      <c r="C596" s="2015"/>
      <c r="D596" s="2015"/>
      <c r="E596" s="2015"/>
      <c r="F596" s="2015"/>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row>
    <row r="597">
      <c r="A597" s="2015"/>
      <c r="B597" s="2015"/>
      <c r="C597" s="2015"/>
      <c r="D597" s="2015"/>
      <c r="E597" s="2015"/>
      <c r="F597" s="2015"/>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row>
    <row r="598">
      <c r="A598" s="2015"/>
      <c r="B598" s="2015"/>
      <c r="C598" s="2015"/>
      <c r="D598" s="2015"/>
      <c r="E598" s="2015"/>
      <c r="F598" s="2015"/>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row>
    <row r="599">
      <c r="A599" s="2015"/>
      <c r="B599" s="2015"/>
      <c r="C599" s="2015"/>
      <c r="D599" s="2015"/>
      <c r="E599" s="2015"/>
      <c r="F599" s="2015"/>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row>
    <row r="600">
      <c r="A600" s="2015"/>
      <c r="B600" s="2015"/>
      <c r="C600" s="2015"/>
      <c r="D600" s="2015"/>
      <c r="E600" s="2015"/>
      <c r="F600" s="2015"/>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row>
    <row r="601">
      <c r="A601" s="2015"/>
      <c r="B601" s="2015"/>
      <c r="C601" s="2015"/>
      <c r="D601" s="2015"/>
      <c r="E601" s="2015"/>
      <c r="F601" s="2015"/>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row>
    <row r="602">
      <c r="A602" s="2015"/>
      <c r="B602" s="2015"/>
      <c r="C602" s="2015"/>
      <c r="D602" s="2015"/>
      <c r="E602" s="2015"/>
      <c r="F602" s="2015"/>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row>
    <row r="603">
      <c r="A603" s="2015"/>
      <c r="B603" s="2015"/>
      <c r="C603" s="2015"/>
      <c r="D603" s="2015"/>
      <c r="E603" s="2015"/>
      <c r="F603" s="2015"/>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row>
    <row r="604">
      <c r="A604" s="2015"/>
      <c r="B604" s="2015"/>
      <c r="C604" s="2015"/>
      <c r="D604" s="2015"/>
      <c r="E604" s="2015"/>
      <c r="F604" s="2015"/>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row>
    <row r="605">
      <c r="A605" s="2015"/>
      <c r="B605" s="2015"/>
      <c r="C605" s="2015"/>
      <c r="D605" s="2015"/>
      <c r="E605" s="2015"/>
      <c r="F605" s="2015"/>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row>
    <row r="606">
      <c r="A606" s="2015"/>
      <c r="B606" s="2015"/>
      <c r="C606" s="2015"/>
      <c r="D606" s="2015"/>
      <c r="E606" s="2015"/>
      <c r="F606" s="2015"/>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row>
    <row r="607">
      <c r="A607" s="2015"/>
      <c r="B607" s="2015"/>
      <c r="C607" s="2015"/>
      <c r="D607" s="2015"/>
      <c r="E607" s="2015"/>
      <c r="F607" s="2015"/>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row>
    <row r="608">
      <c r="A608" s="2015"/>
      <c r="B608" s="2015"/>
      <c r="C608" s="2015"/>
      <c r="D608" s="2015"/>
      <c r="E608" s="2015"/>
      <c r="F608" s="2015"/>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row>
    <row r="609">
      <c r="A609" s="2015"/>
      <c r="B609" s="2015"/>
      <c r="C609" s="2015"/>
      <c r="D609" s="2015"/>
      <c r="E609" s="2015"/>
      <c r="F609" s="2015"/>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row>
    <row r="610">
      <c r="A610" s="2015"/>
      <c r="B610" s="2015"/>
      <c r="C610" s="2015"/>
      <c r="D610" s="2015"/>
      <c r="E610" s="2015"/>
      <c r="F610" s="2015"/>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row>
    <row r="611">
      <c r="A611" s="2015"/>
      <c r="B611" s="2015"/>
      <c r="C611" s="2015"/>
      <c r="D611" s="2015"/>
      <c r="E611" s="2015"/>
      <c r="F611" s="2015"/>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row>
    <row r="612">
      <c r="A612" s="2015"/>
      <c r="B612" s="2015"/>
      <c r="C612" s="2015"/>
      <c r="D612" s="2015"/>
      <c r="E612" s="2015"/>
      <c r="F612" s="2015"/>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row>
    <row r="613">
      <c r="A613" s="2015"/>
      <c r="B613" s="2015"/>
      <c r="C613" s="2015"/>
      <c r="D613" s="2015"/>
      <c r="E613" s="2015"/>
      <c r="F613" s="2015"/>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row>
    <row r="614">
      <c r="A614" s="2015"/>
      <c r="B614" s="2015"/>
      <c r="C614" s="2015"/>
      <c r="D614" s="2015"/>
      <c r="E614" s="2015"/>
      <c r="F614" s="2015"/>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row>
    <row r="615">
      <c r="A615" s="2015"/>
      <c r="B615" s="2015"/>
      <c r="C615" s="2015"/>
      <c r="D615" s="2015"/>
      <c r="E615" s="2015"/>
      <c r="F615" s="2015"/>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row>
    <row r="616">
      <c r="A616" s="2015"/>
      <c r="B616" s="2015"/>
      <c r="C616" s="2015"/>
      <c r="D616" s="2015"/>
      <c r="E616" s="2015"/>
      <c r="F616" s="2015"/>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row>
    <row r="617">
      <c r="A617" s="2015"/>
      <c r="B617" s="2015"/>
      <c r="C617" s="2015"/>
      <c r="D617" s="2015"/>
      <c r="E617" s="2015"/>
      <c r="F617" s="2015"/>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row>
    <row r="618">
      <c r="A618" s="2015"/>
      <c r="B618" s="2015"/>
      <c r="C618" s="2015"/>
      <c r="D618" s="2015"/>
      <c r="E618" s="2015"/>
      <c r="F618" s="2015"/>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row>
    <row r="619">
      <c r="A619" s="2015"/>
      <c r="B619" s="2015"/>
      <c r="C619" s="2015"/>
      <c r="D619" s="2015"/>
      <c r="E619" s="2015"/>
      <c r="F619" s="2015"/>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row>
    <row r="620">
      <c r="A620" s="2015"/>
      <c r="B620" s="2015"/>
      <c r="C620" s="2015"/>
      <c r="D620" s="2015"/>
      <c r="E620" s="2015"/>
      <c r="F620" s="2015"/>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row>
    <row r="621">
      <c r="A621" s="2015"/>
      <c r="B621" s="2015"/>
      <c r="C621" s="2015"/>
      <c r="D621" s="2015"/>
      <c r="E621" s="2015"/>
      <c r="F621" s="2015"/>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row>
    <row r="622">
      <c r="A622" s="2015"/>
      <c r="B622" s="2015"/>
      <c r="C622" s="2015"/>
      <c r="D622" s="2015"/>
      <c r="E622" s="2015"/>
      <c r="F622" s="2015"/>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row>
    <row r="623">
      <c r="A623" s="2015"/>
      <c r="B623" s="2015"/>
      <c r="C623" s="2015"/>
      <c r="D623" s="2015"/>
      <c r="E623" s="2015"/>
      <c r="F623" s="2015"/>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row>
    <row r="624">
      <c r="A624" s="2015"/>
      <c r="B624" s="2015"/>
      <c r="C624" s="2015"/>
      <c r="D624" s="2015"/>
      <c r="E624" s="2015"/>
      <c r="F624" s="2015"/>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row>
    <row r="625">
      <c r="A625" s="2015"/>
      <c r="B625" s="2015"/>
      <c r="C625" s="2015"/>
      <c r="D625" s="2015"/>
      <c r="E625" s="2015"/>
      <c r="F625" s="2015"/>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row>
    <row r="626">
      <c r="A626" s="2015"/>
      <c r="B626" s="2015"/>
      <c r="C626" s="2015"/>
      <c r="D626" s="2015"/>
      <c r="E626" s="2015"/>
      <c r="F626" s="2015"/>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row>
    <row r="627">
      <c r="A627" s="2015"/>
      <c r="B627" s="2015"/>
      <c r="C627" s="2015"/>
      <c r="D627" s="2015"/>
      <c r="E627" s="2015"/>
      <c r="F627" s="2015"/>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row>
    <row r="628">
      <c r="A628" s="2015"/>
      <c r="B628" s="2015"/>
      <c r="C628" s="2015"/>
      <c r="D628" s="2015"/>
      <c r="E628" s="2015"/>
      <c r="F628" s="2015"/>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row>
    <row r="629">
      <c r="A629" s="2015"/>
      <c r="B629" s="2015"/>
      <c r="C629" s="2015"/>
      <c r="D629" s="2015"/>
      <c r="E629" s="2015"/>
      <c r="F629" s="2015"/>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row>
    <row r="630">
      <c r="A630" s="2015"/>
      <c r="B630" s="2015"/>
      <c r="C630" s="2015"/>
      <c r="D630" s="2015"/>
      <c r="E630" s="2015"/>
      <c r="F630" s="2015"/>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row>
    <row r="631">
      <c r="A631" s="2015"/>
      <c r="B631" s="2015"/>
      <c r="C631" s="2015"/>
      <c r="D631" s="2015"/>
      <c r="E631" s="2015"/>
      <c r="F631" s="2015"/>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row>
    <row r="632">
      <c r="A632" s="2015"/>
      <c r="B632" s="2015"/>
      <c r="C632" s="2015"/>
      <c r="D632" s="2015"/>
      <c r="E632" s="2015"/>
      <c r="F632" s="2015"/>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row>
    <row r="633">
      <c r="A633" s="2015"/>
      <c r="B633" s="2015"/>
      <c r="C633" s="2015"/>
      <c r="D633" s="2015"/>
      <c r="E633" s="2015"/>
      <c r="F633" s="2015"/>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row>
    <row r="634">
      <c r="A634" s="2015"/>
      <c r="B634" s="2015"/>
      <c r="C634" s="2015"/>
      <c r="D634" s="2015"/>
      <c r="E634" s="2015"/>
      <c r="F634" s="2015"/>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row>
    <row r="635">
      <c r="A635" s="2015"/>
      <c r="B635" s="2015"/>
      <c r="C635" s="2015"/>
      <c r="D635" s="2015"/>
      <c r="E635" s="2015"/>
      <c r="F635" s="2015"/>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row>
    <row r="636">
      <c r="A636" s="2015"/>
      <c r="B636" s="2015"/>
      <c r="C636" s="2015"/>
      <c r="D636" s="2015"/>
      <c r="E636" s="2015"/>
      <c r="F636" s="2015"/>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row>
    <row r="637">
      <c r="A637" s="2015"/>
      <c r="B637" s="2015"/>
      <c r="C637" s="2015"/>
      <c r="D637" s="2015"/>
      <c r="E637" s="2015"/>
      <c r="F637" s="2015"/>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row>
    <row r="638">
      <c r="A638" s="2015"/>
      <c r="B638" s="2015"/>
      <c r="C638" s="2015"/>
      <c r="D638" s="2015"/>
      <c r="E638" s="2015"/>
      <c r="F638" s="2015"/>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row>
    <row r="639">
      <c r="A639" s="2015"/>
      <c r="B639" s="2015"/>
      <c r="C639" s="2015"/>
      <c r="D639" s="2015"/>
      <c r="E639" s="2015"/>
      <c r="F639" s="2015"/>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row>
    <row r="640">
      <c r="A640" s="2015"/>
      <c r="B640" s="2015"/>
      <c r="C640" s="2015"/>
      <c r="D640" s="2015"/>
      <c r="E640" s="2015"/>
      <c r="F640" s="2015"/>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row>
    <row r="641">
      <c r="A641" s="2015"/>
      <c r="B641" s="2015"/>
      <c r="C641" s="2015"/>
      <c r="D641" s="2015"/>
      <c r="E641" s="2015"/>
      <c r="F641" s="2015"/>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row>
    <row r="642">
      <c r="A642" s="2015"/>
      <c r="B642" s="2015"/>
      <c r="C642" s="2015"/>
      <c r="D642" s="2015"/>
      <c r="E642" s="2015"/>
      <c r="F642" s="2015"/>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row>
    <row r="643">
      <c r="A643" s="2015"/>
      <c r="B643" s="2015"/>
      <c r="C643" s="2015"/>
      <c r="D643" s="2015"/>
      <c r="E643" s="2015"/>
      <c r="F643" s="2015"/>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row>
    <row r="644">
      <c r="A644" s="2015"/>
      <c r="B644" s="2015"/>
      <c r="C644" s="2015"/>
      <c r="D644" s="2015"/>
      <c r="E644" s="2015"/>
      <c r="F644" s="2015"/>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row>
    <row r="645">
      <c r="A645" s="2015"/>
      <c r="B645" s="2015"/>
      <c r="C645" s="2015"/>
      <c r="D645" s="2015"/>
      <c r="E645" s="2015"/>
      <c r="F645" s="2015"/>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row>
    <row r="646">
      <c r="A646" s="2015"/>
      <c r="B646" s="2015"/>
      <c r="C646" s="2015"/>
      <c r="D646" s="2015"/>
      <c r="E646" s="2015"/>
      <c r="F646" s="2015"/>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row>
    <row r="647">
      <c r="A647" s="2015"/>
      <c r="B647" s="2015"/>
      <c r="C647" s="2015"/>
      <c r="D647" s="2015"/>
      <c r="E647" s="2015"/>
      <c r="F647" s="2015"/>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row>
    <row r="648">
      <c r="A648" s="2015"/>
      <c r="B648" s="2015"/>
      <c r="C648" s="2015"/>
      <c r="D648" s="2015"/>
      <c r="E648" s="2015"/>
      <c r="F648" s="2015"/>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row>
    <row r="649">
      <c r="A649" s="2015"/>
      <c r="B649" s="2015"/>
      <c r="C649" s="2015"/>
      <c r="D649" s="2015"/>
      <c r="E649" s="2015"/>
      <c r="F649" s="2015"/>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row>
    <row r="650">
      <c r="A650" s="2015"/>
      <c r="B650" s="2015"/>
      <c r="C650" s="2015"/>
      <c r="D650" s="2015"/>
      <c r="E650" s="2015"/>
      <c r="F650" s="2015"/>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row>
    <row r="651">
      <c r="A651" s="2015"/>
      <c r="B651" s="2015"/>
      <c r="C651" s="2015"/>
      <c r="D651" s="2015"/>
      <c r="E651" s="2015"/>
      <c r="F651" s="2015"/>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row>
    <row r="652">
      <c r="A652" s="2015"/>
      <c r="B652" s="2015"/>
      <c r="C652" s="2015"/>
      <c r="D652" s="2015"/>
      <c r="E652" s="2015"/>
      <c r="F652" s="2015"/>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row>
    <row r="653">
      <c r="A653" s="2015"/>
      <c r="B653" s="2015"/>
      <c r="C653" s="2015"/>
      <c r="D653" s="2015"/>
      <c r="E653" s="2015"/>
      <c r="F653" s="2015"/>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row>
    <row r="654">
      <c r="A654" s="2015"/>
      <c r="B654" s="2015"/>
      <c r="C654" s="2015"/>
      <c r="D654" s="2015"/>
      <c r="E654" s="2015"/>
      <c r="F654" s="2015"/>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row>
    <row r="655">
      <c r="A655" s="2015"/>
      <c r="B655" s="2015"/>
      <c r="C655" s="2015"/>
      <c r="D655" s="2015"/>
      <c r="E655" s="2015"/>
      <c r="F655" s="2015"/>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row>
    <row r="656">
      <c r="A656" s="2015"/>
      <c r="B656" s="2015"/>
      <c r="C656" s="2015"/>
      <c r="D656" s="2015"/>
      <c r="E656" s="2015"/>
      <c r="F656" s="2015"/>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row>
    <row r="657">
      <c r="A657" s="2015"/>
      <c r="B657" s="2015"/>
      <c r="C657" s="2015"/>
      <c r="D657" s="2015"/>
      <c r="E657" s="2015"/>
      <c r="F657" s="2015"/>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row>
    <row r="658">
      <c r="A658" s="2015"/>
      <c r="B658" s="2015"/>
      <c r="C658" s="2015"/>
      <c r="D658" s="2015"/>
      <c r="E658" s="2015"/>
      <c r="F658" s="2015"/>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row>
    <row r="659">
      <c r="A659" s="2015"/>
      <c r="B659" s="2015"/>
      <c r="C659" s="2015"/>
      <c r="D659" s="2015"/>
      <c r="E659" s="2015"/>
      <c r="F659" s="2015"/>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row>
    <row r="660">
      <c r="A660" s="2015"/>
      <c r="B660" s="2015"/>
      <c r="C660" s="2015"/>
      <c r="D660" s="2015"/>
      <c r="E660" s="2015"/>
      <c r="F660" s="2015"/>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row>
    <row r="661">
      <c r="A661" s="2015"/>
      <c r="B661" s="2015"/>
      <c r="C661" s="2015"/>
      <c r="D661" s="2015"/>
      <c r="E661" s="2015"/>
      <c r="F661" s="2015"/>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row>
    <row r="662">
      <c r="A662" s="2015"/>
      <c r="B662" s="2015"/>
      <c r="C662" s="2015"/>
      <c r="D662" s="2015"/>
      <c r="E662" s="2015"/>
      <c r="F662" s="2015"/>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row>
    <row r="663">
      <c r="A663" s="2015"/>
      <c r="B663" s="2015"/>
      <c r="C663" s="2015"/>
      <c r="D663" s="2015"/>
      <c r="E663" s="2015"/>
      <c r="F663" s="2015"/>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row>
    <row r="664">
      <c r="A664" s="2015"/>
      <c r="B664" s="2015"/>
      <c r="C664" s="2015"/>
      <c r="D664" s="2015"/>
      <c r="E664" s="2015"/>
      <c r="F664" s="2015"/>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row>
    <row r="665">
      <c r="A665" s="2015"/>
      <c r="B665" s="2015"/>
      <c r="C665" s="2015"/>
      <c r="D665" s="2015"/>
      <c r="E665" s="2015"/>
      <c r="F665" s="2015"/>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row>
    <row r="666">
      <c r="A666" s="2015"/>
      <c r="B666" s="2015"/>
      <c r="C666" s="2015"/>
      <c r="D666" s="2015"/>
      <c r="E666" s="2015"/>
      <c r="F666" s="2015"/>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row>
    <row r="667">
      <c r="A667" s="2015"/>
      <c r="B667" s="2015"/>
      <c r="C667" s="2015"/>
      <c r="D667" s="2015"/>
      <c r="E667" s="2015"/>
      <c r="F667" s="2015"/>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row>
    <row r="668">
      <c r="A668" s="2015"/>
      <c r="B668" s="2015"/>
      <c r="C668" s="2015"/>
      <c r="D668" s="2015"/>
      <c r="E668" s="2015"/>
      <c r="F668" s="2015"/>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row>
    <row r="669">
      <c r="A669" s="2015"/>
      <c r="B669" s="2015"/>
      <c r="C669" s="2015"/>
      <c r="D669" s="2015"/>
      <c r="E669" s="2015"/>
      <c r="F669" s="2015"/>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row>
    <row r="670">
      <c r="A670" s="2015"/>
      <c r="B670" s="2015"/>
      <c r="C670" s="2015"/>
      <c r="D670" s="2015"/>
      <c r="E670" s="2015"/>
      <c r="F670" s="2015"/>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row>
    <row r="671">
      <c r="A671" s="2015"/>
      <c r="B671" s="2015"/>
      <c r="C671" s="2015"/>
      <c r="D671" s="2015"/>
      <c r="E671" s="2015"/>
      <c r="F671" s="2015"/>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row>
    <row r="672">
      <c r="A672" s="2015"/>
      <c r="B672" s="2015"/>
      <c r="C672" s="2015"/>
      <c r="D672" s="2015"/>
      <c r="E672" s="2015"/>
      <c r="F672" s="2015"/>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row>
    <row r="673">
      <c r="A673" s="2015"/>
      <c r="B673" s="2015"/>
      <c r="C673" s="2015"/>
      <c r="D673" s="2015"/>
      <c r="E673" s="2015"/>
      <c r="F673" s="2015"/>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row>
    <row r="674">
      <c r="A674" s="2015"/>
      <c r="B674" s="2015"/>
      <c r="C674" s="2015"/>
      <c r="D674" s="2015"/>
      <c r="E674" s="2015"/>
      <c r="F674" s="2015"/>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row>
    <row r="675">
      <c r="A675" s="2015"/>
      <c r="B675" s="2015"/>
      <c r="C675" s="2015"/>
      <c r="D675" s="2015"/>
      <c r="E675" s="2015"/>
      <c r="F675" s="2015"/>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row>
    <row r="676">
      <c r="A676" s="2015"/>
      <c r="B676" s="2015"/>
      <c r="C676" s="2015"/>
      <c r="D676" s="2015"/>
      <c r="E676" s="2015"/>
      <c r="F676" s="2015"/>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row>
    <row r="677">
      <c r="A677" s="2015"/>
      <c r="B677" s="2015"/>
      <c r="C677" s="2015"/>
      <c r="D677" s="2015"/>
      <c r="E677" s="2015"/>
      <c r="F677" s="2015"/>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row>
    <row r="678">
      <c r="A678" s="2015"/>
      <c r="B678" s="2015"/>
      <c r="C678" s="2015"/>
      <c r="D678" s="2015"/>
      <c r="E678" s="2015"/>
      <c r="F678" s="2015"/>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row>
    <row r="679">
      <c r="A679" s="2015"/>
      <c r="B679" s="2015"/>
      <c r="C679" s="2015"/>
      <c r="D679" s="2015"/>
      <c r="E679" s="2015"/>
      <c r="F679" s="2015"/>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row>
    <row r="680">
      <c r="A680" s="2015"/>
      <c r="B680" s="2015"/>
      <c r="C680" s="2015"/>
      <c r="D680" s="2015"/>
      <c r="E680" s="2015"/>
      <c r="F680" s="2015"/>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row>
    <row r="681">
      <c r="A681" s="2015"/>
      <c r="B681" s="2015"/>
      <c r="C681" s="2015"/>
      <c r="D681" s="2015"/>
      <c r="E681" s="2015"/>
      <c r="F681" s="2015"/>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row>
    <row r="682">
      <c r="A682" s="2015"/>
      <c r="B682" s="2015"/>
      <c r="C682" s="2015"/>
      <c r="D682" s="2015"/>
      <c r="E682" s="2015"/>
      <c r="F682" s="2015"/>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row>
    <row r="683">
      <c r="A683" s="2015"/>
      <c r="B683" s="2015"/>
      <c r="C683" s="2015"/>
      <c r="D683" s="2015"/>
      <c r="E683" s="2015"/>
      <c r="F683" s="2015"/>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row>
    <row r="684">
      <c r="A684" s="2015"/>
      <c r="B684" s="2015"/>
      <c r="C684" s="2015"/>
      <c r="D684" s="2015"/>
      <c r="E684" s="2015"/>
      <c r="F684" s="2015"/>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row>
    <row r="685">
      <c r="A685" s="2015"/>
      <c r="B685" s="2015"/>
      <c r="C685" s="2015"/>
      <c r="D685" s="2015"/>
      <c r="E685" s="2015"/>
      <c r="F685" s="2015"/>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row>
    <row r="686">
      <c r="A686" s="2015"/>
      <c r="B686" s="2015"/>
      <c r="C686" s="2015"/>
      <c r="D686" s="2015"/>
      <c r="E686" s="2015"/>
      <c r="F686" s="2015"/>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row>
    <row r="687">
      <c r="A687" s="2015"/>
      <c r="B687" s="2015"/>
      <c r="C687" s="2015"/>
      <c r="D687" s="2015"/>
      <c r="E687" s="2015"/>
      <c r="F687" s="2015"/>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row>
    <row r="688">
      <c r="A688" s="2015"/>
      <c r="B688" s="2015"/>
      <c r="C688" s="2015"/>
      <c r="D688" s="2015"/>
      <c r="E688" s="2015"/>
      <c r="F688" s="2015"/>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row>
    <row r="689">
      <c r="A689" s="2015"/>
      <c r="B689" s="2015"/>
      <c r="C689" s="2015"/>
      <c r="D689" s="2015"/>
      <c r="E689" s="2015"/>
      <c r="F689" s="2015"/>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row>
    <row r="690">
      <c r="A690" s="2015"/>
      <c r="B690" s="2015"/>
      <c r="C690" s="2015"/>
      <c r="D690" s="2015"/>
      <c r="E690" s="2015"/>
      <c r="F690" s="2015"/>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row>
    <row r="691">
      <c r="A691" s="2015"/>
      <c r="B691" s="2015"/>
      <c r="C691" s="2015"/>
      <c r="D691" s="2015"/>
      <c r="E691" s="2015"/>
      <c r="F691" s="2015"/>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row>
    <row r="692">
      <c r="A692" s="2015"/>
      <c r="B692" s="2015"/>
      <c r="C692" s="2015"/>
      <c r="D692" s="2015"/>
      <c r="E692" s="2015"/>
      <c r="F692" s="2015"/>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row>
    <row r="693">
      <c r="A693" s="2015"/>
      <c r="B693" s="2015"/>
      <c r="C693" s="2015"/>
      <c r="D693" s="2015"/>
      <c r="E693" s="2015"/>
      <c r="F693" s="2015"/>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row>
    <row r="694">
      <c r="A694" s="2015"/>
      <c r="B694" s="2015"/>
      <c r="C694" s="2015"/>
      <c r="D694" s="2015"/>
      <c r="E694" s="2015"/>
      <c r="F694" s="2015"/>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row>
    <row r="695">
      <c r="A695" s="2015"/>
      <c r="B695" s="2015"/>
      <c r="C695" s="2015"/>
      <c r="D695" s="2015"/>
      <c r="E695" s="2015"/>
      <c r="F695" s="2015"/>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row>
    <row r="696">
      <c r="A696" s="2015"/>
      <c r="B696" s="2015"/>
      <c r="C696" s="2015"/>
      <c r="D696" s="2015"/>
      <c r="E696" s="2015"/>
      <c r="F696" s="2015"/>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row>
    <row r="697">
      <c r="A697" s="2015"/>
      <c r="B697" s="2015"/>
      <c r="C697" s="2015"/>
      <c r="D697" s="2015"/>
      <c r="E697" s="2015"/>
      <c r="F697" s="2015"/>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row>
    <row r="698">
      <c r="A698" s="2015"/>
      <c r="B698" s="2015"/>
      <c r="C698" s="2015"/>
      <c r="D698" s="2015"/>
      <c r="E698" s="2015"/>
      <c r="F698" s="2015"/>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row>
    <row r="699">
      <c r="A699" s="2015"/>
      <c r="B699" s="2015"/>
      <c r="C699" s="2015"/>
      <c r="D699" s="2015"/>
      <c r="E699" s="2015"/>
      <c r="F699" s="2015"/>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row>
    <row r="700">
      <c r="A700" s="2015"/>
      <c r="B700" s="2015"/>
      <c r="C700" s="2015"/>
      <c r="D700" s="2015"/>
      <c r="E700" s="2015"/>
      <c r="F700" s="2015"/>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row>
    <row r="701">
      <c r="A701" s="2015"/>
      <c r="B701" s="2015"/>
      <c r="C701" s="2015"/>
      <c r="D701" s="2015"/>
      <c r="E701" s="2015"/>
      <c r="F701" s="2015"/>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row>
    <row r="702">
      <c r="A702" s="2015"/>
      <c r="B702" s="2015"/>
      <c r="C702" s="2015"/>
      <c r="D702" s="2015"/>
      <c r="E702" s="2015"/>
      <c r="F702" s="2015"/>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row>
    <row r="703">
      <c r="A703" s="2015"/>
      <c r="B703" s="2015"/>
      <c r="C703" s="2015"/>
      <c r="D703" s="2015"/>
      <c r="E703" s="2015"/>
      <c r="F703" s="2015"/>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row>
    <row r="704">
      <c r="A704" s="2015"/>
      <c r="B704" s="2015"/>
      <c r="C704" s="2015"/>
      <c r="D704" s="2015"/>
      <c r="E704" s="2015"/>
      <c r="F704" s="2015"/>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row>
    <row r="705">
      <c r="A705" s="2015"/>
      <c r="B705" s="2015"/>
      <c r="C705" s="2015"/>
      <c r="D705" s="2015"/>
      <c r="E705" s="2015"/>
      <c r="F705" s="2015"/>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row>
    <row r="706">
      <c r="A706" s="2015"/>
      <c r="B706" s="2015"/>
      <c r="C706" s="2015"/>
      <c r="D706" s="2015"/>
      <c r="E706" s="2015"/>
      <c r="F706" s="2015"/>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row>
    <row r="707">
      <c r="A707" s="2015"/>
      <c r="B707" s="2015"/>
      <c r="C707" s="2015"/>
      <c r="D707" s="2015"/>
      <c r="E707" s="2015"/>
      <c r="F707" s="2015"/>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row>
    <row r="708">
      <c r="A708" s="2015"/>
      <c r="B708" s="2015"/>
      <c r="C708" s="2015"/>
      <c r="D708" s="2015"/>
      <c r="E708" s="2015"/>
      <c r="F708" s="2015"/>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row>
    <row r="709">
      <c r="A709" s="2015"/>
      <c r="B709" s="2015"/>
      <c r="C709" s="2015"/>
      <c r="D709" s="2015"/>
      <c r="E709" s="2015"/>
      <c r="F709" s="2015"/>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row>
    <row r="710">
      <c r="A710" s="2015"/>
      <c r="B710" s="2015"/>
      <c r="C710" s="2015"/>
      <c r="D710" s="2015"/>
      <c r="E710" s="2015"/>
      <c r="F710" s="2015"/>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row>
    <row r="711">
      <c r="A711" s="2015"/>
      <c r="B711" s="2015"/>
      <c r="C711" s="2015"/>
      <c r="D711" s="2015"/>
      <c r="E711" s="2015"/>
      <c r="F711" s="2015"/>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row>
    <row r="712">
      <c r="A712" s="2015"/>
      <c r="B712" s="2015"/>
      <c r="C712" s="2015"/>
      <c r="D712" s="2015"/>
      <c r="E712" s="2015"/>
      <c r="F712" s="2015"/>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row>
    <row r="713">
      <c r="A713" s="2015"/>
      <c r="B713" s="2015"/>
      <c r="C713" s="2015"/>
      <c r="D713" s="2015"/>
      <c r="E713" s="2015"/>
      <c r="F713" s="2015"/>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row>
    <row r="714">
      <c r="A714" s="2015"/>
      <c r="B714" s="2015"/>
      <c r="C714" s="2015"/>
      <c r="D714" s="2015"/>
      <c r="E714" s="2015"/>
      <c r="F714" s="2015"/>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row>
    <row r="715">
      <c r="A715" s="2015"/>
      <c r="B715" s="2015"/>
      <c r="C715" s="2015"/>
      <c r="D715" s="2015"/>
      <c r="E715" s="2015"/>
      <c r="F715" s="2015"/>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row>
    <row r="716">
      <c r="A716" s="2015"/>
      <c r="B716" s="2015"/>
      <c r="C716" s="2015"/>
      <c r="D716" s="2015"/>
      <c r="E716" s="2015"/>
      <c r="F716" s="2015"/>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row>
    <row r="717">
      <c r="A717" s="2015"/>
      <c r="B717" s="2015"/>
      <c r="C717" s="2015"/>
      <c r="D717" s="2015"/>
      <c r="E717" s="2015"/>
      <c r="F717" s="2015"/>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row>
    <row r="718">
      <c r="A718" s="2015"/>
      <c r="B718" s="2015"/>
      <c r="C718" s="2015"/>
      <c r="D718" s="2015"/>
      <c r="E718" s="2015"/>
      <c r="F718" s="2015"/>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row>
    <row r="719">
      <c r="A719" s="2015"/>
      <c r="B719" s="2015"/>
      <c r="C719" s="2015"/>
      <c r="D719" s="2015"/>
      <c r="E719" s="2015"/>
      <c r="F719" s="2015"/>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row>
    <row r="720">
      <c r="A720" s="2015"/>
      <c r="B720" s="2015"/>
      <c r="C720" s="2015"/>
      <c r="D720" s="2015"/>
      <c r="E720" s="2015"/>
      <c r="F720" s="2015"/>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row>
    <row r="721">
      <c r="A721" s="2015"/>
      <c r="B721" s="2015"/>
      <c r="C721" s="2015"/>
      <c r="D721" s="2015"/>
      <c r="E721" s="2015"/>
      <c r="F721" s="2015"/>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row>
    <row r="722">
      <c r="A722" s="2015"/>
      <c r="B722" s="2015"/>
      <c r="C722" s="2015"/>
      <c r="D722" s="2015"/>
      <c r="E722" s="2015"/>
      <c r="F722" s="2015"/>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row>
    <row r="723">
      <c r="A723" s="2015"/>
      <c r="B723" s="2015"/>
      <c r="C723" s="2015"/>
      <c r="D723" s="2015"/>
      <c r="E723" s="2015"/>
      <c r="F723" s="2015"/>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row>
    <row r="724">
      <c r="A724" s="2015"/>
      <c r="B724" s="2015"/>
      <c r="C724" s="2015"/>
      <c r="D724" s="2015"/>
      <c r="E724" s="2015"/>
      <c r="F724" s="2015"/>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row>
    <row r="725">
      <c r="A725" s="2015"/>
      <c r="B725" s="2015"/>
      <c r="C725" s="2015"/>
      <c r="D725" s="2015"/>
      <c r="E725" s="2015"/>
      <c r="F725" s="2015"/>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row>
    <row r="726">
      <c r="A726" s="2015"/>
      <c r="B726" s="2015"/>
      <c r="C726" s="2015"/>
      <c r="D726" s="2015"/>
      <c r="E726" s="2015"/>
      <c r="F726" s="2015"/>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row>
    <row r="727">
      <c r="A727" s="2015"/>
      <c r="B727" s="2015"/>
      <c r="C727" s="2015"/>
      <c r="D727" s="2015"/>
      <c r="E727" s="2015"/>
      <c r="F727" s="2015"/>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row>
    <row r="728">
      <c r="A728" s="2015"/>
      <c r="B728" s="2015"/>
      <c r="C728" s="2015"/>
      <c r="D728" s="2015"/>
      <c r="E728" s="2015"/>
      <c r="F728" s="2015"/>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row>
    <row r="729">
      <c r="A729" s="2015"/>
      <c r="B729" s="2015"/>
      <c r="C729" s="2015"/>
      <c r="D729" s="2015"/>
      <c r="E729" s="2015"/>
      <c r="F729" s="2015"/>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row>
    <row r="730">
      <c r="A730" s="2015"/>
      <c r="B730" s="2015"/>
      <c r="C730" s="2015"/>
      <c r="D730" s="2015"/>
      <c r="E730" s="2015"/>
      <c r="F730" s="2015"/>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row>
    <row r="731">
      <c r="A731" s="2015"/>
      <c r="B731" s="2015"/>
      <c r="C731" s="2015"/>
      <c r="D731" s="2015"/>
      <c r="E731" s="2015"/>
      <c r="F731" s="2015"/>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row>
    <row r="732">
      <c r="A732" s="2015"/>
      <c r="B732" s="2015"/>
      <c r="C732" s="2015"/>
      <c r="D732" s="2015"/>
      <c r="E732" s="2015"/>
      <c r="F732" s="2015"/>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row>
    <row r="733">
      <c r="A733" s="2015"/>
      <c r="B733" s="2015"/>
      <c r="C733" s="2015"/>
      <c r="D733" s="2015"/>
      <c r="E733" s="2015"/>
      <c r="F733" s="2015"/>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row>
    <row r="734">
      <c r="A734" s="2015"/>
      <c r="B734" s="2015"/>
      <c r="C734" s="2015"/>
      <c r="D734" s="2015"/>
      <c r="E734" s="2015"/>
      <c r="F734" s="2015"/>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row>
    <row r="735">
      <c r="A735" s="2015"/>
      <c r="B735" s="2015"/>
      <c r="C735" s="2015"/>
      <c r="D735" s="2015"/>
      <c r="E735" s="2015"/>
      <c r="F735" s="2015"/>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row>
    <row r="736">
      <c r="A736" s="2015"/>
      <c r="B736" s="2015"/>
      <c r="C736" s="2015"/>
      <c r="D736" s="2015"/>
      <c r="E736" s="2015"/>
      <c r="F736" s="2015"/>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row>
    <row r="737">
      <c r="A737" s="2015"/>
      <c r="B737" s="2015"/>
      <c r="C737" s="2015"/>
      <c r="D737" s="2015"/>
      <c r="E737" s="2015"/>
      <c r="F737" s="2015"/>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row>
    <row r="738">
      <c r="A738" s="2015"/>
      <c r="B738" s="2015"/>
      <c r="C738" s="2015"/>
      <c r="D738" s="2015"/>
      <c r="E738" s="2015"/>
      <c r="F738" s="2015"/>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row>
    <row r="739">
      <c r="A739" s="2015"/>
      <c r="B739" s="2015"/>
      <c r="C739" s="2015"/>
      <c r="D739" s="2015"/>
      <c r="E739" s="2015"/>
      <c r="F739" s="2015"/>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row>
    <row r="740">
      <c r="A740" s="2015"/>
      <c r="B740" s="2015"/>
      <c r="C740" s="2015"/>
      <c r="D740" s="2015"/>
      <c r="E740" s="2015"/>
      <c r="F740" s="2015"/>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row>
    <row r="741">
      <c r="A741" s="2015"/>
      <c r="B741" s="2015"/>
      <c r="C741" s="2015"/>
      <c r="D741" s="2015"/>
      <c r="E741" s="2015"/>
      <c r="F741" s="2015"/>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row>
    <row r="742">
      <c r="A742" s="2015"/>
      <c r="B742" s="2015"/>
      <c r="C742" s="2015"/>
      <c r="D742" s="2015"/>
      <c r="E742" s="2015"/>
      <c r="F742" s="2015"/>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row>
    <row r="743">
      <c r="A743" s="2015"/>
      <c r="B743" s="2015"/>
      <c r="C743" s="2015"/>
      <c r="D743" s="2015"/>
      <c r="E743" s="2015"/>
      <c r="F743" s="2015"/>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row>
    <row r="744">
      <c r="A744" s="2015"/>
      <c r="B744" s="2015"/>
      <c r="C744" s="2015"/>
      <c r="D744" s="2015"/>
      <c r="E744" s="2015"/>
      <c r="F744" s="2015"/>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row>
    <row r="745">
      <c r="A745" s="2015"/>
      <c r="B745" s="2015"/>
      <c r="C745" s="2015"/>
      <c r="D745" s="2015"/>
      <c r="E745" s="2015"/>
      <c r="F745" s="2015"/>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row>
    <row r="746">
      <c r="A746" s="2015"/>
      <c r="B746" s="2015"/>
      <c r="C746" s="2015"/>
      <c r="D746" s="2015"/>
      <c r="E746" s="2015"/>
      <c r="F746" s="2015"/>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row>
    <row r="747">
      <c r="A747" s="2015"/>
      <c r="B747" s="2015"/>
      <c r="C747" s="2015"/>
      <c r="D747" s="2015"/>
      <c r="E747" s="2015"/>
      <c r="F747" s="2015"/>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row>
    <row r="748">
      <c r="A748" s="2015"/>
      <c r="B748" s="2015"/>
      <c r="C748" s="2015"/>
      <c r="D748" s="2015"/>
      <c r="E748" s="2015"/>
      <c r="F748" s="2015"/>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row>
    <row r="749">
      <c r="A749" s="2015"/>
      <c r="B749" s="2015"/>
      <c r="C749" s="2015"/>
      <c r="D749" s="2015"/>
      <c r="E749" s="2015"/>
      <c r="F749" s="2015"/>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row>
    <row r="750">
      <c r="A750" s="2015"/>
      <c r="B750" s="2015"/>
      <c r="C750" s="2015"/>
      <c r="D750" s="2015"/>
      <c r="E750" s="2015"/>
      <c r="F750" s="2015"/>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row>
    <row r="751">
      <c r="A751" s="2015"/>
      <c r="B751" s="2015"/>
      <c r="C751" s="2015"/>
      <c r="D751" s="2015"/>
      <c r="E751" s="2015"/>
      <c r="F751" s="2015"/>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row>
    <row r="752">
      <c r="A752" s="2015"/>
      <c r="B752" s="2015"/>
      <c r="C752" s="2015"/>
      <c r="D752" s="2015"/>
      <c r="E752" s="2015"/>
      <c r="F752" s="2015"/>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row>
    <row r="753">
      <c r="A753" s="2015"/>
      <c r="B753" s="2015"/>
      <c r="C753" s="2015"/>
      <c r="D753" s="2015"/>
      <c r="E753" s="2015"/>
      <c r="F753" s="2015"/>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row>
    <row r="754">
      <c r="A754" s="2015"/>
      <c r="B754" s="2015"/>
      <c r="C754" s="2015"/>
      <c r="D754" s="2015"/>
      <c r="E754" s="2015"/>
      <c r="F754" s="2015"/>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row>
    <row r="755">
      <c r="A755" s="2015"/>
      <c r="B755" s="2015"/>
      <c r="C755" s="2015"/>
      <c r="D755" s="2015"/>
      <c r="E755" s="2015"/>
      <c r="F755" s="2015"/>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row>
    <row r="756">
      <c r="A756" s="2015"/>
      <c r="B756" s="2015"/>
      <c r="C756" s="2015"/>
      <c r="D756" s="2015"/>
      <c r="E756" s="2015"/>
      <c r="F756" s="2015"/>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row>
    <row r="757">
      <c r="A757" s="2015"/>
      <c r="B757" s="2015"/>
      <c r="C757" s="2015"/>
      <c r="D757" s="2015"/>
      <c r="E757" s="2015"/>
      <c r="F757" s="2015"/>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row>
    <row r="758">
      <c r="A758" s="2015"/>
      <c r="B758" s="2015"/>
      <c r="C758" s="2015"/>
      <c r="D758" s="2015"/>
      <c r="E758" s="2015"/>
      <c r="F758" s="2015"/>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row>
    <row r="759">
      <c r="A759" s="2015"/>
      <c r="B759" s="2015"/>
      <c r="C759" s="2015"/>
      <c r="D759" s="2015"/>
      <c r="E759" s="2015"/>
      <c r="F759" s="2015"/>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row>
    <row r="760">
      <c r="A760" s="2015"/>
      <c r="B760" s="2015"/>
      <c r="C760" s="2015"/>
      <c r="D760" s="2015"/>
      <c r="E760" s="2015"/>
      <c r="F760" s="2015"/>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row>
    <row r="761">
      <c r="A761" s="2015"/>
      <c r="B761" s="2015"/>
      <c r="C761" s="2015"/>
      <c r="D761" s="2015"/>
      <c r="E761" s="2015"/>
      <c r="F761" s="2015"/>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row>
    <row r="762">
      <c r="A762" s="2015"/>
      <c r="B762" s="2015"/>
      <c r="C762" s="2015"/>
      <c r="D762" s="2015"/>
      <c r="E762" s="2015"/>
      <c r="F762" s="2015"/>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row>
    <row r="763">
      <c r="A763" s="2015"/>
      <c r="B763" s="2015"/>
      <c r="C763" s="2015"/>
      <c r="D763" s="2015"/>
      <c r="E763" s="2015"/>
      <c r="F763" s="2015"/>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row>
    <row r="764">
      <c r="A764" s="2015"/>
      <c r="B764" s="2015"/>
      <c r="C764" s="2015"/>
      <c r="D764" s="2015"/>
      <c r="E764" s="2015"/>
      <c r="F764" s="2015"/>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row>
    <row r="765">
      <c r="A765" s="2015"/>
      <c r="B765" s="2015"/>
      <c r="C765" s="2015"/>
      <c r="D765" s="2015"/>
      <c r="E765" s="2015"/>
      <c r="F765" s="2015"/>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row>
    <row r="766">
      <c r="A766" s="2015"/>
      <c r="B766" s="2015"/>
      <c r="C766" s="2015"/>
      <c r="D766" s="2015"/>
      <c r="E766" s="2015"/>
      <c r="F766" s="2015"/>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row>
    <row r="767">
      <c r="A767" s="2015"/>
      <c r="B767" s="2015"/>
      <c r="C767" s="2015"/>
      <c r="D767" s="2015"/>
      <c r="E767" s="2015"/>
      <c r="F767" s="2015"/>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row>
    <row r="768">
      <c r="A768" s="2015"/>
      <c r="B768" s="2015"/>
      <c r="C768" s="2015"/>
      <c r="D768" s="2015"/>
      <c r="E768" s="2015"/>
      <c r="F768" s="2015"/>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row>
    <row r="769">
      <c r="A769" s="2015"/>
      <c r="B769" s="2015"/>
      <c r="C769" s="2015"/>
      <c r="D769" s="2015"/>
      <c r="E769" s="2015"/>
      <c r="F769" s="2015"/>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row>
    <row r="770">
      <c r="A770" s="2015"/>
      <c r="B770" s="2015"/>
      <c r="C770" s="2015"/>
      <c r="D770" s="2015"/>
      <c r="E770" s="2015"/>
      <c r="F770" s="2015"/>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row>
    <row r="771">
      <c r="A771" s="2015"/>
      <c r="B771" s="2015"/>
      <c r="C771" s="2015"/>
      <c r="D771" s="2015"/>
      <c r="E771" s="2015"/>
      <c r="F771" s="2015"/>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row>
    <row r="772">
      <c r="A772" s="2015"/>
      <c r="B772" s="2015"/>
      <c r="C772" s="2015"/>
      <c r="D772" s="2015"/>
      <c r="E772" s="2015"/>
      <c r="F772" s="2015"/>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row>
    <row r="773">
      <c r="A773" s="2015"/>
      <c r="B773" s="2015"/>
      <c r="C773" s="2015"/>
      <c r="D773" s="2015"/>
      <c r="E773" s="2015"/>
      <c r="F773" s="2015"/>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row>
    <row r="774">
      <c r="A774" s="2015"/>
      <c r="B774" s="2015"/>
      <c r="C774" s="2015"/>
      <c r="D774" s="2015"/>
      <c r="E774" s="2015"/>
      <c r="F774" s="2015"/>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row>
    <row r="775">
      <c r="A775" s="2015"/>
      <c r="B775" s="2015"/>
      <c r="C775" s="2015"/>
      <c r="D775" s="2015"/>
      <c r="E775" s="2015"/>
      <c r="F775" s="2015"/>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row>
    <row r="776">
      <c r="A776" s="2015"/>
      <c r="B776" s="2015"/>
      <c r="C776" s="2015"/>
      <c r="D776" s="2015"/>
      <c r="E776" s="2015"/>
      <c r="F776" s="2015"/>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row>
    <row r="777">
      <c r="A777" s="2015"/>
      <c r="B777" s="2015"/>
      <c r="C777" s="2015"/>
      <c r="D777" s="2015"/>
      <c r="E777" s="2015"/>
      <c r="F777" s="2015"/>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row>
    <row r="778">
      <c r="A778" s="2015"/>
      <c r="B778" s="2015"/>
      <c r="C778" s="2015"/>
      <c r="D778" s="2015"/>
      <c r="E778" s="2015"/>
      <c r="F778" s="2015"/>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row>
    <row r="779">
      <c r="A779" s="2015"/>
      <c r="B779" s="2015"/>
      <c r="C779" s="2015"/>
      <c r="D779" s="2015"/>
      <c r="E779" s="2015"/>
      <c r="F779" s="2015"/>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row>
    <row r="780">
      <c r="A780" s="2015"/>
      <c r="B780" s="2015"/>
      <c r="C780" s="2015"/>
      <c r="D780" s="2015"/>
      <c r="E780" s="2015"/>
      <c r="F780" s="2015"/>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row>
    <row r="781">
      <c r="A781" s="2015"/>
      <c r="B781" s="2015"/>
      <c r="C781" s="2015"/>
      <c r="D781" s="2015"/>
      <c r="E781" s="2015"/>
      <c r="F781" s="2015"/>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row>
    <row r="782">
      <c r="A782" s="2015"/>
      <c r="B782" s="2015"/>
      <c r="C782" s="2015"/>
      <c r="D782" s="2015"/>
      <c r="E782" s="2015"/>
      <c r="F782" s="2015"/>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row>
    <row r="783">
      <c r="A783" s="2015"/>
      <c r="B783" s="2015"/>
      <c r="C783" s="2015"/>
      <c r="D783" s="2015"/>
      <c r="E783" s="2015"/>
      <c r="F783" s="2015"/>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row>
    <row r="784">
      <c r="A784" s="2015"/>
      <c r="B784" s="2015"/>
      <c r="C784" s="2015"/>
      <c r="D784" s="2015"/>
      <c r="E784" s="2015"/>
      <c r="F784" s="2015"/>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row>
    <row r="785">
      <c r="A785" s="2015"/>
      <c r="B785" s="2015"/>
      <c r="C785" s="2015"/>
      <c r="D785" s="2015"/>
      <c r="E785" s="2015"/>
      <c r="F785" s="2015"/>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row>
    <row r="786">
      <c r="A786" s="2015"/>
      <c r="B786" s="2015"/>
      <c r="C786" s="2015"/>
      <c r="D786" s="2015"/>
      <c r="E786" s="2015"/>
      <c r="F786" s="2015"/>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row>
    <row r="787">
      <c r="A787" s="2015"/>
      <c r="B787" s="2015"/>
      <c r="C787" s="2015"/>
      <c r="D787" s="2015"/>
      <c r="E787" s="2015"/>
      <c r="F787" s="2015"/>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row>
    <row r="788">
      <c r="A788" s="2015"/>
      <c r="B788" s="2015"/>
      <c r="C788" s="2015"/>
      <c r="D788" s="2015"/>
      <c r="E788" s="2015"/>
      <c r="F788" s="2015"/>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row>
    <row r="789">
      <c r="A789" s="2015"/>
      <c r="B789" s="2015"/>
      <c r="C789" s="2015"/>
      <c r="D789" s="2015"/>
      <c r="E789" s="2015"/>
      <c r="F789" s="2015"/>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row>
    <row r="790">
      <c r="A790" s="2015"/>
      <c r="B790" s="2015"/>
      <c r="C790" s="2015"/>
      <c r="D790" s="2015"/>
      <c r="E790" s="2015"/>
      <c r="F790" s="2015"/>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row>
    <row r="791">
      <c r="A791" s="2015"/>
      <c r="B791" s="2015"/>
      <c r="C791" s="2015"/>
      <c r="D791" s="2015"/>
      <c r="E791" s="2015"/>
      <c r="F791" s="2015"/>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row>
    <row r="792">
      <c r="A792" s="2015"/>
      <c r="B792" s="2015"/>
      <c r="C792" s="2015"/>
      <c r="D792" s="2015"/>
      <c r="E792" s="2015"/>
      <c r="F792" s="2015"/>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row>
    <row r="793">
      <c r="A793" s="2015"/>
      <c r="B793" s="2015"/>
      <c r="C793" s="2015"/>
      <c r="D793" s="2015"/>
      <c r="E793" s="2015"/>
      <c r="F793" s="2015"/>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row>
    <row r="794">
      <c r="A794" s="2015"/>
      <c r="B794" s="2015"/>
      <c r="C794" s="2015"/>
      <c r="D794" s="2015"/>
      <c r="E794" s="2015"/>
      <c r="F794" s="2015"/>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row>
    <row r="795">
      <c r="A795" s="2015"/>
      <c r="B795" s="2015"/>
      <c r="C795" s="2015"/>
      <c r="D795" s="2015"/>
      <c r="E795" s="2015"/>
      <c r="F795" s="2015"/>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row>
    <row r="796">
      <c r="A796" s="2015"/>
      <c r="B796" s="2015"/>
      <c r="C796" s="2015"/>
      <c r="D796" s="2015"/>
      <c r="E796" s="2015"/>
      <c r="F796" s="2015"/>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row>
    <row r="797">
      <c r="A797" s="2015"/>
      <c r="B797" s="2015"/>
      <c r="C797" s="2015"/>
      <c r="D797" s="2015"/>
      <c r="E797" s="2015"/>
      <c r="F797" s="2015"/>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row>
    <row r="798">
      <c r="A798" s="2015"/>
      <c r="B798" s="2015"/>
      <c r="C798" s="2015"/>
      <c r="D798" s="2015"/>
      <c r="E798" s="2015"/>
      <c r="F798" s="2015"/>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row>
    <row r="799">
      <c r="A799" s="2015"/>
      <c r="B799" s="2015"/>
      <c r="C799" s="2015"/>
      <c r="D799" s="2015"/>
      <c r="E799" s="2015"/>
      <c r="F799" s="2015"/>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row>
    <row r="800">
      <c r="A800" s="2015"/>
      <c r="B800" s="2015"/>
      <c r="C800" s="2015"/>
      <c r="D800" s="2015"/>
      <c r="E800" s="2015"/>
      <c r="F800" s="2015"/>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row>
    <row r="801">
      <c r="A801" s="2015"/>
      <c r="B801" s="2015"/>
      <c r="C801" s="2015"/>
      <c r="D801" s="2015"/>
      <c r="E801" s="2015"/>
      <c r="F801" s="2015"/>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row>
    <row r="802">
      <c r="A802" s="2015"/>
      <c r="B802" s="2015"/>
      <c r="C802" s="2015"/>
      <c r="D802" s="2015"/>
      <c r="E802" s="2015"/>
      <c r="F802" s="2015"/>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row>
    <row r="803">
      <c r="A803" s="2015"/>
      <c r="B803" s="2015"/>
      <c r="C803" s="2015"/>
      <c r="D803" s="2015"/>
      <c r="E803" s="2015"/>
      <c r="F803" s="2015"/>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row>
    <row r="804">
      <c r="A804" s="2015"/>
      <c r="B804" s="2015"/>
      <c r="C804" s="2015"/>
      <c r="D804" s="2015"/>
      <c r="E804" s="2015"/>
      <c r="F804" s="2015"/>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row>
    <row r="805">
      <c r="A805" s="2015"/>
      <c r="B805" s="2015"/>
      <c r="C805" s="2015"/>
      <c r="D805" s="2015"/>
      <c r="E805" s="2015"/>
      <c r="F805" s="2015"/>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row>
    <row r="806">
      <c r="A806" s="2015"/>
      <c r="B806" s="2015"/>
      <c r="C806" s="2015"/>
      <c r="D806" s="2015"/>
      <c r="E806" s="2015"/>
      <c r="F806" s="2015"/>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row>
    <row r="807">
      <c r="A807" s="2015"/>
      <c r="B807" s="2015"/>
      <c r="C807" s="2015"/>
      <c r="D807" s="2015"/>
      <c r="E807" s="2015"/>
      <c r="F807" s="2015"/>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row>
    <row r="808">
      <c r="A808" s="2015"/>
      <c r="B808" s="2015"/>
      <c r="C808" s="2015"/>
      <c r="D808" s="2015"/>
      <c r="E808" s="2015"/>
      <c r="F808" s="2015"/>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row>
    <row r="809">
      <c r="A809" s="2015"/>
      <c r="B809" s="2015"/>
      <c r="C809" s="2015"/>
      <c r="D809" s="2015"/>
      <c r="E809" s="2015"/>
      <c r="F809" s="2015"/>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row>
    <row r="810">
      <c r="A810" s="2015"/>
      <c r="B810" s="2015"/>
      <c r="C810" s="2015"/>
      <c r="D810" s="2015"/>
      <c r="E810" s="2015"/>
      <c r="F810" s="2015"/>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row>
    <row r="811">
      <c r="A811" s="2015"/>
      <c r="B811" s="2015"/>
      <c r="C811" s="2015"/>
      <c r="D811" s="2015"/>
      <c r="E811" s="2015"/>
      <c r="F811" s="2015"/>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row>
    <row r="812">
      <c r="A812" s="2015"/>
      <c r="B812" s="2015"/>
      <c r="C812" s="2015"/>
      <c r="D812" s="2015"/>
      <c r="E812" s="2015"/>
      <c r="F812" s="2015"/>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row>
    <row r="813">
      <c r="A813" s="2015"/>
      <c r="B813" s="2015"/>
      <c r="C813" s="2015"/>
      <c r="D813" s="2015"/>
      <c r="E813" s="2015"/>
      <c r="F813" s="2015"/>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row>
    <row r="814">
      <c r="A814" s="2015"/>
      <c r="B814" s="2015"/>
      <c r="C814" s="2015"/>
      <c r="D814" s="2015"/>
      <c r="E814" s="2015"/>
      <c r="F814" s="2015"/>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row>
    <row r="815">
      <c r="A815" s="2015"/>
      <c r="B815" s="2015"/>
      <c r="C815" s="2015"/>
      <c r="D815" s="2015"/>
      <c r="E815" s="2015"/>
      <c r="F815" s="2015"/>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row>
    <row r="816">
      <c r="A816" s="2015"/>
      <c r="B816" s="2015"/>
      <c r="C816" s="2015"/>
      <c r="D816" s="2015"/>
      <c r="E816" s="2015"/>
      <c r="F816" s="2015"/>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row>
    <row r="817">
      <c r="A817" s="2015"/>
      <c r="B817" s="2015"/>
      <c r="C817" s="2015"/>
      <c r="D817" s="2015"/>
      <c r="E817" s="2015"/>
      <c r="F817" s="2015"/>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row>
    <row r="818">
      <c r="A818" s="2015"/>
      <c r="B818" s="2015"/>
      <c r="C818" s="2015"/>
      <c r="D818" s="2015"/>
      <c r="E818" s="2015"/>
      <c r="F818" s="2015"/>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row>
    <row r="819">
      <c r="A819" s="2015"/>
      <c r="B819" s="2015"/>
      <c r="C819" s="2015"/>
      <c r="D819" s="2015"/>
      <c r="E819" s="2015"/>
      <c r="F819" s="2015"/>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row>
    <row r="820">
      <c r="A820" s="2015"/>
      <c r="B820" s="2015"/>
      <c r="C820" s="2015"/>
      <c r="D820" s="2015"/>
      <c r="E820" s="2015"/>
      <c r="F820" s="2015"/>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row>
    <row r="821">
      <c r="A821" s="2015"/>
      <c r="B821" s="2015"/>
      <c r="C821" s="2015"/>
      <c r="D821" s="2015"/>
      <c r="E821" s="2015"/>
      <c r="F821" s="2015"/>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row>
    <row r="822">
      <c r="A822" s="2015"/>
      <c r="B822" s="2015"/>
      <c r="C822" s="2015"/>
      <c r="D822" s="2015"/>
      <c r="E822" s="2015"/>
      <c r="F822" s="2015"/>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row>
    <row r="823">
      <c r="A823" s="2015"/>
      <c r="B823" s="2015"/>
      <c r="C823" s="2015"/>
      <c r="D823" s="2015"/>
      <c r="E823" s="2015"/>
      <c r="F823" s="2015"/>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row>
    <row r="824">
      <c r="A824" s="2015"/>
      <c r="B824" s="2015"/>
      <c r="C824" s="2015"/>
      <c r="D824" s="2015"/>
      <c r="E824" s="2015"/>
      <c r="F824" s="2015"/>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row>
    <row r="825">
      <c r="A825" s="2015"/>
      <c r="B825" s="2015"/>
      <c r="C825" s="2015"/>
      <c r="D825" s="2015"/>
      <c r="E825" s="2015"/>
      <c r="F825" s="2015"/>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row>
    <row r="826">
      <c r="A826" s="2015"/>
      <c r="B826" s="2015"/>
      <c r="C826" s="2015"/>
      <c r="D826" s="2015"/>
      <c r="E826" s="2015"/>
      <c r="F826" s="2015"/>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row>
    <row r="827">
      <c r="A827" s="2015"/>
      <c r="B827" s="2015"/>
      <c r="C827" s="2015"/>
      <c r="D827" s="2015"/>
      <c r="E827" s="2015"/>
      <c r="F827" s="2015"/>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row>
    <row r="828">
      <c r="A828" s="2015"/>
      <c r="B828" s="2015"/>
      <c r="C828" s="2015"/>
      <c r="D828" s="2015"/>
      <c r="E828" s="2015"/>
      <c r="F828" s="2015"/>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row>
    <row r="829">
      <c r="A829" s="2015"/>
      <c r="B829" s="2015"/>
      <c r="C829" s="2015"/>
      <c r="D829" s="2015"/>
      <c r="E829" s="2015"/>
      <c r="F829" s="2015"/>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row>
    <row r="830">
      <c r="A830" s="2015"/>
      <c r="B830" s="2015"/>
      <c r="C830" s="2015"/>
      <c r="D830" s="2015"/>
      <c r="E830" s="2015"/>
      <c r="F830" s="2015"/>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row>
    <row r="831">
      <c r="A831" s="2015"/>
      <c r="B831" s="2015"/>
      <c r="C831" s="2015"/>
      <c r="D831" s="2015"/>
      <c r="E831" s="2015"/>
      <c r="F831" s="2015"/>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row>
    <row r="832">
      <c r="A832" s="2015"/>
      <c r="B832" s="2015"/>
      <c r="C832" s="2015"/>
      <c r="D832" s="2015"/>
      <c r="E832" s="2015"/>
      <c r="F832" s="2015"/>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row>
    <row r="833">
      <c r="A833" s="2015"/>
      <c r="B833" s="2015"/>
      <c r="C833" s="2015"/>
      <c r="D833" s="2015"/>
      <c r="E833" s="2015"/>
      <c r="F833" s="2015"/>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row>
    <row r="834">
      <c r="A834" s="2015"/>
      <c r="B834" s="2015"/>
      <c r="C834" s="2015"/>
      <c r="D834" s="2015"/>
      <c r="E834" s="2015"/>
      <c r="F834" s="2015"/>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row>
    <row r="835">
      <c r="A835" s="2015"/>
      <c r="B835" s="2015"/>
      <c r="C835" s="2015"/>
      <c r="D835" s="2015"/>
      <c r="E835" s="2015"/>
      <c r="F835" s="2015"/>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row>
    <row r="836">
      <c r="A836" s="2015"/>
      <c r="B836" s="2015"/>
      <c r="C836" s="2015"/>
      <c r="D836" s="2015"/>
      <c r="E836" s="2015"/>
      <c r="F836" s="2015"/>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row>
    <row r="837">
      <c r="A837" s="2015"/>
      <c r="B837" s="2015"/>
      <c r="C837" s="2015"/>
      <c r="D837" s="2015"/>
      <c r="E837" s="2015"/>
      <c r="F837" s="2015"/>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row>
    <row r="838">
      <c r="A838" s="2015"/>
      <c r="B838" s="2015"/>
      <c r="C838" s="2015"/>
      <c r="D838" s="2015"/>
      <c r="E838" s="2015"/>
      <c r="F838" s="2015"/>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row>
    <row r="839">
      <c r="A839" s="2015"/>
      <c r="B839" s="2015"/>
      <c r="C839" s="2015"/>
      <c r="D839" s="2015"/>
      <c r="E839" s="2015"/>
      <c r="F839" s="2015"/>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row>
    <row r="840">
      <c r="A840" s="2015"/>
      <c r="B840" s="2015"/>
      <c r="C840" s="2015"/>
      <c r="D840" s="2015"/>
      <c r="E840" s="2015"/>
      <c r="F840" s="2015"/>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row>
    <row r="841">
      <c r="A841" s="2015"/>
      <c r="B841" s="2015"/>
      <c r="C841" s="2015"/>
      <c r="D841" s="2015"/>
      <c r="E841" s="2015"/>
      <c r="F841" s="2015"/>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row>
    <row r="842">
      <c r="A842" s="2015"/>
      <c r="B842" s="2015"/>
      <c r="C842" s="2015"/>
      <c r="D842" s="2015"/>
      <c r="E842" s="2015"/>
      <c r="F842" s="2015"/>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row>
    <row r="843">
      <c r="A843" s="2015"/>
      <c r="B843" s="2015"/>
      <c r="C843" s="2015"/>
      <c r="D843" s="2015"/>
      <c r="E843" s="2015"/>
      <c r="F843" s="2015"/>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row>
    <row r="844">
      <c r="A844" s="2015"/>
      <c r="B844" s="2015"/>
      <c r="C844" s="2015"/>
      <c r="D844" s="2015"/>
      <c r="E844" s="2015"/>
      <c r="F844" s="2015"/>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row>
    <row r="845">
      <c r="A845" s="2015"/>
      <c r="B845" s="2015"/>
      <c r="C845" s="2015"/>
      <c r="D845" s="2015"/>
      <c r="E845" s="2015"/>
      <c r="F845" s="2015"/>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row>
    <row r="846">
      <c r="A846" s="2015"/>
      <c r="B846" s="2015"/>
      <c r="C846" s="2015"/>
      <c r="D846" s="2015"/>
      <c r="E846" s="2015"/>
      <c r="F846" s="2015"/>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row>
    <row r="847">
      <c r="A847" s="2015"/>
      <c r="B847" s="2015"/>
      <c r="C847" s="2015"/>
      <c r="D847" s="2015"/>
      <c r="E847" s="2015"/>
      <c r="F847" s="2015"/>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row>
    <row r="848">
      <c r="A848" s="2015"/>
      <c r="B848" s="2015"/>
      <c r="C848" s="2015"/>
      <c r="D848" s="2015"/>
      <c r="E848" s="2015"/>
      <c r="F848" s="2015"/>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row>
    <row r="849">
      <c r="A849" s="2015"/>
      <c r="B849" s="2015"/>
      <c r="C849" s="2015"/>
      <c r="D849" s="2015"/>
      <c r="E849" s="2015"/>
      <c r="F849" s="2015"/>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row>
    <row r="850">
      <c r="A850" s="2015"/>
      <c r="B850" s="2015"/>
      <c r="C850" s="2015"/>
      <c r="D850" s="2015"/>
      <c r="E850" s="2015"/>
      <c r="F850" s="2015"/>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row>
    <row r="851">
      <c r="A851" s="2015"/>
      <c r="B851" s="2015"/>
      <c r="C851" s="2015"/>
      <c r="D851" s="2015"/>
      <c r="E851" s="2015"/>
      <c r="F851" s="2015"/>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row>
    <row r="852">
      <c r="A852" s="2015"/>
      <c r="B852" s="2015"/>
      <c r="C852" s="2015"/>
      <c r="D852" s="2015"/>
      <c r="E852" s="2015"/>
      <c r="F852" s="2015"/>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row>
    <row r="853">
      <c r="A853" s="2015"/>
      <c r="B853" s="2015"/>
      <c r="C853" s="2015"/>
      <c r="D853" s="2015"/>
      <c r="E853" s="2015"/>
      <c r="F853" s="2015"/>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row>
    <row r="854">
      <c r="A854" s="2015"/>
      <c r="B854" s="2015"/>
      <c r="C854" s="2015"/>
      <c r="D854" s="2015"/>
      <c r="E854" s="2015"/>
      <c r="F854" s="2015"/>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row>
    <row r="855">
      <c r="A855" s="2015"/>
      <c r="B855" s="2015"/>
      <c r="C855" s="2015"/>
      <c r="D855" s="2015"/>
      <c r="E855" s="2015"/>
      <c r="F855" s="2015"/>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row>
    <row r="856">
      <c r="A856" s="2015"/>
      <c r="B856" s="2015"/>
      <c r="C856" s="2015"/>
      <c r="D856" s="2015"/>
      <c r="E856" s="2015"/>
      <c r="F856" s="2015"/>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row>
    <row r="857">
      <c r="A857" s="2015"/>
      <c r="B857" s="2015"/>
      <c r="C857" s="2015"/>
      <c r="D857" s="2015"/>
      <c r="E857" s="2015"/>
      <c r="F857" s="2015"/>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row>
    <row r="858">
      <c r="A858" s="2015"/>
      <c r="B858" s="2015"/>
      <c r="C858" s="2015"/>
      <c r="D858" s="2015"/>
      <c r="E858" s="2015"/>
      <c r="F858" s="2015"/>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row>
    <row r="859">
      <c r="A859" s="2015"/>
      <c r="B859" s="2015"/>
      <c r="C859" s="2015"/>
      <c r="D859" s="2015"/>
      <c r="E859" s="2015"/>
      <c r="F859" s="2015"/>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row>
    <row r="860">
      <c r="A860" s="2015"/>
      <c r="B860" s="2015"/>
      <c r="C860" s="2015"/>
      <c r="D860" s="2015"/>
      <c r="E860" s="2015"/>
      <c r="F860" s="2015"/>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row>
    <row r="861">
      <c r="A861" s="2015"/>
      <c r="B861" s="2015"/>
      <c r="C861" s="2015"/>
      <c r="D861" s="2015"/>
      <c r="E861" s="2015"/>
      <c r="F861" s="2015"/>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row>
    <row r="862">
      <c r="A862" s="2015"/>
      <c r="B862" s="2015"/>
      <c r="C862" s="2015"/>
      <c r="D862" s="2015"/>
      <c r="E862" s="2015"/>
      <c r="F862" s="2015"/>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row>
    <row r="863">
      <c r="A863" s="2015"/>
      <c r="B863" s="2015"/>
      <c r="C863" s="2015"/>
      <c r="D863" s="2015"/>
      <c r="E863" s="2015"/>
      <c r="F863" s="2015"/>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row>
    <row r="864">
      <c r="A864" s="2015"/>
      <c r="B864" s="2015"/>
      <c r="C864" s="2015"/>
      <c r="D864" s="2015"/>
      <c r="E864" s="2015"/>
      <c r="F864" s="2015"/>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row>
    <row r="865">
      <c r="A865" s="2015"/>
      <c r="B865" s="2015"/>
      <c r="C865" s="2015"/>
      <c r="D865" s="2015"/>
      <c r="E865" s="2015"/>
      <c r="F865" s="2015"/>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row>
    <row r="866">
      <c r="A866" s="2015"/>
      <c r="B866" s="2015"/>
      <c r="C866" s="2015"/>
      <c r="D866" s="2015"/>
      <c r="E866" s="2015"/>
      <c r="F866" s="2015"/>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row>
    <row r="867">
      <c r="A867" s="2015"/>
      <c r="B867" s="2015"/>
      <c r="C867" s="2015"/>
      <c r="D867" s="2015"/>
      <c r="E867" s="2015"/>
      <c r="F867" s="2015"/>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row>
    <row r="868">
      <c r="A868" s="2015"/>
      <c r="B868" s="2015"/>
      <c r="C868" s="2015"/>
      <c r="D868" s="2015"/>
      <c r="E868" s="2015"/>
      <c r="F868" s="2015"/>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row>
    <row r="869">
      <c r="A869" s="2015"/>
      <c r="B869" s="2015"/>
      <c r="C869" s="2015"/>
      <c r="D869" s="2015"/>
      <c r="E869" s="2015"/>
      <c r="F869" s="2015"/>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row>
    <row r="870">
      <c r="A870" s="2015"/>
      <c r="B870" s="2015"/>
      <c r="C870" s="2015"/>
      <c r="D870" s="2015"/>
      <c r="E870" s="2015"/>
      <c r="F870" s="2015"/>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row>
    <row r="871">
      <c r="A871" s="2015"/>
      <c r="B871" s="2015"/>
      <c r="C871" s="2015"/>
      <c r="D871" s="2015"/>
      <c r="E871" s="2015"/>
      <c r="F871" s="2015"/>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row>
    <row r="872">
      <c r="A872" s="2015"/>
      <c r="B872" s="2015"/>
      <c r="C872" s="2015"/>
      <c r="D872" s="2015"/>
      <c r="E872" s="2015"/>
      <c r="F872" s="2015"/>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row>
    <row r="873">
      <c r="A873" s="2015"/>
      <c r="B873" s="2015"/>
      <c r="C873" s="2015"/>
      <c r="D873" s="2015"/>
      <c r="E873" s="2015"/>
      <c r="F873" s="2015"/>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row>
    <row r="874">
      <c r="A874" s="2015"/>
      <c r="B874" s="2015"/>
      <c r="C874" s="2015"/>
      <c r="D874" s="2015"/>
      <c r="E874" s="2015"/>
      <c r="F874" s="2015"/>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row>
    <row r="875">
      <c r="A875" s="2015"/>
      <c r="B875" s="2015"/>
      <c r="C875" s="2015"/>
      <c r="D875" s="2015"/>
      <c r="E875" s="2015"/>
      <c r="F875" s="2015"/>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row>
    <row r="876">
      <c r="A876" s="2015"/>
      <c r="B876" s="2015"/>
      <c r="C876" s="2015"/>
      <c r="D876" s="2015"/>
      <c r="E876" s="2015"/>
      <c r="F876" s="2015"/>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row>
    <row r="877">
      <c r="A877" s="2015"/>
      <c r="B877" s="2015"/>
      <c r="C877" s="2015"/>
      <c r="D877" s="2015"/>
      <c r="E877" s="2015"/>
      <c r="F877" s="2015"/>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row>
    <row r="878">
      <c r="A878" s="2015"/>
      <c r="B878" s="2015"/>
      <c r="C878" s="2015"/>
      <c r="D878" s="2015"/>
      <c r="E878" s="2015"/>
      <c r="F878" s="2015"/>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row>
    <row r="879">
      <c r="A879" s="2015"/>
      <c r="B879" s="2015"/>
      <c r="C879" s="2015"/>
      <c r="D879" s="2015"/>
      <c r="E879" s="2015"/>
      <c r="F879" s="2015"/>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row>
    <row r="880">
      <c r="A880" s="2015"/>
      <c r="B880" s="2015"/>
      <c r="C880" s="2015"/>
      <c r="D880" s="2015"/>
      <c r="E880" s="2015"/>
      <c r="F880" s="2015"/>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row>
    <row r="881">
      <c r="A881" s="2015"/>
      <c r="B881" s="2015"/>
      <c r="C881" s="2015"/>
      <c r="D881" s="2015"/>
      <c r="E881" s="2015"/>
      <c r="F881" s="2015"/>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row>
    <row r="882">
      <c r="A882" s="2015"/>
      <c r="B882" s="2015"/>
      <c r="C882" s="2015"/>
      <c r="D882" s="2015"/>
      <c r="E882" s="2015"/>
      <c r="F882" s="2015"/>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row>
    <row r="883">
      <c r="A883" s="2015"/>
      <c r="B883" s="2015"/>
      <c r="C883" s="2015"/>
      <c r="D883" s="2015"/>
      <c r="E883" s="2015"/>
      <c r="F883" s="2015"/>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row>
    <row r="884">
      <c r="A884" s="2015"/>
      <c r="B884" s="2015"/>
      <c r="C884" s="2015"/>
      <c r="D884" s="2015"/>
      <c r="E884" s="2015"/>
      <c r="F884" s="2015"/>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row>
    <row r="885">
      <c r="A885" s="2015"/>
      <c r="B885" s="2015"/>
      <c r="C885" s="2015"/>
      <c r="D885" s="2015"/>
      <c r="E885" s="2015"/>
      <c r="F885" s="2015"/>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row>
    <row r="886">
      <c r="A886" s="2015"/>
      <c r="B886" s="2015"/>
      <c r="C886" s="2015"/>
      <c r="D886" s="2015"/>
      <c r="E886" s="2015"/>
      <c r="F886" s="2015"/>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row>
    <row r="887">
      <c r="A887" s="2015"/>
      <c r="B887" s="2015"/>
      <c r="C887" s="2015"/>
      <c r="D887" s="2015"/>
      <c r="E887" s="2015"/>
      <c r="F887" s="2015"/>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row>
    <row r="888">
      <c r="A888" s="2015"/>
      <c r="B888" s="2015"/>
      <c r="C888" s="2015"/>
      <c r="D888" s="2015"/>
      <c r="E888" s="2015"/>
      <c r="F888" s="2015"/>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row>
    <row r="889">
      <c r="A889" s="2015"/>
      <c r="B889" s="2015"/>
      <c r="C889" s="2015"/>
      <c r="D889" s="2015"/>
      <c r="E889" s="2015"/>
      <c r="F889" s="2015"/>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row>
    <row r="890">
      <c r="A890" s="2015"/>
      <c r="B890" s="2015"/>
      <c r="C890" s="2015"/>
      <c r="D890" s="2015"/>
      <c r="E890" s="2015"/>
      <c r="F890" s="2015"/>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row>
    <row r="891">
      <c r="A891" s="2015"/>
      <c r="B891" s="2015"/>
      <c r="C891" s="2015"/>
      <c r="D891" s="2015"/>
      <c r="E891" s="2015"/>
      <c r="F891" s="2015"/>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row>
    <row r="892">
      <c r="A892" s="2015"/>
      <c r="B892" s="2015"/>
      <c r="C892" s="2015"/>
      <c r="D892" s="2015"/>
      <c r="E892" s="2015"/>
      <c r="F892" s="2015"/>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row>
    <row r="893">
      <c r="A893" s="2015"/>
      <c r="B893" s="2015"/>
      <c r="C893" s="2015"/>
      <c r="D893" s="2015"/>
      <c r="E893" s="2015"/>
      <c r="F893" s="2015"/>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row>
    <row r="894">
      <c r="A894" s="2015"/>
      <c r="B894" s="2015"/>
      <c r="C894" s="2015"/>
      <c r="D894" s="2015"/>
      <c r="E894" s="2015"/>
      <c r="F894" s="2015"/>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row>
    <row r="895">
      <c r="A895" s="2015"/>
      <c r="B895" s="2015"/>
      <c r="C895" s="2015"/>
      <c r="D895" s="2015"/>
      <c r="E895" s="2015"/>
      <c r="F895" s="2015"/>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row>
    <row r="896">
      <c r="A896" s="2015"/>
      <c r="B896" s="2015"/>
      <c r="C896" s="2015"/>
      <c r="D896" s="2015"/>
      <c r="E896" s="2015"/>
      <c r="F896" s="2015"/>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row>
    <row r="897">
      <c r="A897" s="2015"/>
      <c r="B897" s="2015"/>
      <c r="C897" s="2015"/>
      <c r="D897" s="2015"/>
      <c r="E897" s="2015"/>
      <c r="F897" s="2015"/>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row>
    <row r="898">
      <c r="A898" s="2015"/>
      <c r="B898" s="2015"/>
      <c r="C898" s="2015"/>
      <c r="D898" s="2015"/>
      <c r="E898" s="2015"/>
      <c r="F898" s="2015"/>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row>
    <row r="899">
      <c r="A899" s="2015"/>
      <c r="B899" s="2015"/>
      <c r="C899" s="2015"/>
      <c r="D899" s="2015"/>
      <c r="E899" s="2015"/>
      <c r="F899" s="2015"/>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row>
    <row r="900">
      <c r="A900" s="2015"/>
      <c r="B900" s="2015"/>
      <c r="C900" s="2015"/>
      <c r="D900" s="2015"/>
      <c r="E900" s="2015"/>
      <c r="F900" s="2015"/>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row>
    <row r="901">
      <c r="A901" s="2015"/>
      <c r="B901" s="2015"/>
      <c r="C901" s="2015"/>
      <c r="D901" s="2015"/>
      <c r="E901" s="2015"/>
      <c r="F901" s="2015"/>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row>
    <row r="902">
      <c r="A902" s="2015"/>
      <c r="B902" s="2015"/>
      <c r="C902" s="2015"/>
      <c r="D902" s="2015"/>
      <c r="E902" s="2015"/>
      <c r="F902" s="2015"/>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row>
    <row r="903">
      <c r="A903" s="2015"/>
      <c r="B903" s="2015"/>
      <c r="C903" s="2015"/>
      <c r="D903" s="2015"/>
      <c r="E903" s="2015"/>
      <c r="F903" s="2015"/>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row>
    <row r="904">
      <c r="A904" s="2015"/>
      <c r="B904" s="2015"/>
      <c r="C904" s="2015"/>
      <c r="D904" s="2015"/>
      <c r="E904" s="2015"/>
      <c r="F904" s="2015"/>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row>
    <row r="905">
      <c r="A905" s="2015"/>
      <c r="B905" s="2015"/>
      <c r="C905" s="2015"/>
      <c r="D905" s="2015"/>
      <c r="E905" s="2015"/>
      <c r="F905" s="2015"/>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row>
    <row r="906">
      <c r="A906" s="2015"/>
      <c r="B906" s="2015"/>
      <c r="C906" s="2015"/>
      <c r="D906" s="2015"/>
      <c r="E906" s="2015"/>
      <c r="F906" s="2015"/>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row>
    <row r="907">
      <c r="A907" s="2015"/>
      <c r="B907" s="2015"/>
      <c r="C907" s="2015"/>
      <c r="D907" s="2015"/>
      <c r="E907" s="2015"/>
      <c r="F907" s="2015"/>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row>
    <row r="908">
      <c r="A908" s="2015"/>
      <c r="B908" s="2015"/>
      <c r="C908" s="2015"/>
      <c r="D908" s="2015"/>
      <c r="E908" s="2015"/>
      <c r="F908" s="2015"/>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row>
    <row r="909">
      <c r="A909" s="2015"/>
      <c r="B909" s="2015"/>
      <c r="C909" s="2015"/>
      <c r="D909" s="2015"/>
      <c r="E909" s="2015"/>
      <c r="F909" s="2015"/>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row>
    <row r="910">
      <c r="A910" s="2015"/>
      <c r="B910" s="2015"/>
      <c r="C910" s="2015"/>
      <c r="D910" s="2015"/>
      <c r="E910" s="2015"/>
      <c r="F910" s="2015"/>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row>
    <row r="911">
      <c r="A911" s="2015"/>
      <c r="B911" s="2015"/>
      <c r="C911" s="2015"/>
      <c r="D911" s="2015"/>
      <c r="E911" s="2015"/>
      <c r="F911" s="2015"/>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row>
    <row r="912">
      <c r="A912" s="2015"/>
      <c r="B912" s="2015"/>
      <c r="C912" s="2015"/>
      <c r="D912" s="2015"/>
      <c r="E912" s="2015"/>
      <c r="F912" s="2015"/>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row>
    <row r="913">
      <c r="A913" s="2015"/>
      <c r="B913" s="2015"/>
      <c r="C913" s="2015"/>
      <c r="D913" s="2015"/>
      <c r="E913" s="2015"/>
      <c r="F913" s="2015"/>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row>
    <row r="914">
      <c r="A914" s="2015"/>
      <c r="B914" s="2015"/>
      <c r="C914" s="2015"/>
      <c r="D914" s="2015"/>
      <c r="E914" s="2015"/>
      <c r="F914" s="2015"/>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row>
    <row r="915">
      <c r="A915" s="2015"/>
      <c r="B915" s="2015"/>
      <c r="C915" s="2015"/>
      <c r="D915" s="2015"/>
      <c r="E915" s="2015"/>
      <c r="F915" s="2015"/>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row>
    <row r="916">
      <c r="A916" s="2015"/>
      <c r="B916" s="2015"/>
      <c r="C916" s="2015"/>
      <c r="D916" s="2015"/>
      <c r="E916" s="2015"/>
      <c r="F916" s="2015"/>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row>
    <row r="917">
      <c r="A917" s="2015"/>
      <c r="B917" s="2015"/>
      <c r="C917" s="2015"/>
      <c r="D917" s="2015"/>
      <c r="E917" s="2015"/>
      <c r="F917" s="2015"/>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row>
    <row r="918">
      <c r="A918" s="2015"/>
      <c r="B918" s="2015"/>
      <c r="C918" s="2015"/>
      <c r="D918" s="2015"/>
      <c r="E918" s="2015"/>
      <c r="F918" s="2015"/>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row>
    <row r="919">
      <c r="A919" s="2015"/>
      <c r="B919" s="2015"/>
      <c r="C919" s="2015"/>
      <c r="D919" s="2015"/>
      <c r="E919" s="2015"/>
      <c r="F919" s="2015"/>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row>
    <row r="920">
      <c r="A920" s="2015"/>
      <c r="B920" s="2015"/>
      <c r="C920" s="2015"/>
      <c r="D920" s="2015"/>
      <c r="E920" s="2015"/>
      <c r="F920" s="2015"/>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row>
    <row r="921">
      <c r="A921" s="2015"/>
      <c r="B921" s="2015"/>
      <c r="C921" s="2015"/>
      <c r="D921" s="2015"/>
      <c r="E921" s="2015"/>
      <c r="F921" s="2015"/>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row>
    <row r="922">
      <c r="A922" s="2015"/>
      <c r="B922" s="2015"/>
      <c r="C922" s="2015"/>
      <c r="D922" s="2015"/>
      <c r="E922" s="2015"/>
      <c r="F922" s="2015"/>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row>
    <row r="923">
      <c r="A923" s="2015"/>
      <c r="B923" s="2015"/>
      <c r="C923" s="2015"/>
      <c r="D923" s="2015"/>
      <c r="E923" s="2015"/>
      <c r="F923" s="2015"/>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row>
    <row r="924">
      <c r="A924" s="2015"/>
      <c r="B924" s="2015"/>
      <c r="C924" s="2015"/>
      <c r="D924" s="2015"/>
      <c r="E924" s="2015"/>
      <c r="F924" s="2015"/>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row>
    <row r="925">
      <c r="A925" s="2015"/>
      <c r="B925" s="2015"/>
      <c r="C925" s="2015"/>
      <c r="D925" s="2015"/>
      <c r="E925" s="2015"/>
      <c r="F925" s="2015"/>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row>
    <row r="926">
      <c r="A926" s="2015"/>
      <c r="B926" s="2015"/>
      <c r="C926" s="2015"/>
      <c r="D926" s="2015"/>
      <c r="E926" s="2015"/>
      <c r="F926" s="2015"/>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row>
    <row r="927">
      <c r="A927" s="2015"/>
      <c r="B927" s="2015"/>
      <c r="C927" s="2015"/>
      <c r="D927" s="2015"/>
      <c r="E927" s="2015"/>
      <c r="F927" s="2015"/>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row>
    <row r="928">
      <c r="A928" s="2015"/>
      <c r="B928" s="2015"/>
      <c r="C928" s="2015"/>
      <c r="D928" s="2015"/>
      <c r="E928" s="2015"/>
      <c r="F928" s="2015"/>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row>
    <row r="929">
      <c r="A929" s="2015"/>
      <c r="B929" s="2015"/>
      <c r="C929" s="2015"/>
      <c r="D929" s="2015"/>
      <c r="E929" s="2015"/>
      <c r="F929" s="2015"/>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row>
    <row r="930">
      <c r="A930" s="2015"/>
      <c r="B930" s="2015"/>
      <c r="C930" s="2015"/>
      <c r="D930" s="2015"/>
      <c r="E930" s="2015"/>
      <c r="F930" s="2015"/>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row>
    <row r="931">
      <c r="A931" s="2015"/>
      <c r="B931" s="2015"/>
      <c r="C931" s="2015"/>
      <c r="D931" s="2015"/>
      <c r="E931" s="2015"/>
      <c r="F931" s="2015"/>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row>
    <row r="932">
      <c r="A932" s="2015"/>
      <c r="B932" s="2015"/>
      <c r="C932" s="2015"/>
      <c r="D932" s="2015"/>
      <c r="E932" s="2015"/>
      <c r="F932" s="2015"/>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row>
    <row r="933">
      <c r="A933" s="2015"/>
      <c r="B933" s="2015"/>
      <c r="C933" s="2015"/>
      <c r="D933" s="2015"/>
      <c r="E933" s="2015"/>
      <c r="F933" s="2015"/>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row>
    <row r="934">
      <c r="A934" s="2015"/>
      <c r="B934" s="2015"/>
      <c r="C934" s="2015"/>
      <c r="D934" s="2015"/>
      <c r="E934" s="2015"/>
      <c r="F934" s="2015"/>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row>
    <row r="935">
      <c r="A935" s="2015"/>
      <c r="B935" s="2015"/>
      <c r="C935" s="2015"/>
      <c r="D935" s="2015"/>
      <c r="E935" s="2015"/>
      <c r="F935" s="2015"/>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row>
    <row r="936">
      <c r="A936" s="2015"/>
      <c r="B936" s="2015"/>
      <c r="C936" s="2015"/>
      <c r="D936" s="2015"/>
      <c r="E936" s="2015"/>
      <c r="F936" s="2015"/>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row>
    <row r="937">
      <c r="A937" s="2015"/>
      <c r="B937" s="2015"/>
      <c r="C937" s="2015"/>
      <c r="D937" s="2015"/>
      <c r="E937" s="2015"/>
      <c r="F937" s="2015"/>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row>
    <row r="938">
      <c r="A938" s="2015"/>
      <c r="B938" s="2015"/>
      <c r="C938" s="2015"/>
      <c r="D938" s="2015"/>
      <c r="E938" s="2015"/>
      <c r="F938" s="2015"/>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row>
    <row r="939">
      <c r="A939" s="2015"/>
      <c r="B939" s="2015"/>
      <c r="C939" s="2015"/>
      <c r="D939" s="2015"/>
      <c r="E939" s="2015"/>
      <c r="F939" s="2015"/>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row>
    <row r="940">
      <c r="A940" s="2015"/>
      <c r="B940" s="2015"/>
      <c r="C940" s="2015"/>
      <c r="D940" s="2015"/>
      <c r="E940" s="2015"/>
      <c r="F940" s="2015"/>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row>
    <row r="941">
      <c r="A941" s="2015"/>
      <c r="B941" s="2015"/>
      <c r="C941" s="2015"/>
      <c r="D941" s="2015"/>
      <c r="E941" s="2015"/>
      <c r="F941" s="2015"/>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row>
    <row r="942">
      <c r="A942" s="2015"/>
      <c r="B942" s="2015"/>
      <c r="C942" s="2015"/>
      <c r="D942" s="2015"/>
      <c r="E942" s="2015"/>
      <c r="F942" s="2015"/>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row>
    <row r="943">
      <c r="A943" s="2015"/>
      <c r="B943" s="2015"/>
      <c r="C943" s="2015"/>
      <c r="D943" s="2015"/>
      <c r="E943" s="2015"/>
      <c r="F943" s="2015"/>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row>
    <row r="944">
      <c r="A944" s="2015"/>
      <c r="B944" s="2015"/>
      <c r="C944" s="2015"/>
      <c r="D944" s="2015"/>
      <c r="E944" s="2015"/>
      <c r="F944" s="2015"/>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row>
    <row r="945">
      <c r="A945" s="2015"/>
      <c r="B945" s="2015"/>
      <c r="C945" s="2015"/>
      <c r="D945" s="2015"/>
      <c r="E945" s="2015"/>
      <c r="F945" s="2015"/>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row>
    <row r="946">
      <c r="A946" s="2015"/>
      <c r="B946" s="2015"/>
      <c r="C946" s="2015"/>
      <c r="D946" s="2015"/>
      <c r="E946" s="2015"/>
      <c r="F946" s="2015"/>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row>
    <row r="947">
      <c r="A947" s="2015"/>
      <c r="B947" s="2015"/>
      <c r="C947" s="2015"/>
      <c r="D947" s="2015"/>
      <c r="E947" s="2015"/>
      <c r="F947" s="2015"/>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row>
    <row r="948">
      <c r="A948" s="2015"/>
      <c r="B948" s="2015"/>
      <c r="C948" s="2015"/>
      <c r="D948" s="2015"/>
      <c r="E948" s="2015"/>
      <c r="F948" s="2015"/>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row>
    <row r="949">
      <c r="A949" s="2015"/>
      <c r="B949" s="2015"/>
      <c r="C949" s="2015"/>
      <c r="D949" s="2015"/>
      <c r="E949" s="2015"/>
      <c r="F949" s="2015"/>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row>
    <row r="950">
      <c r="A950" s="2015"/>
      <c r="B950" s="2015"/>
      <c r="C950" s="2015"/>
      <c r="D950" s="2015"/>
      <c r="E950" s="2015"/>
      <c r="F950" s="2015"/>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row>
    <row r="951">
      <c r="A951" s="2015"/>
      <c r="B951" s="2015"/>
      <c r="C951" s="2015"/>
      <c r="D951" s="2015"/>
      <c r="E951" s="2015"/>
      <c r="F951" s="2015"/>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row>
    <row r="952">
      <c r="A952" s="2015"/>
      <c r="B952" s="2015"/>
      <c r="C952" s="2015"/>
      <c r="D952" s="2015"/>
      <c r="E952" s="2015"/>
      <c r="F952" s="2015"/>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row>
    <row r="953">
      <c r="A953" s="2015"/>
      <c r="B953" s="2015"/>
      <c r="C953" s="2015"/>
      <c r="D953" s="2015"/>
      <c r="E953" s="2015"/>
      <c r="F953" s="2015"/>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row>
    <row r="954">
      <c r="A954" s="2015"/>
      <c r="B954" s="2015"/>
      <c r="C954" s="2015"/>
      <c r="D954" s="2015"/>
      <c r="E954" s="2015"/>
      <c r="F954" s="2015"/>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row>
    <row r="955">
      <c r="A955" s="2015"/>
      <c r="B955" s="2015"/>
      <c r="C955" s="2015"/>
      <c r="D955" s="2015"/>
      <c r="E955" s="2015"/>
      <c r="F955" s="2015"/>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row>
    <row r="956">
      <c r="A956" s="2015"/>
      <c r="B956" s="2015"/>
      <c r="C956" s="2015"/>
      <c r="D956" s="2015"/>
      <c r="E956" s="2015"/>
      <c r="F956" s="2015"/>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row>
    <row r="957">
      <c r="A957" s="2015"/>
      <c r="B957" s="2015"/>
      <c r="C957" s="2015"/>
      <c r="D957" s="2015"/>
      <c r="E957" s="2015"/>
      <c r="F957" s="2015"/>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row>
    <row r="958">
      <c r="A958" s="2015"/>
      <c r="B958" s="2015"/>
      <c r="C958" s="2015"/>
      <c r="D958" s="2015"/>
      <c r="E958" s="2015"/>
      <c r="F958" s="2015"/>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row>
    <row r="959">
      <c r="A959" s="2015"/>
      <c r="B959" s="2015"/>
      <c r="C959" s="2015"/>
      <c r="D959" s="2015"/>
      <c r="E959" s="2015"/>
      <c r="F959" s="2015"/>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row>
    <row r="960">
      <c r="A960" s="2015"/>
      <c r="B960" s="2015"/>
      <c r="C960" s="2015"/>
      <c r="D960" s="2015"/>
      <c r="E960" s="2015"/>
      <c r="F960" s="2015"/>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row>
    <row r="961">
      <c r="A961" s="2015"/>
      <c r="B961" s="2015"/>
      <c r="C961" s="2015"/>
      <c r="D961" s="2015"/>
      <c r="E961" s="2015"/>
      <c r="F961" s="2015"/>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row>
    <row r="962">
      <c r="A962" s="2015"/>
      <c r="B962" s="2015"/>
      <c r="C962" s="2015"/>
      <c r="D962" s="2015"/>
      <c r="E962" s="2015"/>
      <c r="F962" s="2015"/>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row>
    <row r="963">
      <c r="A963" s="2015"/>
      <c r="B963" s="2015"/>
      <c r="C963" s="2015"/>
      <c r="D963" s="2015"/>
      <c r="E963" s="2015"/>
      <c r="F963" s="2015"/>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row>
    <row r="964">
      <c r="A964" s="2015"/>
      <c r="B964" s="2015"/>
      <c r="C964" s="2015"/>
      <c r="D964" s="2015"/>
      <c r="E964" s="2015"/>
      <c r="F964" s="2015"/>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row>
    <row r="965">
      <c r="A965" s="2015"/>
      <c r="B965" s="2015"/>
      <c r="C965" s="2015"/>
      <c r="D965" s="2015"/>
      <c r="E965" s="2015"/>
      <c r="F965" s="2015"/>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row>
    <row r="966">
      <c r="A966" s="2015"/>
      <c r="B966" s="2015"/>
      <c r="C966" s="2015"/>
      <c r="D966" s="2015"/>
      <c r="E966" s="2015"/>
      <c r="F966" s="2015"/>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row>
    <row r="967">
      <c r="A967" s="2015"/>
      <c r="B967" s="2015"/>
      <c r="C967" s="2015"/>
      <c r="D967" s="2015"/>
      <c r="E967" s="2015"/>
      <c r="F967" s="2015"/>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row>
    <row r="968">
      <c r="A968" s="2015"/>
      <c r="B968" s="2015"/>
      <c r="C968" s="2015"/>
      <c r="D968" s="2015"/>
      <c r="E968" s="2015"/>
      <c r="F968" s="2015"/>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row>
    <row r="969">
      <c r="A969" s="2015"/>
      <c r="B969" s="2015"/>
      <c r="C969" s="2015"/>
      <c r="D969" s="2015"/>
      <c r="E969" s="2015"/>
      <c r="F969" s="2015"/>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row>
    <row r="970">
      <c r="A970" s="2015"/>
      <c r="B970" s="2015"/>
      <c r="C970" s="2015"/>
      <c r="D970" s="2015"/>
      <c r="E970" s="2015"/>
      <c r="F970" s="2015"/>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row>
    <row r="971">
      <c r="A971" s="2015"/>
      <c r="B971" s="2015"/>
      <c r="C971" s="2015"/>
      <c r="D971" s="2015"/>
      <c r="E971" s="2015"/>
      <c r="F971" s="2015"/>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row>
    <row r="972">
      <c r="A972" s="2015"/>
      <c r="B972" s="2015"/>
      <c r="C972" s="2015"/>
      <c r="D972" s="2015"/>
      <c r="E972" s="2015"/>
      <c r="F972" s="2015"/>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row>
    <row r="973">
      <c r="A973" s="2015"/>
      <c r="B973" s="2015"/>
      <c r="C973" s="2015"/>
      <c r="D973" s="2015"/>
      <c r="E973" s="2015"/>
      <c r="F973" s="2015"/>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row>
    <row r="974">
      <c r="A974" s="2015"/>
      <c r="B974" s="2015"/>
      <c r="C974" s="2015"/>
      <c r="D974" s="2015"/>
      <c r="E974" s="2015"/>
      <c r="F974" s="2015"/>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row>
    <row r="975">
      <c r="A975" s="2015"/>
      <c r="B975" s="2015"/>
      <c r="C975" s="2015"/>
      <c r="D975" s="2015"/>
      <c r="E975" s="2015"/>
      <c r="F975" s="2015"/>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row>
    <row r="976">
      <c r="A976" s="2015"/>
      <c r="B976" s="2015"/>
      <c r="C976" s="2015"/>
      <c r="D976" s="2015"/>
      <c r="E976" s="2015"/>
      <c r="F976" s="2015"/>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row>
    <row r="977">
      <c r="A977" s="2015"/>
      <c r="B977" s="2015"/>
      <c r="C977" s="2015"/>
      <c r="D977" s="2015"/>
      <c r="E977" s="2015"/>
      <c r="F977" s="2015"/>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row>
    <row r="978">
      <c r="A978" s="2015"/>
      <c r="B978" s="2015"/>
      <c r="C978" s="2015"/>
      <c r="D978" s="2015"/>
      <c r="E978" s="2015"/>
      <c r="F978" s="2015"/>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row>
    <row r="979">
      <c r="A979" s="2015"/>
      <c r="B979" s="2015"/>
      <c r="C979" s="2015"/>
      <c r="D979" s="2015"/>
      <c r="E979" s="2015"/>
      <c r="F979" s="2015"/>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row>
    <row r="980">
      <c r="A980" s="2015"/>
      <c r="B980" s="2015"/>
      <c r="C980" s="2015"/>
      <c r="D980" s="2015"/>
      <c r="E980" s="2015"/>
      <c r="F980" s="2015"/>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row>
    <row r="981">
      <c r="A981" s="2015"/>
      <c r="B981" s="2015"/>
      <c r="C981" s="2015"/>
      <c r="D981" s="2015"/>
      <c r="E981" s="2015"/>
      <c r="F981" s="2015"/>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row>
    <row r="982">
      <c r="A982" s="2015"/>
      <c r="B982" s="2015"/>
      <c r="C982" s="2015"/>
      <c r="D982" s="2015"/>
      <c r="E982" s="2015"/>
      <c r="F982" s="2015"/>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row>
    <row r="983">
      <c r="A983" s="2015"/>
      <c r="B983" s="2015"/>
      <c r="C983" s="2015"/>
      <c r="D983" s="2015"/>
      <c r="E983" s="2015"/>
      <c r="F983" s="2015"/>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row>
    <row r="984">
      <c r="A984" s="2015"/>
      <c r="B984" s="2015"/>
      <c r="C984" s="2015"/>
      <c r="D984" s="2015"/>
      <c r="E984" s="2015"/>
      <c r="F984" s="2015"/>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row>
    <row r="985">
      <c r="A985" s="2015"/>
      <c r="B985" s="2015"/>
      <c r="C985" s="2015"/>
      <c r="D985" s="2015"/>
      <c r="E985" s="2015"/>
      <c r="F985" s="2015"/>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row>
    <row r="986">
      <c r="A986" s="2015"/>
      <c r="B986" s="2015"/>
      <c r="C986" s="2015"/>
      <c r="D986" s="2015"/>
      <c r="E986" s="2015"/>
      <c r="F986" s="2015"/>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row>
    <row r="987">
      <c r="A987" s="2015"/>
      <c r="B987" s="2015"/>
      <c r="C987" s="2015"/>
      <c r="D987" s="2015"/>
      <c r="E987" s="2015"/>
      <c r="F987" s="2015"/>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row>
    <row r="988">
      <c r="A988" s="2015"/>
      <c r="B988" s="2015"/>
      <c r="C988" s="2015"/>
      <c r="D988" s="2015"/>
      <c r="E988" s="2015"/>
      <c r="F988" s="2015"/>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row>
    <row r="989">
      <c r="A989" s="2015"/>
      <c r="B989" s="2015"/>
      <c r="C989" s="2015"/>
      <c r="D989" s="2015"/>
      <c r="E989" s="2015"/>
      <c r="F989" s="2015"/>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row>
    <row r="990">
      <c r="A990" s="2015"/>
      <c r="B990" s="2015"/>
      <c r="C990" s="2015"/>
      <c r="D990" s="2015"/>
      <c r="E990" s="2015"/>
      <c r="F990" s="2015"/>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row>
    <row r="991">
      <c r="A991" s="2015"/>
      <c r="B991" s="2015"/>
      <c r="C991" s="2015"/>
      <c r="D991" s="2015"/>
      <c r="E991" s="2015"/>
      <c r="F991" s="2015"/>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row>
    <row r="992">
      <c r="A992" s="2015"/>
      <c r="B992" s="2015"/>
      <c r="C992" s="2015"/>
      <c r="D992" s="2015"/>
      <c r="E992" s="2015"/>
      <c r="F992" s="2015"/>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row>
    <row r="993">
      <c r="A993" s="2015"/>
      <c r="B993" s="2015"/>
      <c r="C993" s="2015"/>
      <c r="D993" s="2015"/>
      <c r="E993" s="2015"/>
      <c r="F993" s="2015"/>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row>
    <row r="994">
      <c r="A994" s="2015"/>
      <c r="B994" s="2015"/>
      <c r="C994" s="2015"/>
      <c r="D994" s="2015"/>
      <c r="E994" s="2015"/>
      <c r="F994" s="2015"/>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row>
    <row r="995">
      <c r="A995" s="2015"/>
      <c r="B995" s="2015"/>
      <c r="C995" s="2015"/>
      <c r="D995" s="2015"/>
      <c r="E995" s="2015"/>
      <c r="F995" s="2015"/>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row>
    <row r="996">
      <c r="A996" s="2015"/>
      <c r="B996" s="2015"/>
      <c r="C996" s="2015"/>
      <c r="D996" s="2015"/>
      <c r="E996" s="2015"/>
      <c r="F996" s="2015"/>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row>
    <row r="997">
      <c r="A997" s="2015"/>
      <c r="B997" s="2015"/>
      <c r="C997" s="2015"/>
      <c r="D997" s="2015"/>
      <c r="E997" s="2015"/>
      <c r="F997" s="2015"/>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row>
    <row r="998">
      <c r="A998" s="2015"/>
      <c r="B998" s="2015"/>
      <c r="C998" s="2015"/>
      <c r="D998" s="2015"/>
      <c r="E998" s="2015"/>
      <c r="F998" s="2015"/>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row>
    <row r="999">
      <c r="A999" s="2015"/>
      <c r="B999" s="2015"/>
      <c r="C999" s="2015"/>
      <c r="D999" s="2015"/>
      <c r="E999" s="2015"/>
      <c r="F999" s="2015"/>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row>
    <row r="1000">
      <c r="A1000" s="2015"/>
      <c r="B1000" s="2015"/>
      <c r="C1000" s="2015"/>
      <c r="D1000" s="2015"/>
      <c r="E1000" s="2015"/>
      <c r="F1000" s="2015"/>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row>
    <row r="1001">
      <c r="A1001" s="2015"/>
      <c r="B1001" s="2015"/>
      <c r="C1001" s="2015"/>
      <c r="D1001" s="2015"/>
      <c r="E1001" s="2015"/>
      <c r="F1001" s="2015"/>
      <c r="G1001" s="2015"/>
      <c r="H1001" s="2015"/>
      <c r="I1001" s="2015"/>
      <c r="J1001" s="2015"/>
      <c r="K1001" s="2015"/>
      <c r="L1001" s="2015"/>
      <c r="M1001" s="2015"/>
      <c r="N1001" s="2015"/>
      <c r="O1001" s="2015"/>
      <c r="P1001" s="2015"/>
      <c r="Q1001" s="2015"/>
      <c r="R1001" s="2015"/>
      <c r="S1001" s="2015"/>
      <c r="T1001" s="2015"/>
      <c r="U1001" s="2015"/>
      <c r="V1001" s="2015"/>
      <c r="W1001" s="2015"/>
      <c r="X1001" s="2015"/>
      <c r="Y1001" s="2015"/>
      <c r="Z1001" s="2015"/>
    </row>
    <row r="1002">
      <c r="A1002" s="2015"/>
      <c r="B1002" s="2015"/>
      <c r="C1002" s="2015"/>
      <c r="D1002" s="2015"/>
      <c r="E1002" s="2015"/>
      <c r="F1002" s="2015"/>
      <c r="G1002" s="2015"/>
      <c r="H1002" s="2015"/>
      <c r="I1002" s="2015"/>
      <c r="J1002" s="2015"/>
      <c r="K1002" s="2015"/>
      <c r="L1002" s="2015"/>
      <c r="M1002" s="2015"/>
      <c r="N1002" s="2015"/>
      <c r="O1002" s="2015"/>
      <c r="P1002" s="2015"/>
      <c r="Q1002" s="2015"/>
      <c r="R1002" s="2015"/>
      <c r="S1002" s="2015"/>
      <c r="T1002" s="2015"/>
      <c r="U1002" s="2015"/>
      <c r="V1002" s="2015"/>
      <c r="W1002" s="2015"/>
      <c r="X1002" s="2015"/>
      <c r="Y1002" s="2015"/>
      <c r="Z1002" s="2015"/>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