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6680" yWindow="0" windowWidth="25600" windowHeight="16060" activeTab="3"/>
  </bookViews>
  <sheets>
    <sheet name="Adquisiciones activo fijo" sheetId="1" r:id="rId1"/>
    <sheet name="Mes" sheetId="2" r:id="rId2"/>
    <sheet name="ministraciones" sheetId="3" r:id="rId3"/>
    <sheet name="Hoja1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4" l="1"/>
  <c r="B14" i="4"/>
  <c r="B16" i="4"/>
  <c r="B10" i="4"/>
  <c r="B9" i="4"/>
  <c r="B11" i="4"/>
  <c r="G25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G13" i="1"/>
  <c r="G14" i="1"/>
  <c r="E15" i="1"/>
  <c r="G15" i="1"/>
  <c r="E16" i="1"/>
  <c r="G16" i="1"/>
  <c r="E17" i="1"/>
  <c r="G17" i="1"/>
  <c r="G19" i="1"/>
  <c r="G20" i="1"/>
  <c r="G21" i="1"/>
  <c r="G22" i="1"/>
  <c r="E23" i="1"/>
  <c r="G23" i="1"/>
  <c r="E24" i="1"/>
  <c r="G24" i="1"/>
  <c r="G26" i="1"/>
  <c r="F17" i="1"/>
  <c r="F16" i="1"/>
  <c r="F15" i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<sst xmlns="http://schemas.openxmlformats.org/spreadsheetml/2006/main" count="162" uniqueCount="111">
  <si>
    <t>ID</t>
  </si>
  <si>
    <t>Descripcion</t>
  </si>
  <si>
    <t>Precio Unitario</t>
  </si>
  <si>
    <t>Cantidad</t>
  </si>
  <si>
    <t>Rubber Ducky</t>
  </si>
  <si>
    <t>dlls</t>
  </si>
  <si>
    <t>mxn</t>
  </si>
  <si>
    <t>Piñas Standard</t>
  </si>
  <si>
    <t>Piñas Travel Bundle</t>
  </si>
  <si>
    <t>Subtotal</t>
  </si>
  <si>
    <t>Referencia</t>
  </si>
  <si>
    <t>Antena Tp Link Rompemuros</t>
  </si>
  <si>
    <t>http://articulo.mercadolibre.com.mx/MLM-444985012-antena-wifi-tp-link-rompe-muros-doble-antena-300mbps-_JM</t>
  </si>
  <si>
    <t>http://hakshop.myshopify.com/collections/wifi-pineapple-kits/products/wifi-pineapple</t>
  </si>
  <si>
    <t>http://hakshop.myshopify.com/collections/wifi-pineapple-kits/products/wifi-pineapple-mk5-travel</t>
  </si>
  <si>
    <t>http://hakshop.myshopify.com/collections/usb-rubber-ducky/products/usb-rubber-ducky-red-team-10-pack</t>
  </si>
  <si>
    <t>Raspbery Pi</t>
  </si>
  <si>
    <t>http://www.element14.com/community/community/raspberry-pi?CMP=TRC-PiAcc-PiGroup</t>
  </si>
  <si>
    <t>Monitor LED HD 21.5"</t>
  </si>
  <si>
    <t>http://articulo.mercadolibre.com.mx/MLM-446945252-asus-monitor-led-215-vs228h-p-hdmi-full-hd-5ms-el-mejor-_JM</t>
  </si>
  <si>
    <t>Accesorios Rasp</t>
  </si>
  <si>
    <t>Teclado, Mouse, SD 8gb, Cable HDMI, Eliminador de voltaje</t>
  </si>
  <si>
    <t>http://www.cityclub.com.mx/store/default.aspx?p=6643&amp;s=3104002</t>
  </si>
  <si>
    <t>Pantalla LED HD 47"</t>
  </si>
  <si>
    <t>http://www.amazon.com/ViewSonic-PJD7820HD-3D-Ready-Projector-Composite/dp/B00BBM0664/ref=sr_1_3?s=pc&amp;ie=UTF8&amp;qid=1400146691&amp;sr=1-3&amp;keywords=full+hd+projector</t>
  </si>
  <si>
    <t>Proyector View Sonic</t>
  </si>
  <si>
    <t>SILLON EJECUTIVO MICRO/PU OFFICE FACTOR</t>
  </si>
  <si>
    <t>Centro de trabajo en L, color negro, OfficeMax</t>
  </si>
  <si>
    <t>http://www.officemax.com.mx/webapp/wcs/stores/servlet/Product2_10651_100001_1451435_-5_19563_19561_19551_ProductDisplayErrorView</t>
  </si>
  <si>
    <t>http://www.officemax.com.mx/webapp/wcs/stores/servlet/Product2_10651_100001_1484705_-5_19556_19552_19552_ProductDisplayErrorView</t>
  </si>
  <si>
    <t>Teclado Razer BlackWidow Mecanico</t>
  </si>
  <si>
    <t>http://www.razerzone.com/store/razer-blackwidow-ultimate-stealth</t>
  </si>
  <si>
    <t>Mouse Razer Imperator Ergonomico</t>
  </si>
  <si>
    <t>http://www.razerzone.com/store/razer-imperator</t>
  </si>
  <si>
    <t>Mouse Pad Razer Goliathus Control Extendido</t>
  </si>
  <si>
    <t>http://www.razerzone.com/store/razer-goliathus-control-edition</t>
  </si>
  <si>
    <t>http://www.cityclub.com.mx/store/default.aspx?p=6643&amp;s=3099233</t>
  </si>
  <si>
    <t>GAZEBO 3X3 DE ACERO CON BAR 1/ 1 PZ</t>
  </si>
  <si>
    <t>http://store.apple.com/mx/product/MC556E/B/adaptador-de-corriente-magsafe-de-apple-de-85w-para-la-macbook-pro-de-15-y-17-pulgadas?fnode=5a</t>
  </si>
  <si>
    <t>adaptador de corriente MagSafe de Apple de 85W</t>
  </si>
  <si>
    <t>Sistema portátil de audio con SD y DSP</t>
  </si>
  <si>
    <t>http://www.steren.com.mx/catalogo/prod.asp?p=104922</t>
  </si>
  <si>
    <t>http://www.gonhermusiccenter.com/p/6586/microfono-proel-inalambrico-rm100l</t>
  </si>
  <si>
    <t>apple.com/mx</t>
  </si>
  <si>
    <t>Microfono de diadema</t>
  </si>
  <si>
    <t>Samsung Galaxy S5</t>
  </si>
  <si>
    <t>Iphone 6</t>
  </si>
  <si>
    <t>Stand para eventos kit 5</t>
  </si>
  <si>
    <t>http://www.stand123.com/producto/kit-5/</t>
  </si>
  <si>
    <t>telcel.com</t>
  </si>
  <si>
    <t>Laptop acer Aspire V3-571G-9632</t>
  </si>
  <si>
    <t>http://www.acer.com.mx/ac/es/MX/content/model-datasheet/NX.RZKAL.001</t>
  </si>
  <si>
    <t>Concepto / Mes</t>
  </si>
  <si>
    <t>Adquisiciones</t>
  </si>
  <si>
    <t>Servicios</t>
  </si>
  <si>
    <t>Capacitacion</t>
  </si>
  <si>
    <t>Capital de Trabajo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</si>
  <si>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</si>
  <si>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</si>
  <si>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</si>
  <si>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</si>
  <si>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</si>
  <si>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</si>
  <si>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</si>
  <si>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</si>
  <si>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</si>
  <si>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</si>
  <si>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</si>
  <si>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</si>
  <si>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</si>
  <si>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</si>
  <si>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</si>
  <si>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</si>
  <si>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</si>
  <si>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</si>
  <si>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</si>
  <si>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</si>
  <si>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X</t>
  </si>
  <si>
    <t>Puesta en Marcha</t>
  </si>
  <si>
    <t>Estudio de Mercado</t>
  </si>
  <si>
    <t>No. De Ministracion</t>
  </si>
  <si>
    <t>Fecha Propuesta</t>
  </si>
  <si>
    <t>Monto Solicitado</t>
  </si>
  <si>
    <t>Destino del Recurso (Concepto)</t>
  </si>
  <si>
    <t>Total</t>
  </si>
  <si>
    <t>Inversion Fija</t>
  </si>
  <si>
    <t>Estudio de mercado</t>
  </si>
  <si>
    <t>Capital de trabajo</t>
  </si>
  <si>
    <t>$180,000.00</t>
  </si>
  <si>
    <t>$16,000.00</t>
  </si>
  <si>
    <t>$12,000.00</t>
  </si>
  <si>
    <t>$160,000.00</t>
  </si>
  <si>
    <t>$32,000.00</t>
  </si>
  <si>
    <t>15/Julio/2014</t>
  </si>
  <si>
    <t>15/agosto/2014</t>
  </si>
  <si>
    <t>9/Septiembre/2014</t>
  </si>
  <si>
    <t>PE = Costos Fijos Totales / (Precio - Costo Variable)</t>
  </si>
  <si>
    <t>Capacidad instalada</t>
  </si>
  <si>
    <t>Horas Trabajadas (Por dia)</t>
  </si>
  <si>
    <t>8 Horas</t>
  </si>
  <si>
    <t>Dias a la semana trabajados</t>
  </si>
  <si>
    <t>5 Dias</t>
  </si>
  <si>
    <t>Semanas trabajadas al mes</t>
  </si>
  <si>
    <t>4 Semanas</t>
  </si>
  <si>
    <t>Trabajadores de Tiempo Completo</t>
  </si>
  <si>
    <t>5 trabajadores</t>
  </si>
  <si>
    <t>Total de Horas al Mes</t>
  </si>
  <si>
    <t>800 Horas</t>
  </si>
  <si>
    <t>Capacidad instalada por semana (Horas por semana)</t>
  </si>
  <si>
    <t>Capacidad utilizada por semana (Horas por semana)</t>
  </si>
  <si>
    <t>Capacidad disponible (Porciento)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</si>
</sst>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5" fontId="0" fillId="0" borderId="0" xfId="0" applyNumberFormat="1"/>
  </cellXfs>
  <cellStyles count="15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a6" displayName="Tabla6" ref="A1:H26" totalsRowShown="0" headerRowDxfId="2">
  <autoFilter ref="A1:H26"/>
  <tableColumns count="8">
    <tableColumn id="1" name="Columna1" dataDxfId="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M8" totalsRowShown="0">
  <autoFilter ref="A1:M8"/>
  <tableColumns count="13">
    <tableColumn id="1" name="Concepto / Mes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a28" displayName="Tabla28" ref="A19:D24" totalsRowShown="0">
  <autoFilter ref="A19:D24"/>
  <tableColumns count="4">
    <tableColumn id="1" name="No. De Ministracion"/>
    <tableColumn id="2" name="Fecha Propuesta"/>
    <tableColumn id="3" name="Monto Solicitado"/>
    <tableColumn id="4" name="Destino del Recurso (Concepto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D14" totalsRowShown="0">
  <autoFilter ref="A1:D14"/>
  <tableColumns count="4">
    <tableColumn id="1" name="No. De Ministracion"/>
    <tableColumn id="2" name="Fecha Propuesta"/>
    <tableColumn id="3" name="Monto Solicitado"/>
    <tableColumn id="4" name="Destino del Recurso (Concepto)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B6" totalsRowShown="0" headerRowDxfId="0">
  <autoFilter ref="A1:B6"/>
  <tableColumns count="2">
    <tableColumn id="1" name="Capacidad instalada"/>
    <tableColumn id="2" name="Cantida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A8:B11" totalsRowShown="0">
  <autoFilter ref="A8:B11"/>
  <tableColumns count="2">
    <tableColumn id="1" name="Columna1"/>
    <tableColumn id="2" name="Columna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5" name="Tabla46" displayName="Tabla46" ref="A13:B16" totalsRowShown="0">
  <autoFilter ref="A13:B16"/>
  <tableColumns count="2">
    <tableColumn id="1" name="Columna1"/>
    <tableColumn id="2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ticulo.mercadolibre.com.mx/MLM-444985012-antena-wifi-tp-link-rompe-muros-doble-antena-300mbps-_JM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zoomScale="90" zoomScaleNormal="90" zoomScalePageLayoutView="90" workbookViewId="0">
      <selection activeCell="H62" sqref="H62"/>
    </sheetView>
  </sheetViews>
  <sheetFormatPr baseColWidth="10" defaultColWidth="8.83203125" defaultRowHeight="14" x14ac:dyDescent="0"/>
  <cols>
    <col min="1" max="1" width="11.33203125" customWidth="1"/>
    <col min="2" max="2" width="38.83203125" bestFit="1" customWidth="1"/>
    <col min="3" max="3" width="12.5" customWidth="1"/>
    <col min="4" max="7" width="11.33203125" customWidth="1"/>
    <col min="8" max="8" width="138.1640625" bestFit="1" customWidth="1"/>
  </cols>
  <sheetData>
    <row r="1" spans="1:27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3" t="s">
        <v>62</v>
      </c>
      <c r="G1" s="3" t="s">
        <v>63</v>
      </c>
      <c r="H1" s="2" t="s">
        <v>64</v>
      </c>
      <c r="AA1">
        <v>13.5</v>
      </c>
    </row>
    <row r="2" spans="1:27">
      <c r="A2" s="2" t="s">
        <v>0</v>
      </c>
      <c r="B2" s="2" t="s">
        <v>1</v>
      </c>
      <c r="C2" s="2" t="s">
        <v>3</v>
      </c>
      <c r="D2" s="2" t="s">
        <v>2</v>
      </c>
      <c r="E2" s="2"/>
      <c r="F2" s="3" t="s">
        <v>9</v>
      </c>
      <c r="G2" s="3"/>
      <c r="H2" s="2" t="s">
        <v>10</v>
      </c>
    </row>
    <row r="3" spans="1:27">
      <c r="A3" s="2"/>
      <c r="B3" s="2"/>
      <c r="C3" s="2"/>
      <c r="D3" s="2" t="s">
        <v>5</v>
      </c>
      <c r="E3" s="2" t="s">
        <v>6</v>
      </c>
      <c r="F3" s="2" t="s">
        <v>5</v>
      </c>
      <c r="G3" s="2" t="s">
        <v>6</v>
      </c>
      <c r="H3" s="2"/>
    </row>
    <row r="4" spans="1:27">
      <c r="A4" s="2">
        <v>1</v>
      </c>
      <c r="B4" t="s">
        <v>4</v>
      </c>
      <c r="C4">
        <v>6</v>
      </c>
      <c r="D4">
        <v>33</v>
      </c>
      <c r="E4">
        <f>AA1*D4</f>
        <v>445.5</v>
      </c>
      <c r="F4">
        <f>D4*C4</f>
        <v>198</v>
      </c>
      <c r="G4">
        <f>E4*C4</f>
        <v>2673</v>
      </c>
      <c r="H4" t="s">
        <v>15</v>
      </c>
    </row>
    <row r="5" spans="1:27">
      <c r="A5" s="2">
        <v>2</v>
      </c>
      <c r="B5" t="s">
        <v>7</v>
      </c>
      <c r="C5">
        <v>2</v>
      </c>
      <c r="D5">
        <v>100</v>
      </c>
      <c r="E5">
        <f>AA1*D5</f>
        <v>1350</v>
      </c>
      <c r="F5">
        <f t="shared" ref="F5:F12" si="0">D5*C5</f>
        <v>200</v>
      </c>
      <c r="G5">
        <f t="shared" ref="G5:G24" si="1">E5*C5</f>
        <v>2700</v>
      </c>
      <c r="H5" t="s">
        <v>13</v>
      </c>
    </row>
    <row r="6" spans="1:27">
      <c r="A6" s="2">
        <v>3</v>
      </c>
      <c r="B6" t="s">
        <v>8</v>
      </c>
      <c r="C6">
        <v>2</v>
      </c>
      <c r="D6">
        <v>150</v>
      </c>
      <c r="E6">
        <f>AA1*D6</f>
        <v>2025</v>
      </c>
      <c r="F6">
        <f t="shared" si="0"/>
        <v>300</v>
      </c>
      <c r="G6">
        <f t="shared" si="1"/>
        <v>4050</v>
      </c>
      <c r="H6" t="s">
        <v>14</v>
      </c>
    </row>
    <row r="7" spans="1:27">
      <c r="A7" s="2">
        <v>4</v>
      </c>
      <c r="B7" t="s">
        <v>11</v>
      </c>
      <c r="C7">
        <v>4</v>
      </c>
      <c r="D7">
        <v>20</v>
      </c>
      <c r="E7">
        <f>AA1*D7</f>
        <v>270</v>
      </c>
      <c r="F7">
        <f t="shared" si="0"/>
        <v>80</v>
      </c>
      <c r="G7">
        <f t="shared" si="1"/>
        <v>1080</v>
      </c>
      <c r="H7" s="1" t="s">
        <v>12</v>
      </c>
    </row>
    <row r="8" spans="1:27">
      <c r="A8" s="2">
        <v>5</v>
      </c>
      <c r="B8" t="s">
        <v>16</v>
      </c>
      <c r="C8">
        <v>4</v>
      </c>
      <c r="D8">
        <v>50</v>
      </c>
      <c r="E8">
        <f>AA1*D8</f>
        <v>675</v>
      </c>
      <c r="F8">
        <f>D8*C8</f>
        <v>200</v>
      </c>
      <c r="G8">
        <f t="shared" si="1"/>
        <v>2700</v>
      </c>
      <c r="H8" t="s">
        <v>17</v>
      </c>
    </row>
    <row r="9" spans="1:27">
      <c r="A9" s="2">
        <v>6</v>
      </c>
      <c r="B9" t="s">
        <v>20</v>
      </c>
      <c r="C9">
        <v>4</v>
      </c>
      <c r="D9">
        <v>26</v>
      </c>
      <c r="E9">
        <f>AA1*D9</f>
        <v>351</v>
      </c>
      <c r="F9">
        <f>D9*C9</f>
        <v>104</v>
      </c>
      <c r="G9">
        <f t="shared" si="1"/>
        <v>1404</v>
      </c>
      <c r="H9" t="s">
        <v>21</v>
      </c>
    </row>
    <row r="10" spans="1:27">
      <c r="A10" s="2">
        <v>7</v>
      </c>
      <c r="B10" t="s">
        <v>18</v>
      </c>
      <c r="C10">
        <v>5</v>
      </c>
      <c r="D10">
        <v>178</v>
      </c>
      <c r="E10">
        <f>AA1*D10</f>
        <v>2403</v>
      </c>
      <c r="F10">
        <f t="shared" si="0"/>
        <v>890</v>
      </c>
      <c r="G10">
        <f t="shared" si="1"/>
        <v>12015</v>
      </c>
      <c r="H10" t="s">
        <v>19</v>
      </c>
    </row>
    <row r="11" spans="1:27">
      <c r="A11" s="2">
        <v>8</v>
      </c>
      <c r="B11" t="s">
        <v>23</v>
      </c>
      <c r="C11">
        <v>1</v>
      </c>
      <c r="D11">
        <v>667</v>
      </c>
      <c r="E11">
        <f>AA1*D11</f>
        <v>9004.5</v>
      </c>
      <c r="F11">
        <f t="shared" si="0"/>
        <v>667</v>
      </c>
      <c r="G11">
        <f t="shared" si="1"/>
        <v>9004.5</v>
      </c>
      <c r="H11" t="s">
        <v>22</v>
      </c>
    </row>
    <row r="12" spans="1:27">
      <c r="A12" s="2">
        <v>9</v>
      </c>
      <c r="B12" t="s">
        <v>25</v>
      </c>
      <c r="C12">
        <v>1</v>
      </c>
      <c r="D12">
        <v>700</v>
      </c>
      <c r="E12">
        <f>AA1*D12</f>
        <v>9450</v>
      </c>
      <c r="F12">
        <f t="shared" si="0"/>
        <v>700</v>
      </c>
      <c r="G12">
        <f t="shared" si="1"/>
        <v>9450</v>
      </c>
      <c r="H12" t="s">
        <v>24</v>
      </c>
    </row>
    <row r="13" spans="1:27">
      <c r="A13" s="2">
        <v>10</v>
      </c>
      <c r="B13" t="s">
        <v>26</v>
      </c>
      <c r="C13">
        <v>5</v>
      </c>
      <c r="E13">
        <v>2550</v>
      </c>
      <c r="G13">
        <f t="shared" si="1"/>
        <v>12750</v>
      </c>
      <c r="H13" t="s">
        <v>29</v>
      </c>
    </row>
    <row r="14" spans="1:27">
      <c r="A14" s="2">
        <v>11</v>
      </c>
      <c r="B14" t="s">
        <v>27</v>
      </c>
      <c r="C14">
        <v>5</v>
      </c>
      <c r="E14">
        <v>2200</v>
      </c>
      <c r="G14">
        <f t="shared" si="1"/>
        <v>11000</v>
      </c>
      <c r="H14" t="s">
        <v>28</v>
      </c>
    </row>
    <row r="15" spans="1:27">
      <c r="A15" s="2">
        <v>12</v>
      </c>
      <c r="B15" t="s">
        <v>30</v>
      </c>
      <c r="C15">
        <v>1</v>
      </c>
      <c r="D15">
        <v>140</v>
      </c>
      <c r="E15">
        <f>D15*13.5</f>
        <v>1890</v>
      </c>
      <c r="F15">
        <f>D15</f>
        <v>140</v>
      </c>
      <c r="G15">
        <f t="shared" si="1"/>
        <v>1890</v>
      </c>
      <c r="H15" t="s">
        <v>31</v>
      </c>
    </row>
    <row r="16" spans="1:27">
      <c r="A16" s="2">
        <v>13</v>
      </c>
      <c r="B16" t="s">
        <v>32</v>
      </c>
      <c r="C16">
        <v>1</v>
      </c>
      <c r="D16">
        <v>80</v>
      </c>
      <c r="E16">
        <f>D16*13.5</f>
        <v>1080</v>
      </c>
      <c r="F16">
        <f>D16</f>
        <v>80</v>
      </c>
      <c r="G16">
        <f t="shared" si="1"/>
        <v>1080</v>
      </c>
      <c r="H16" t="s">
        <v>33</v>
      </c>
    </row>
    <row r="17" spans="1:8">
      <c r="A17" s="2">
        <v>14</v>
      </c>
      <c r="B17" t="s">
        <v>34</v>
      </c>
      <c r="C17">
        <v>1</v>
      </c>
      <c r="D17">
        <v>35</v>
      </c>
      <c r="E17">
        <f>D17*13.5</f>
        <v>472.5</v>
      </c>
      <c r="F17">
        <f>D17</f>
        <v>35</v>
      </c>
      <c r="G17">
        <f t="shared" si="1"/>
        <v>472.5</v>
      </c>
      <c r="H17" t="s">
        <v>35</v>
      </c>
    </row>
    <row r="18" spans="1:8">
      <c r="A18" s="2">
        <v>15</v>
      </c>
      <c r="B18" t="s">
        <v>40</v>
      </c>
      <c r="C18">
        <v>1</v>
      </c>
      <c r="E18">
        <v>6600</v>
      </c>
      <c r="G18">
        <v>6600</v>
      </c>
      <c r="H18" t="s">
        <v>41</v>
      </c>
    </row>
    <row r="19" spans="1:8">
      <c r="A19" s="2">
        <v>16</v>
      </c>
      <c r="B19" t="s">
        <v>37</v>
      </c>
      <c r="C19">
        <v>1</v>
      </c>
      <c r="E19">
        <v>3000</v>
      </c>
      <c r="G19">
        <f t="shared" si="1"/>
        <v>3000</v>
      </c>
      <c r="H19" t="s">
        <v>36</v>
      </c>
    </row>
    <row r="20" spans="1:8">
      <c r="A20" s="2">
        <v>17</v>
      </c>
      <c r="B20" t="s">
        <v>39</v>
      </c>
      <c r="C20">
        <v>1</v>
      </c>
      <c r="E20">
        <v>1300</v>
      </c>
      <c r="G20">
        <f t="shared" si="1"/>
        <v>1300</v>
      </c>
      <c r="H20" t="s">
        <v>38</v>
      </c>
    </row>
    <row r="21" spans="1:8">
      <c r="A21" s="2">
        <v>18</v>
      </c>
      <c r="B21" t="s">
        <v>44</v>
      </c>
      <c r="C21">
        <v>2</v>
      </c>
      <c r="E21" s="5">
        <v>1151.5899999999999</v>
      </c>
      <c r="G21">
        <f t="shared" si="1"/>
        <v>2303.1799999999998</v>
      </c>
      <c r="H21" t="s">
        <v>42</v>
      </c>
    </row>
    <row r="22" spans="1:8">
      <c r="A22" s="2">
        <v>19</v>
      </c>
      <c r="B22" t="s">
        <v>45</v>
      </c>
      <c r="C22">
        <v>3</v>
      </c>
      <c r="E22">
        <v>12370</v>
      </c>
      <c r="G22">
        <f t="shared" si="1"/>
        <v>37110</v>
      </c>
      <c r="H22" t="s">
        <v>49</v>
      </c>
    </row>
    <row r="23" spans="1:8">
      <c r="A23" s="2">
        <v>20</v>
      </c>
      <c r="B23" t="s">
        <v>46</v>
      </c>
      <c r="C23">
        <v>2</v>
      </c>
      <c r="E23" s="4">
        <f>14000-155/2</f>
        <v>13922.5</v>
      </c>
      <c r="G23">
        <f t="shared" si="1"/>
        <v>27845</v>
      </c>
      <c r="H23" t="s">
        <v>43</v>
      </c>
    </row>
    <row r="24" spans="1:8">
      <c r="A24" s="2">
        <v>21</v>
      </c>
      <c r="B24" t="s">
        <v>47</v>
      </c>
      <c r="C24">
        <v>1</v>
      </c>
      <c r="E24" s="5">
        <f>13650*1.16</f>
        <v>15833.999999999998</v>
      </c>
      <c r="G24">
        <f t="shared" si="1"/>
        <v>15833.999999999998</v>
      </c>
      <c r="H24" t="s">
        <v>48</v>
      </c>
    </row>
    <row r="25" spans="1:8">
      <c r="A25" s="2">
        <v>22</v>
      </c>
      <c r="B25" t="s">
        <v>50</v>
      </c>
      <c r="C25">
        <v>1</v>
      </c>
      <c r="E25">
        <v>13738.82</v>
      </c>
      <c r="G25">
        <f>11335.82+2403</f>
        <v>13738.82</v>
      </c>
      <c r="H25" t="s">
        <v>51</v>
      </c>
    </row>
    <row r="26" spans="1:8">
      <c r="A26" s="7"/>
      <c r="B26" s="8" t="s">
        <v>84</v>
      </c>
      <c r="C26" s="6"/>
      <c r="D26" s="6"/>
      <c r="E26" s="6"/>
      <c r="F26" s="6"/>
      <c r="G26" s="8">
        <f>SUM(G4:G25)</f>
        <v>180000</v>
      </c>
      <c r="H26" s="6"/>
    </row>
    <row r="27" spans="1:8">
      <c r="A27" s="2"/>
    </row>
    <row r="28" spans="1:8">
      <c r="A28" s="2"/>
    </row>
    <row r="29" spans="1:8">
      <c r="A29" s="2"/>
    </row>
  </sheetData>
  <phoneticPr fontId="4" type="noConversion"/>
  <hyperlinks>
    <hyperlink ref="H7" r:id="rId1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16" sqref="D16"/>
    </sheetView>
  </sheetViews>
  <sheetFormatPr baseColWidth="10" defaultRowHeight="14" x14ac:dyDescent="0"/>
  <cols>
    <col min="1" max="1" width="19.1640625" bestFit="1" customWidth="1"/>
    <col min="2" max="2" width="16.6640625" bestFit="1" customWidth="1"/>
    <col min="3" max="3" width="17" bestFit="1" customWidth="1"/>
    <col min="4" max="4" width="27.83203125" bestFit="1" customWidth="1"/>
    <col min="5" max="9" width="11.33203125" customWidth="1"/>
    <col min="10" max="13" width="12.33203125" customWidth="1"/>
  </cols>
  <sheetData>
    <row r="1" spans="1:13">
      <c r="A1" t="s">
        <v>52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3" spans="1:13">
      <c r="A3" t="s">
        <v>53</v>
      </c>
      <c r="B3" t="s">
        <v>77</v>
      </c>
      <c r="C3" t="s">
        <v>77</v>
      </c>
      <c r="D3" t="s">
        <v>77</v>
      </c>
    </row>
    <row r="4" spans="1:13">
      <c r="A4" t="s">
        <v>54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</row>
    <row r="5" spans="1:13">
      <c r="A5" t="s">
        <v>55</v>
      </c>
      <c r="D5" t="s">
        <v>77</v>
      </c>
      <c r="H5" t="s">
        <v>77</v>
      </c>
      <c r="L5" t="s">
        <v>77</v>
      </c>
    </row>
    <row r="6" spans="1:13">
      <c r="A6" t="s">
        <v>56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</row>
    <row r="7" spans="1:13">
      <c r="A7" t="s">
        <v>78</v>
      </c>
      <c r="C7" t="s">
        <v>77</v>
      </c>
      <c r="D7" t="s">
        <v>77</v>
      </c>
    </row>
    <row r="8" spans="1:13">
      <c r="A8" t="s">
        <v>79</v>
      </c>
      <c r="B8" t="s">
        <v>77</v>
      </c>
      <c r="C8" t="s">
        <v>77</v>
      </c>
    </row>
    <row r="19" spans="1:4">
      <c r="A19" t="s">
        <v>80</v>
      </c>
      <c r="B19" t="s">
        <v>81</v>
      </c>
      <c r="C19" t="s">
        <v>82</v>
      </c>
      <c r="D19" t="s">
        <v>83</v>
      </c>
    </row>
    <row r="20" spans="1:4">
      <c r="A20" s="6">
        <v>1</v>
      </c>
      <c r="B20" s="6" t="s">
        <v>93</v>
      </c>
      <c r="C20" s="6" t="s">
        <v>88</v>
      </c>
      <c r="D20" s="6" t="s">
        <v>85</v>
      </c>
    </row>
    <row r="21" spans="1:4">
      <c r="A21">
        <v>2</v>
      </c>
      <c r="B21" s="9" t="s">
        <v>95</v>
      </c>
      <c r="C21" s="5" t="s">
        <v>92</v>
      </c>
      <c r="D21" t="s">
        <v>55</v>
      </c>
    </row>
    <row r="22" spans="1:4">
      <c r="A22">
        <v>3</v>
      </c>
      <c r="B22" t="s">
        <v>93</v>
      </c>
      <c r="C22" t="s">
        <v>89</v>
      </c>
      <c r="D22" t="s">
        <v>86</v>
      </c>
    </row>
    <row r="23" spans="1:4">
      <c r="A23">
        <v>4</v>
      </c>
      <c r="B23" t="s">
        <v>93</v>
      </c>
      <c r="C23" t="s">
        <v>91</v>
      </c>
      <c r="D23" t="s">
        <v>87</v>
      </c>
    </row>
    <row r="24" spans="1:4">
      <c r="A24">
        <v>5</v>
      </c>
      <c r="B24" t="s">
        <v>94</v>
      </c>
      <c r="C24" t="s">
        <v>90</v>
      </c>
      <c r="D24" t="s">
        <v>78</v>
      </c>
    </row>
    <row r="26" spans="1:4">
      <c r="C26" s="5"/>
    </row>
    <row r="28" spans="1:4">
      <c r="A28" s="6"/>
      <c r="B28" s="6"/>
      <c r="C28" s="6"/>
      <c r="D28" s="6"/>
    </row>
    <row r="31" spans="1:4">
      <c r="A31" s="6"/>
      <c r="B31" s="6"/>
      <c r="C31" s="6"/>
      <c r="D31" s="6"/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29" workbookViewId="0">
      <selection activeCell="F24" sqref="F24"/>
    </sheetView>
  </sheetViews>
  <sheetFormatPr baseColWidth="10" defaultRowHeight="14" x14ac:dyDescent="0"/>
  <cols>
    <col min="1" max="1" width="19.1640625" bestFit="1" customWidth="1"/>
    <col min="2" max="2" width="16.6640625" bestFit="1" customWidth="1"/>
    <col min="3" max="3" width="17" bestFit="1" customWidth="1"/>
    <col min="4" max="4" width="27.83203125" bestFit="1" customWidth="1"/>
    <col min="6" max="6" width="39" bestFit="1" customWidth="1"/>
  </cols>
  <sheetData>
    <row r="1" spans="1:7">
      <c r="A1" t="s">
        <v>80</v>
      </c>
      <c r="B1" t="s">
        <v>81</v>
      </c>
      <c r="C1" t="s">
        <v>82</v>
      </c>
      <c r="D1" t="s">
        <v>83</v>
      </c>
    </row>
    <row r="2" spans="1:7">
      <c r="A2" s="6"/>
      <c r="B2" s="6"/>
      <c r="C2" s="6"/>
      <c r="D2" s="6"/>
      <c r="E2" s="6"/>
      <c r="F2" t="s">
        <v>96</v>
      </c>
      <c r="G2" s="6"/>
    </row>
    <row r="14" spans="1:7">
      <c r="A14" s="6"/>
      <c r="B14" s="6"/>
      <c r="C14" s="6"/>
      <c r="D14" s="6"/>
      <c r="E14" s="6"/>
      <c r="F14" s="6"/>
      <c r="G14" s="6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"/>
    </sheetView>
  </sheetViews>
  <sheetFormatPr baseColWidth="10" defaultRowHeight="14" x14ac:dyDescent="0"/>
  <cols>
    <col min="1" max="1" width="40.5" bestFit="1" customWidth="1"/>
    <col min="2" max="2" width="12.1640625" bestFit="1" customWidth="1"/>
  </cols>
  <sheetData>
    <row r="1" spans="1:2">
      <c r="A1" s="3" t="s">
        <v>97</v>
      </c>
      <c r="B1" s="3" t="s">
        <v>3</v>
      </c>
    </row>
    <row r="2" spans="1:2">
      <c r="A2" t="s">
        <v>104</v>
      </c>
      <c r="B2" t="s">
        <v>105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s="6" t="s">
        <v>106</v>
      </c>
      <c r="B6" s="6" t="s">
        <v>107</v>
      </c>
    </row>
    <row r="8" spans="1:2">
      <c r="A8" t="s">
        <v>57</v>
      </c>
      <c r="B8" t="s">
        <v>58</v>
      </c>
    </row>
    <row r="9" spans="1:2">
      <c r="A9" t="s">
        <v>108</v>
      </c>
      <c r="B9">
        <f>7*24</f>
        <v>168</v>
      </c>
    </row>
    <row r="10" spans="1:2">
      <c r="A10" t="s">
        <v>109</v>
      </c>
      <c r="B10">
        <f>5*8</f>
        <v>40</v>
      </c>
    </row>
    <row r="11" spans="1:2">
      <c r="A11" t="s">
        <v>110</v>
      </c>
      <c r="B11">
        <f>((B10)/B9)*100</f>
        <v>23.809523809523807</v>
      </c>
    </row>
    <row r="13" spans="1:2">
      <c r="A13" t="s">
        <v>57</v>
      </c>
      <c r="B13" t="s">
        <v>58</v>
      </c>
    </row>
    <row r="14" spans="1:2">
      <c r="A14" t="s">
        <v>108</v>
      </c>
      <c r="B14">
        <f>7*24*5</f>
        <v>840</v>
      </c>
    </row>
    <row r="15" spans="1:2">
      <c r="A15" t="s">
        <v>109</v>
      </c>
      <c r="B15">
        <f>5*8*5</f>
        <v>200</v>
      </c>
    </row>
    <row r="16" spans="1:2">
      <c r="A16" t="s">
        <v>110</v>
      </c>
      <c r="B16">
        <f>((B15)/B14)*100</f>
        <v>23.809523809523807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Adquisiciones activo fijo</vt:lpstr>
      <vt:lpstr>Mes</vt:lpstr>
      <vt:lpstr>ministraciones</vt:lpstr>
      <vt:lpstr>Hoja1</vt:lpstr>
    </vt:vector>
  </TitlesOfParts>
  <Company>Arkebit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Alejandro Pineda</cp:lastModifiedBy>
  <cp:lastPrinted>2014-05-15T17:37:04Z</cp:lastPrinted>
  <dcterms:created xsi:type="dcterms:W3CDTF">2014-05-15T08:34:45Z</dcterms:created>
  <dcterms:modified xsi:type="dcterms:W3CDTF">2014-05-17T01:52:00Z</dcterms:modified>
</cp:coreProperties>
</file>