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x1 extreme_1_backups\notes\PhD_notes\papers\paper-draft\Globecom_2020\stats\stats_final\"/>
    </mc:Choice>
  </mc:AlternateContent>
  <xr:revisionPtr revIDLastSave="0" documentId="13_ncr:1_{B5609D68-C1A7-4A90-BA5B-514D63F6FB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r" sheetId="1" r:id="rId1"/>
    <sheet name="acc" sheetId="2" r:id="rId2"/>
    <sheet name="happin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3" l="1"/>
  <c r="K10" i="3"/>
  <c r="J11" i="3"/>
  <c r="J10" i="3"/>
  <c r="J9" i="3"/>
  <c r="BU4" i="1"/>
  <c r="BU5" i="1"/>
  <c r="BU6" i="1"/>
  <c r="BU3" i="1"/>
  <c r="BR6" i="1"/>
  <c r="BR4" i="1"/>
  <c r="BR5" i="1"/>
  <c r="BR3" i="1"/>
  <c r="P10" i="2"/>
  <c r="P9" i="2"/>
  <c r="P8" i="2"/>
  <c r="D8" i="2"/>
  <c r="AN9" i="2"/>
  <c r="J16" i="1"/>
  <c r="P10" i="1"/>
  <c r="J15" i="1"/>
  <c r="D10" i="1"/>
  <c r="J14" i="1"/>
  <c r="J13" i="1"/>
  <c r="AT10" i="1"/>
  <c r="AN10" i="1"/>
  <c r="J10" i="1"/>
  <c r="AK4" i="3"/>
  <c r="AK5" i="3"/>
  <c r="AK6" i="3"/>
  <c r="AK3" i="3"/>
  <c r="AH4" i="3"/>
  <c r="AH5" i="3"/>
  <c r="AH6" i="3"/>
  <c r="AH3" i="3"/>
  <c r="AQ4" i="2"/>
  <c r="AQ5" i="2"/>
  <c r="AQ6" i="2"/>
  <c r="AQ3" i="2"/>
  <c r="AN4" i="2"/>
  <c r="AN5" i="2"/>
  <c r="AN6" i="2"/>
  <c r="AN3" i="2"/>
  <c r="BI4" i="1"/>
  <c r="BI5" i="1"/>
  <c r="BI6" i="1"/>
  <c r="BI3" i="1"/>
  <c r="BF4" i="1"/>
  <c r="BF5" i="1"/>
  <c r="BF6" i="1"/>
  <c r="BF3" i="1"/>
  <c r="AW4" i="1"/>
  <c r="AW5" i="1"/>
  <c r="AW6" i="1"/>
  <c r="AW3" i="1"/>
  <c r="AT4" i="1"/>
  <c r="AT5" i="1"/>
  <c r="AT6" i="1"/>
  <c r="AT3" i="1"/>
  <c r="S4" i="2"/>
  <c r="S5" i="2"/>
  <c r="S6" i="2"/>
  <c r="S3" i="2"/>
  <c r="P4" i="2"/>
  <c r="P5" i="2"/>
  <c r="P6" i="2"/>
  <c r="P3" i="2"/>
  <c r="M4" i="3"/>
  <c r="M5" i="3"/>
  <c r="M6" i="3"/>
  <c r="M3" i="3"/>
  <c r="J4" i="3"/>
  <c r="J5" i="3"/>
  <c r="J6" i="3"/>
  <c r="J3" i="3"/>
  <c r="AK4" i="1"/>
  <c r="AK5" i="1"/>
  <c r="AK6" i="1"/>
  <c r="AK3" i="1"/>
  <c r="AH4" i="1"/>
  <c r="AH5" i="1"/>
  <c r="AH6" i="1"/>
  <c r="AH3" i="1"/>
  <c r="M4" i="1"/>
  <c r="M5" i="1"/>
  <c r="M6" i="1"/>
  <c r="M3" i="1"/>
  <c r="J4" i="1"/>
  <c r="J5" i="1"/>
  <c r="J6" i="1"/>
  <c r="J3" i="1"/>
  <c r="AE4" i="3"/>
  <c r="AE5" i="3"/>
  <c r="AE6" i="3"/>
  <c r="AE3" i="3"/>
  <c r="AB4" i="3"/>
  <c r="AB5" i="3"/>
  <c r="AB6" i="3"/>
  <c r="AB3" i="3"/>
  <c r="AE4" i="2"/>
  <c r="AE5" i="2"/>
  <c r="AE6" i="2"/>
  <c r="AE3" i="2"/>
  <c r="AB4" i="2"/>
  <c r="AB5" i="2"/>
  <c r="AB6" i="2"/>
  <c r="AB3" i="2"/>
  <c r="BC4" i="1"/>
  <c r="BC5" i="1"/>
  <c r="BC6" i="1"/>
  <c r="BC3" i="1"/>
  <c r="AZ4" i="1"/>
  <c r="AZ5" i="1"/>
  <c r="AZ6" i="1"/>
  <c r="AZ3" i="1"/>
  <c r="AQ4" i="1"/>
  <c r="AQ5" i="1"/>
  <c r="AQ6" i="1"/>
  <c r="AQ3" i="1"/>
  <c r="AN4" i="1"/>
  <c r="AN5" i="1"/>
  <c r="AN6" i="1"/>
  <c r="AN3" i="1"/>
  <c r="S4" i="3"/>
  <c r="S5" i="3"/>
  <c r="S6" i="3"/>
  <c r="S3" i="3"/>
  <c r="P4" i="3"/>
  <c r="P5" i="3"/>
  <c r="P6" i="3"/>
  <c r="P3" i="3"/>
  <c r="Y4" i="2"/>
  <c r="Y5" i="2"/>
  <c r="Y6" i="2"/>
  <c r="Y3" i="2"/>
  <c r="V4" i="2"/>
  <c r="V5" i="2"/>
  <c r="V6" i="2"/>
  <c r="V3" i="2"/>
  <c r="AE4" i="1"/>
  <c r="AE5" i="1"/>
  <c r="AE6" i="1"/>
  <c r="AB4" i="1"/>
  <c r="AB5" i="1"/>
  <c r="AB6" i="1"/>
  <c r="AE3" i="1"/>
  <c r="AB3" i="1"/>
  <c r="S4" i="1"/>
  <c r="S5" i="1"/>
  <c r="S6" i="1"/>
  <c r="S3" i="1"/>
  <c r="P4" i="1"/>
  <c r="P5" i="1"/>
  <c r="P6" i="1"/>
  <c r="P3" i="1"/>
  <c r="Y4" i="3"/>
  <c r="Y5" i="3"/>
  <c r="Y6" i="3"/>
  <c r="Y3" i="3"/>
  <c r="V4" i="3"/>
  <c r="V5" i="3"/>
  <c r="V6" i="3"/>
  <c r="V3" i="3"/>
  <c r="AH4" i="2"/>
  <c r="AH5" i="2"/>
  <c r="AH6" i="2"/>
  <c r="AK4" i="2"/>
  <c r="AK5" i="2"/>
  <c r="AK6" i="2"/>
  <c r="AK3" i="2"/>
  <c r="AH3" i="2"/>
  <c r="Y4" i="1"/>
  <c r="Y5" i="1"/>
  <c r="Y6" i="1"/>
  <c r="Y3" i="1"/>
  <c r="V4" i="1"/>
  <c r="V5" i="1"/>
  <c r="V6" i="1"/>
  <c r="V3" i="1"/>
  <c r="AQ4" i="3"/>
  <c r="AQ5" i="3"/>
  <c r="AQ6" i="3"/>
  <c r="AQ3" i="3"/>
  <c r="AN4" i="3"/>
  <c r="AN5" i="3"/>
  <c r="AN6" i="3"/>
  <c r="AN3" i="3"/>
  <c r="M4" i="2"/>
  <c r="M5" i="2"/>
  <c r="M6" i="2"/>
  <c r="M3" i="2"/>
  <c r="J4" i="2"/>
  <c r="J5" i="2"/>
  <c r="J6" i="2"/>
  <c r="J3" i="2"/>
  <c r="BO4" i="1"/>
  <c r="BO5" i="1"/>
  <c r="BO6" i="1"/>
  <c r="BO3" i="1"/>
  <c r="BL4" i="1"/>
  <c r="BL5" i="1"/>
  <c r="BL6" i="1"/>
  <c r="BL3" i="1"/>
  <c r="G4" i="3"/>
  <c r="G5" i="3"/>
  <c r="G6" i="3"/>
  <c r="G3" i="3"/>
  <c r="D4" i="3"/>
  <c r="D5" i="3"/>
  <c r="D6" i="3"/>
  <c r="D3" i="3"/>
  <c r="G4" i="2"/>
  <c r="G5" i="2"/>
  <c r="G6" i="2"/>
  <c r="G3" i="2"/>
  <c r="D4" i="2"/>
  <c r="D5" i="2"/>
  <c r="D6" i="2"/>
  <c r="D3" i="2"/>
  <c r="G4" i="1" l="1"/>
  <c r="G5" i="1"/>
  <c r="G6" i="1"/>
  <c r="G3" i="1"/>
  <c r="D4" i="1"/>
  <c r="D5" i="1"/>
  <c r="D6" i="1"/>
  <c r="D3" i="1"/>
</calcChain>
</file>

<file path=xl/sharedStrings.xml><?xml version="1.0" encoding="utf-8"?>
<sst xmlns="http://schemas.openxmlformats.org/spreadsheetml/2006/main" count="205" uniqueCount="41">
  <si>
    <t>Secretary</t>
  </si>
  <si>
    <t>Hybrid-VM</t>
  </si>
  <si>
    <t>VM</t>
  </si>
  <si>
    <t>Random</t>
  </si>
  <si>
    <t>Optimal - VM</t>
  </si>
  <si>
    <t>Optimal - Hybrid VM</t>
  </si>
  <si>
    <t>RVM</t>
  </si>
  <si>
    <t>Hybrid - RVM</t>
  </si>
  <si>
    <t>Optimal - RVM</t>
  </si>
  <si>
    <t>Optimal - Hybrid RVM</t>
  </si>
  <si>
    <t>range of k</t>
  </si>
  <si>
    <t xml:space="preserve">Hit Ratio1 </t>
  </si>
  <si>
    <t>Hit Ratio 2</t>
  </si>
  <si>
    <t xml:space="preserve">Mean </t>
  </si>
  <si>
    <t>SD1</t>
  </si>
  <si>
    <t>SD2</t>
  </si>
  <si>
    <t>Mean SD</t>
  </si>
  <si>
    <t>Hit Ratio 1</t>
  </si>
  <si>
    <t>Mean</t>
  </si>
  <si>
    <t>Sd2</t>
  </si>
  <si>
    <t>1-25%</t>
  </si>
  <si>
    <t>25-50%</t>
  </si>
  <si>
    <t>50-75%</t>
  </si>
  <si>
    <t>75-100%</t>
  </si>
  <si>
    <t>Secretary-AC</t>
  </si>
  <si>
    <t>Secretary-RR</t>
  </si>
  <si>
    <t>Hybrid-RVM</t>
  </si>
  <si>
    <t xml:space="preserve">Accu 1 </t>
  </si>
  <si>
    <t>Accu 2</t>
  </si>
  <si>
    <t>Accu1</t>
  </si>
  <si>
    <t>Accu2</t>
  </si>
  <si>
    <t>Accu 1</t>
  </si>
  <si>
    <t>Happy1</t>
  </si>
  <si>
    <t>happy2</t>
  </si>
  <si>
    <t>Secretary_RR</t>
  </si>
  <si>
    <t>HybridRVM</t>
  </si>
  <si>
    <t>Sec</t>
  </si>
  <si>
    <t>hVM</t>
  </si>
  <si>
    <t>Optimal_overall</t>
  </si>
  <si>
    <t>MC-sec</t>
  </si>
  <si>
    <t>HRVM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</si>
</sst>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"/>
  <sheetViews>
    <sheetView topLeftCell="U1" workbookViewId="0">
      <selection activeCell="BR3" sqref="BR3:BR6"/>
    </sheetView>
  </sheetViews>
  <sheetFormatPr defaultRowHeight="14.4" x14ac:dyDescent="0.3"/>
  <cols>
    <col min="9" max="9" width="9.88671875" customWidth="1"/>
  </cols>
  <sheetData>
    <row r="1" spans="1:73" ht="15" thickBot="1" x14ac:dyDescent="0.35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4</v>
      </c>
      <c r="AA1" s="1"/>
      <c r="AB1" s="1"/>
      <c r="AC1" s="1"/>
      <c r="AD1" s="1"/>
      <c r="AE1" s="1"/>
      <c r="AF1" s="1" t="s">
        <v>5</v>
      </c>
      <c r="AG1" s="1"/>
      <c r="AH1" s="1"/>
      <c r="AI1" s="1"/>
      <c r="AJ1" s="1"/>
      <c r="AK1" s="1"/>
      <c r="AL1" s="1" t="s">
        <v>6</v>
      </c>
      <c r="AM1" s="1"/>
      <c r="AN1" s="1"/>
      <c r="AO1" s="1"/>
      <c r="AP1" s="1"/>
      <c r="AQ1" s="1"/>
      <c r="AR1" s="1" t="s">
        <v>7</v>
      </c>
      <c r="AS1" s="1"/>
      <c r="AT1" s="1"/>
      <c r="AU1" s="1"/>
      <c r="AV1" s="1"/>
      <c r="AW1" s="1"/>
      <c r="AX1" s="1" t="s">
        <v>8</v>
      </c>
      <c r="AY1" s="1"/>
      <c r="AZ1" s="1"/>
      <c r="BA1" s="1"/>
      <c r="BB1" s="1"/>
      <c r="BC1" s="1"/>
      <c r="BD1" s="1" t="s">
        <v>9</v>
      </c>
      <c r="BE1" s="1"/>
      <c r="BF1" s="1"/>
      <c r="BG1" s="1"/>
      <c r="BH1" s="1"/>
      <c r="BI1" s="1"/>
      <c r="BJ1" s="1" t="s">
        <v>34</v>
      </c>
      <c r="BK1" s="1"/>
      <c r="BL1" s="1"/>
      <c r="BM1" s="1"/>
      <c r="BN1" s="1"/>
      <c r="BO1" s="1"/>
      <c r="BP1" s="1" t="s">
        <v>38</v>
      </c>
      <c r="BQ1" s="1"/>
      <c r="BR1" s="1"/>
      <c r="BS1" s="1"/>
      <c r="BT1" s="1"/>
      <c r="BU1" s="1"/>
    </row>
    <row r="2" spans="1:73" ht="15" thickBot="1" x14ac:dyDescent="0.35">
      <c r="A2" s="2" t="s">
        <v>10</v>
      </c>
      <c r="B2" s="3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6" t="s">
        <v>12</v>
      </c>
      <c r="J2" s="6" t="s">
        <v>18</v>
      </c>
      <c r="K2" s="6" t="s">
        <v>14</v>
      </c>
      <c r="L2" s="6" t="s">
        <v>19</v>
      </c>
      <c r="M2" s="7" t="s">
        <v>16</v>
      </c>
      <c r="N2" s="3" t="s">
        <v>17</v>
      </c>
      <c r="O2" s="4" t="s">
        <v>12</v>
      </c>
      <c r="P2" s="4" t="s">
        <v>18</v>
      </c>
      <c r="Q2" s="4" t="s">
        <v>14</v>
      </c>
      <c r="R2" s="4" t="s">
        <v>19</v>
      </c>
      <c r="S2" s="8" t="s">
        <v>16</v>
      </c>
      <c r="T2" s="5" t="s">
        <v>17</v>
      </c>
      <c r="U2" s="6" t="s">
        <v>12</v>
      </c>
      <c r="V2" s="6" t="s">
        <v>18</v>
      </c>
      <c r="W2" s="6" t="s">
        <v>14</v>
      </c>
      <c r="X2" s="6" t="s">
        <v>19</v>
      </c>
      <c r="Y2" s="7" t="s">
        <v>16</v>
      </c>
      <c r="Z2" s="5" t="s">
        <v>17</v>
      </c>
      <c r="AA2" s="6" t="s">
        <v>12</v>
      </c>
      <c r="AB2" s="6" t="s">
        <v>18</v>
      </c>
      <c r="AC2" s="6" t="s">
        <v>14</v>
      </c>
      <c r="AD2" s="6" t="s">
        <v>19</v>
      </c>
      <c r="AE2" s="7" t="s">
        <v>16</v>
      </c>
      <c r="AF2" s="5" t="s">
        <v>17</v>
      </c>
      <c r="AG2" s="6" t="s">
        <v>12</v>
      </c>
      <c r="AH2" s="6" t="s">
        <v>18</v>
      </c>
      <c r="AI2" s="6" t="s">
        <v>14</v>
      </c>
      <c r="AJ2" s="6" t="s">
        <v>19</v>
      </c>
      <c r="AK2" s="7" t="s">
        <v>16</v>
      </c>
      <c r="AL2" s="5" t="s">
        <v>17</v>
      </c>
      <c r="AM2" s="6" t="s">
        <v>12</v>
      </c>
      <c r="AN2" s="6" t="s">
        <v>18</v>
      </c>
      <c r="AO2" s="6" t="s">
        <v>14</v>
      </c>
      <c r="AP2" s="6" t="s">
        <v>19</v>
      </c>
      <c r="AQ2" s="7" t="s">
        <v>16</v>
      </c>
      <c r="AR2" s="5" t="s">
        <v>17</v>
      </c>
      <c r="AS2" s="6" t="s">
        <v>12</v>
      </c>
      <c r="AT2" s="6" t="s">
        <v>18</v>
      </c>
      <c r="AU2" s="6" t="s">
        <v>14</v>
      </c>
      <c r="AV2" s="6" t="s">
        <v>19</v>
      </c>
      <c r="AW2" s="7" t="s">
        <v>16</v>
      </c>
      <c r="AX2" s="5" t="s">
        <v>17</v>
      </c>
      <c r="AY2" s="6" t="s">
        <v>12</v>
      </c>
      <c r="AZ2" s="6" t="s">
        <v>18</v>
      </c>
      <c r="BA2" s="6" t="s">
        <v>14</v>
      </c>
      <c r="BB2" s="6" t="s">
        <v>19</v>
      </c>
      <c r="BC2" s="7" t="s">
        <v>16</v>
      </c>
      <c r="BD2" s="5" t="s">
        <v>17</v>
      </c>
      <c r="BE2" s="6" t="s">
        <v>12</v>
      </c>
      <c r="BF2" s="6" t="s">
        <v>18</v>
      </c>
      <c r="BG2" s="6" t="s">
        <v>14</v>
      </c>
      <c r="BH2" s="6" t="s">
        <v>19</v>
      </c>
      <c r="BI2" s="7" t="s">
        <v>16</v>
      </c>
      <c r="BJ2" s="5" t="s">
        <v>17</v>
      </c>
      <c r="BK2" s="6" t="s">
        <v>12</v>
      </c>
      <c r="BL2" s="6" t="s">
        <v>18</v>
      </c>
      <c r="BM2" s="6" t="s">
        <v>14</v>
      </c>
      <c r="BN2" s="6" t="s">
        <v>19</v>
      </c>
      <c r="BO2" s="7" t="s">
        <v>16</v>
      </c>
      <c r="BP2" s="5" t="s">
        <v>17</v>
      </c>
      <c r="BQ2" s="6" t="s">
        <v>12</v>
      </c>
      <c r="BR2" s="6" t="s">
        <v>18</v>
      </c>
      <c r="BS2" s="6" t="s">
        <v>14</v>
      </c>
      <c r="BT2" s="6" t="s">
        <v>19</v>
      </c>
      <c r="BU2" s="7" t="s">
        <v>16</v>
      </c>
    </row>
    <row r="3" spans="1:73" ht="15" thickBot="1" x14ac:dyDescent="0.35">
      <c r="A3" s="9" t="s">
        <v>20</v>
      </c>
      <c r="B3">
        <v>0.78645900000000002</v>
      </c>
      <c r="C3">
        <v>0.77076199999999995</v>
      </c>
      <c r="D3" s="2">
        <f>AVERAGE(B3:C3)</f>
        <v>0.77861049999999998</v>
      </c>
      <c r="E3">
        <v>0.18218599999999999</v>
      </c>
      <c r="F3">
        <v>0.185168</v>
      </c>
      <c r="G3">
        <f>AVERAGE(E3:F3)</f>
        <v>0.18367699999999998</v>
      </c>
      <c r="H3" s="10">
        <v>0.87322999999999995</v>
      </c>
      <c r="I3" s="11">
        <v>0.86688900000000002</v>
      </c>
      <c r="J3" s="11">
        <f>AVERAGE(H3:I3)</f>
        <v>0.87005949999999999</v>
      </c>
      <c r="K3" s="11">
        <v>0.15066599999999999</v>
      </c>
      <c r="L3" s="11">
        <v>0.15235299999999999</v>
      </c>
      <c r="M3" s="12">
        <f>AVERAGE(K3:L3)</f>
        <v>0.15150949999999999</v>
      </c>
      <c r="N3">
        <v>0.76035600000000003</v>
      </c>
      <c r="O3">
        <v>0.87428499999999998</v>
      </c>
      <c r="P3">
        <f>AVERAGE(N3:O3)</f>
        <v>0.81732050000000001</v>
      </c>
      <c r="Q3">
        <v>0.16991100000000001</v>
      </c>
      <c r="R3">
        <v>0.15320300000000001</v>
      </c>
      <c r="S3">
        <f>AVERAGE(Q3:R3)</f>
        <v>0.16155700000000001</v>
      </c>
      <c r="T3" s="10">
        <v>0.498307</v>
      </c>
      <c r="U3" s="11">
        <v>0.49277900000000002</v>
      </c>
      <c r="V3" s="11">
        <f>AVERAGE(T3:U3)</f>
        <v>0.49554300000000001</v>
      </c>
      <c r="W3" s="11">
        <v>0.216922</v>
      </c>
      <c r="X3" s="11">
        <v>0.21468400000000001</v>
      </c>
      <c r="Y3" s="12">
        <f>AVERAGE(W3:X3)</f>
        <v>0.21580300000000002</v>
      </c>
      <c r="Z3" s="10">
        <v>1</v>
      </c>
      <c r="AA3" s="11">
        <v>1</v>
      </c>
      <c r="AB3" s="11">
        <f>AVERAGE(Z3:AA3)</f>
        <v>1</v>
      </c>
      <c r="AC3" s="11">
        <v>0</v>
      </c>
      <c r="AD3" s="11">
        <v>0</v>
      </c>
      <c r="AE3" s="12">
        <f>AVERAGE(AC3:AD3)</f>
        <v>0</v>
      </c>
      <c r="AF3" s="10">
        <v>0.88948300000000002</v>
      </c>
      <c r="AG3" s="11">
        <v>0.88719700000000001</v>
      </c>
      <c r="AH3" s="11">
        <f>AVERAGE(AF3:AG3)</f>
        <v>0.88834000000000002</v>
      </c>
      <c r="AI3" s="11">
        <v>0.145618</v>
      </c>
      <c r="AJ3" s="11">
        <v>0.146033</v>
      </c>
      <c r="AK3" s="12">
        <f>AVERAGE(AI3:AJ3)</f>
        <v>0.1458255</v>
      </c>
      <c r="AL3" s="10">
        <v>0.75912000000000002</v>
      </c>
      <c r="AM3" s="11">
        <v>0.77016399999999996</v>
      </c>
      <c r="AN3" s="11">
        <f>AVERAGE(AL3:AM3)</f>
        <v>0.76464200000000004</v>
      </c>
      <c r="AO3" s="11">
        <v>0.168017</v>
      </c>
      <c r="AP3" s="11">
        <v>0.17729400000000001</v>
      </c>
      <c r="AQ3" s="12">
        <f>AVERAGE(AO3:AP3)</f>
        <v>0.17265550000000002</v>
      </c>
      <c r="AR3" s="10">
        <v>0.78774</v>
      </c>
      <c r="AS3" s="11">
        <v>0.77619499999999997</v>
      </c>
      <c r="AT3" s="11">
        <f>AVERAGE(AR3:AS3)</f>
        <v>0.78196749999999993</v>
      </c>
      <c r="AU3" s="11">
        <v>0.15172099999999999</v>
      </c>
      <c r="AV3" s="11">
        <v>0.157636</v>
      </c>
      <c r="AW3" s="12">
        <f>AVERAGE(AU3:AV3)</f>
        <v>0.1546785</v>
      </c>
      <c r="AX3" s="10">
        <v>1</v>
      </c>
      <c r="AY3" s="11">
        <v>1</v>
      </c>
      <c r="AZ3" s="11">
        <f>AVERAGE(AX3:AY3)</f>
        <v>1</v>
      </c>
      <c r="BA3" s="11">
        <v>0</v>
      </c>
      <c r="BB3" s="11">
        <v>0</v>
      </c>
      <c r="BC3" s="12">
        <f>AVERAGE(BA3:BB3)</f>
        <v>0</v>
      </c>
      <c r="BD3" s="10">
        <v>0.85341</v>
      </c>
      <c r="BE3" s="11">
        <v>0.84615899999999999</v>
      </c>
      <c r="BF3" s="11">
        <f>AVERAGE(BD3:BE3)</f>
        <v>0.84978449999999994</v>
      </c>
      <c r="BG3" s="11">
        <v>0.152779</v>
      </c>
      <c r="BH3" s="11">
        <v>0.159469</v>
      </c>
      <c r="BI3" s="12">
        <f>AVERAGE(BG3:BH3)</f>
        <v>0.15612399999999999</v>
      </c>
      <c r="BJ3" s="10">
        <v>0.808396</v>
      </c>
      <c r="BK3" s="11">
        <v>0.76568700000000001</v>
      </c>
      <c r="BL3" s="11">
        <f>AVERAGE(BJ3:BK3)</f>
        <v>0.78704149999999995</v>
      </c>
      <c r="BM3" s="11">
        <v>0.19436899999999999</v>
      </c>
      <c r="BN3" s="11">
        <v>0.191358</v>
      </c>
      <c r="BO3" s="12">
        <f>AVERAGE(BM3:BN3)</f>
        <v>0.19286349999999999</v>
      </c>
      <c r="BP3" s="10">
        <v>1</v>
      </c>
      <c r="BQ3" s="11">
        <v>1</v>
      </c>
      <c r="BR3" s="11">
        <f>AVERAGE(BP3:BQ3)</f>
        <v>1</v>
      </c>
      <c r="BS3" s="11">
        <v>0</v>
      </c>
      <c r="BT3" s="11">
        <v>0</v>
      </c>
      <c r="BU3" s="12">
        <f>AVERAGE(BS3:BT3)</f>
        <v>0</v>
      </c>
    </row>
    <row r="4" spans="1:73" ht="15" thickBot="1" x14ac:dyDescent="0.35">
      <c r="A4" s="9" t="s">
        <v>21</v>
      </c>
      <c r="B4">
        <v>0.73344799999999999</v>
      </c>
      <c r="C4">
        <v>0.72304000000000002</v>
      </c>
      <c r="D4" s="16">
        <f t="shared" ref="D4:D6" si="0">AVERAGE(B4:C4)</f>
        <v>0.728244</v>
      </c>
      <c r="E4">
        <v>0.11042</v>
      </c>
      <c r="F4">
        <v>0.113263</v>
      </c>
      <c r="G4">
        <f t="shared" ref="G4:G6" si="1">AVERAGE(E4:F4)</f>
        <v>0.11184150000000001</v>
      </c>
      <c r="H4" s="13">
        <v>0.86815399999999998</v>
      </c>
      <c r="I4" s="9">
        <v>0.86133000000000004</v>
      </c>
      <c r="J4" s="11">
        <f t="shared" ref="J4:J6" si="2">AVERAGE(H4:I4)</f>
        <v>0.86474200000000001</v>
      </c>
      <c r="K4" s="9">
        <v>0.12398000000000001</v>
      </c>
      <c r="L4" s="9">
        <v>0.12640699999999999</v>
      </c>
      <c r="M4" s="12">
        <f t="shared" ref="M4:M6" si="3">AVERAGE(K4:L4)</f>
        <v>0.12519350000000001</v>
      </c>
      <c r="N4">
        <v>0.76212599999999997</v>
      </c>
      <c r="O4">
        <v>0.86470100000000005</v>
      </c>
      <c r="P4">
        <f t="shared" ref="P4:P6" si="4">AVERAGE(N4:O4)</f>
        <v>0.81341350000000001</v>
      </c>
      <c r="Q4">
        <v>0.109893</v>
      </c>
      <c r="R4">
        <v>0.12098399999999999</v>
      </c>
      <c r="S4">
        <f t="shared" ref="S4:S6" si="5">AVERAGE(Q4:R4)</f>
        <v>0.1154385</v>
      </c>
      <c r="T4" s="13">
        <v>0.50667300000000004</v>
      </c>
      <c r="U4" s="9">
        <v>0.49054999999999999</v>
      </c>
      <c r="V4" s="11">
        <f t="shared" ref="V4:V6" si="6">AVERAGE(T4:U4)</f>
        <v>0.49861149999999999</v>
      </c>
      <c r="W4" s="9">
        <v>0.114618</v>
      </c>
      <c r="X4" s="9">
        <v>0.114885</v>
      </c>
      <c r="Y4" s="12">
        <f t="shared" ref="Y4:Y6" si="7">AVERAGE(W4:X4)</f>
        <v>0.11475150000000001</v>
      </c>
      <c r="Z4" s="13">
        <v>1</v>
      </c>
      <c r="AA4" s="9">
        <v>0.99990500000000004</v>
      </c>
      <c r="AB4" s="11">
        <f t="shared" ref="AB4:AB6" si="8">AVERAGE(Z4:AA4)</f>
        <v>0.99995250000000002</v>
      </c>
      <c r="AC4" s="9">
        <v>0</v>
      </c>
      <c r="AD4" s="9">
        <v>2.826E-3</v>
      </c>
      <c r="AE4" s="12">
        <f t="shared" ref="AE4:AE6" si="9">AVERAGE(AC4:AD4)</f>
        <v>1.413E-3</v>
      </c>
      <c r="AF4" s="13">
        <v>0.86987800000000004</v>
      </c>
      <c r="AG4" s="9">
        <v>0.86271500000000001</v>
      </c>
      <c r="AH4" s="11">
        <f t="shared" ref="AH4:AH6" si="10">AVERAGE(AF4:AG4)</f>
        <v>0.86629650000000002</v>
      </c>
      <c r="AI4" s="9">
        <v>0.123552</v>
      </c>
      <c r="AJ4" s="9">
        <v>0.12623200000000001</v>
      </c>
      <c r="AK4" s="12">
        <f t="shared" ref="AK4:AK6" si="11">AVERAGE(AI4:AJ4)</f>
        <v>0.124892</v>
      </c>
      <c r="AL4" s="13">
        <v>0.75253199999999998</v>
      </c>
      <c r="AM4" s="9">
        <v>0.73575900000000005</v>
      </c>
      <c r="AN4" s="11">
        <f t="shared" ref="AN4:AN6" si="12">AVERAGE(AL4:AM4)</f>
        <v>0.74414550000000002</v>
      </c>
      <c r="AO4" s="9">
        <v>0.108268</v>
      </c>
      <c r="AP4" s="9">
        <v>0.117081</v>
      </c>
      <c r="AQ4" s="12">
        <f t="shared" ref="AQ4:AQ6" si="13">AVERAGE(AO4:AP4)</f>
        <v>0.11267450000000001</v>
      </c>
      <c r="AR4" s="13">
        <v>0.76629499999999995</v>
      </c>
      <c r="AS4" s="9">
        <v>0.75273199999999996</v>
      </c>
      <c r="AT4" s="11">
        <f t="shared" ref="AT4:AT6" si="14">AVERAGE(AR4:AS4)</f>
        <v>0.75951349999999995</v>
      </c>
      <c r="AU4" s="9">
        <v>0.112704</v>
      </c>
      <c r="AV4" s="9">
        <v>0.11384900000000001</v>
      </c>
      <c r="AW4" s="12">
        <f t="shared" ref="AW4:AW6" si="15">AVERAGE(AU4:AV4)</f>
        <v>0.1132765</v>
      </c>
      <c r="AX4" s="13">
        <v>1</v>
      </c>
      <c r="AY4" s="9">
        <v>1</v>
      </c>
      <c r="AZ4" s="11">
        <f t="shared" ref="AZ4:AZ6" si="16">AVERAGE(AX4:AY4)</f>
        <v>1</v>
      </c>
      <c r="BA4" s="9">
        <v>0</v>
      </c>
      <c r="BB4" s="9">
        <v>0</v>
      </c>
      <c r="BC4" s="12">
        <f t="shared" ref="BC4:BC6" si="17">AVERAGE(BA4:BB4)</f>
        <v>0</v>
      </c>
      <c r="BD4" s="13">
        <v>0.790238</v>
      </c>
      <c r="BE4" s="9">
        <v>0.77825500000000003</v>
      </c>
      <c r="BF4" s="11">
        <f t="shared" ref="BF4:BF6" si="18">AVERAGE(BD4:BE4)</f>
        <v>0.78424650000000007</v>
      </c>
      <c r="BG4" s="9">
        <v>0.117442</v>
      </c>
      <c r="BH4" s="9">
        <v>0.117879</v>
      </c>
      <c r="BI4" s="12">
        <f t="shared" ref="BI4:BI6" si="19">AVERAGE(BG4:BH4)</f>
        <v>0.1176605</v>
      </c>
      <c r="BJ4" s="13">
        <v>0.77077300000000004</v>
      </c>
      <c r="BK4" s="9">
        <v>0.77448700000000004</v>
      </c>
      <c r="BL4" s="11">
        <f t="shared" ref="BL4:BL6" si="20">AVERAGE(BJ4:BK4)</f>
        <v>0.77263000000000004</v>
      </c>
      <c r="BM4" s="9">
        <v>0.110225</v>
      </c>
      <c r="BN4" s="9">
        <v>0.11285100000000001</v>
      </c>
      <c r="BO4" s="12">
        <f t="shared" ref="BO4:BO6" si="21">AVERAGE(BM4:BN4)</f>
        <v>0.111538</v>
      </c>
      <c r="BP4" s="13">
        <v>1</v>
      </c>
      <c r="BQ4" s="9">
        <v>1</v>
      </c>
      <c r="BR4" s="11">
        <f t="shared" ref="BR4:BR5" si="22">AVERAGE(BP4:BQ4)</f>
        <v>1</v>
      </c>
      <c r="BS4" s="9">
        <v>0</v>
      </c>
      <c r="BT4" s="9">
        <v>0</v>
      </c>
      <c r="BU4" s="12">
        <f t="shared" ref="BU4:BU6" si="23">AVERAGE(BS4:BT4)</f>
        <v>0</v>
      </c>
    </row>
    <row r="5" spans="1:73" ht="15" thickBot="1" x14ac:dyDescent="0.35">
      <c r="A5" s="9" t="s">
        <v>22</v>
      </c>
      <c r="B5">
        <v>0.71844799999999998</v>
      </c>
      <c r="C5">
        <v>0.70004299999999997</v>
      </c>
      <c r="D5" s="16">
        <f t="shared" si="0"/>
        <v>0.70924549999999997</v>
      </c>
      <c r="E5">
        <v>0.10090499999999999</v>
      </c>
      <c r="F5">
        <v>0.103209</v>
      </c>
      <c r="G5">
        <f t="shared" si="1"/>
        <v>0.10205699999999999</v>
      </c>
      <c r="H5" s="13">
        <v>0.86606300000000003</v>
      </c>
      <c r="I5" s="9">
        <v>0.85874099999999998</v>
      </c>
      <c r="J5" s="11">
        <f t="shared" si="2"/>
        <v>0.862402</v>
      </c>
      <c r="K5" s="9">
        <v>0.116628</v>
      </c>
      <c r="L5" s="9">
        <v>0.120299</v>
      </c>
      <c r="M5" s="12">
        <f t="shared" si="3"/>
        <v>0.1184635</v>
      </c>
      <c r="N5">
        <v>0.81865200000000005</v>
      </c>
      <c r="O5">
        <v>0.86388600000000004</v>
      </c>
      <c r="P5">
        <f t="shared" si="4"/>
        <v>0.84126900000000004</v>
      </c>
      <c r="Q5">
        <v>0.108539</v>
      </c>
      <c r="R5">
        <v>0.11394</v>
      </c>
      <c r="S5">
        <f t="shared" si="5"/>
        <v>0.11123949999999999</v>
      </c>
      <c r="T5" s="13">
        <v>0.50749900000000003</v>
      </c>
      <c r="U5" s="9">
        <v>0.49227399999999999</v>
      </c>
      <c r="V5" s="11">
        <f t="shared" si="6"/>
        <v>0.49988650000000001</v>
      </c>
      <c r="W5" s="9">
        <v>0.10123</v>
      </c>
      <c r="X5" s="9">
        <v>0.10222000000000001</v>
      </c>
      <c r="Y5" s="12">
        <f t="shared" si="7"/>
        <v>0.10172500000000001</v>
      </c>
      <c r="Z5" s="13">
        <v>0.99806700000000004</v>
      </c>
      <c r="AA5" s="9">
        <v>0.99136800000000003</v>
      </c>
      <c r="AB5" s="11">
        <f t="shared" si="8"/>
        <v>0.99471750000000003</v>
      </c>
      <c r="AC5" s="9">
        <v>1.8488999999999998E-2</v>
      </c>
      <c r="AD5" s="9">
        <v>3.8925000000000001E-2</v>
      </c>
      <c r="AE5" s="12">
        <f t="shared" si="9"/>
        <v>2.8707E-2</v>
      </c>
      <c r="AF5" s="13">
        <v>0.86624400000000001</v>
      </c>
      <c r="AG5" s="9">
        <v>0.85889000000000004</v>
      </c>
      <c r="AH5" s="11">
        <f t="shared" si="10"/>
        <v>0.86256700000000008</v>
      </c>
      <c r="AI5" s="9">
        <v>0.116495</v>
      </c>
      <c r="AJ5" s="9">
        <v>0.12035899999999999</v>
      </c>
      <c r="AK5" s="12">
        <f t="shared" si="11"/>
        <v>0.118427</v>
      </c>
      <c r="AL5" s="13">
        <v>0.80147500000000005</v>
      </c>
      <c r="AM5" s="9">
        <v>0.79728600000000005</v>
      </c>
      <c r="AN5" s="11">
        <f t="shared" si="12"/>
        <v>0.79938050000000005</v>
      </c>
      <c r="AO5" s="9">
        <v>0.105228</v>
      </c>
      <c r="AP5" s="9">
        <v>0.109487</v>
      </c>
      <c r="AQ5" s="12">
        <f t="shared" si="13"/>
        <v>0.10735749999999999</v>
      </c>
      <c r="AR5" s="13">
        <v>0.79602700000000004</v>
      </c>
      <c r="AS5" s="9">
        <v>0.78377600000000003</v>
      </c>
      <c r="AT5" s="11">
        <f t="shared" si="14"/>
        <v>0.78990150000000003</v>
      </c>
      <c r="AU5" s="9">
        <v>0.109641</v>
      </c>
      <c r="AV5" s="9">
        <v>0.109499</v>
      </c>
      <c r="AW5" s="12">
        <f t="shared" si="15"/>
        <v>0.10957</v>
      </c>
      <c r="AX5" s="13">
        <v>0.99933000000000005</v>
      </c>
      <c r="AY5" s="9">
        <v>0.99954699999999996</v>
      </c>
      <c r="AZ5" s="11">
        <f t="shared" si="16"/>
        <v>0.99943850000000001</v>
      </c>
      <c r="BA5" s="9">
        <v>9.868E-3</v>
      </c>
      <c r="BB5" s="9">
        <v>7.5690000000000002E-3</v>
      </c>
      <c r="BC5" s="12">
        <f t="shared" si="17"/>
        <v>8.7185000000000006E-3</v>
      </c>
      <c r="BD5" s="13">
        <v>0.82595300000000005</v>
      </c>
      <c r="BE5" s="9">
        <v>0.81586700000000001</v>
      </c>
      <c r="BF5" s="11">
        <f t="shared" si="18"/>
        <v>0.82091000000000003</v>
      </c>
      <c r="BG5" s="9">
        <v>0.106498</v>
      </c>
      <c r="BH5" s="9">
        <v>0.106581</v>
      </c>
      <c r="BI5" s="12">
        <f t="shared" si="19"/>
        <v>0.1065395</v>
      </c>
      <c r="BJ5" s="13">
        <v>0.76421399999999995</v>
      </c>
      <c r="BK5" s="9">
        <v>0.76421600000000001</v>
      </c>
      <c r="BL5" s="11">
        <f t="shared" si="20"/>
        <v>0.76421499999999998</v>
      </c>
      <c r="BM5" s="9">
        <v>0.10206999999999999</v>
      </c>
      <c r="BN5" s="9">
        <v>0.104634</v>
      </c>
      <c r="BO5" s="12">
        <f t="shared" si="21"/>
        <v>0.103352</v>
      </c>
      <c r="BP5" s="13">
        <v>0.99900299999999997</v>
      </c>
      <c r="BQ5" s="9">
        <v>0.99925200000000003</v>
      </c>
      <c r="BR5" s="11">
        <f t="shared" si="22"/>
        <v>0.99912749999999995</v>
      </c>
      <c r="BS5" s="9">
        <v>1.2370000000000001E-2</v>
      </c>
      <c r="BT5" s="9">
        <v>1.0043E-2</v>
      </c>
      <c r="BU5" s="12">
        <f t="shared" si="23"/>
        <v>1.1206500000000001E-2</v>
      </c>
    </row>
    <row r="6" spans="1:73" ht="15" thickBot="1" x14ac:dyDescent="0.35">
      <c r="A6" s="9" t="s">
        <v>23</v>
      </c>
      <c r="B6">
        <v>0.69438999999999995</v>
      </c>
      <c r="C6">
        <v>0.68001500000000004</v>
      </c>
      <c r="D6" s="17">
        <f t="shared" si="0"/>
        <v>0.68720249999999994</v>
      </c>
      <c r="E6">
        <v>9.7432000000000005E-2</v>
      </c>
      <c r="F6">
        <v>9.8149E-2</v>
      </c>
      <c r="G6">
        <f t="shared" si="1"/>
        <v>9.7790500000000002E-2</v>
      </c>
      <c r="H6" s="14">
        <v>0.86547700000000005</v>
      </c>
      <c r="I6" s="15">
        <v>0.86026899999999995</v>
      </c>
      <c r="J6" s="11">
        <f t="shared" si="2"/>
        <v>0.862873</v>
      </c>
      <c r="K6" s="15">
        <v>0.112928</v>
      </c>
      <c r="L6" s="15">
        <v>0.116364</v>
      </c>
      <c r="M6" s="12">
        <f t="shared" si="3"/>
        <v>0.114646</v>
      </c>
      <c r="N6">
        <v>0.84173100000000001</v>
      </c>
      <c r="O6">
        <v>0.85930499999999999</v>
      </c>
      <c r="P6">
        <f t="shared" si="4"/>
        <v>0.850518</v>
      </c>
      <c r="Q6">
        <v>0.11272</v>
      </c>
      <c r="R6">
        <v>0.113305</v>
      </c>
      <c r="S6">
        <f t="shared" si="5"/>
        <v>0.1130125</v>
      </c>
      <c r="T6" s="14">
        <v>0.50826300000000002</v>
      </c>
      <c r="U6" s="15">
        <v>0.49399100000000001</v>
      </c>
      <c r="V6" s="11">
        <f t="shared" si="6"/>
        <v>0.50112699999999999</v>
      </c>
      <c r="W6" s="15">
        <v>9.3743000000000007E-2</v>
      </c>
      <c r="X6" s="15">
        <v>9.5446000000000003E-2</v>
      </c>
      <c r="Y6" s="12">
        <f t="shared" si="7"/>
        <v>9.4594499999999998E-2</v>
      </c>
      <c r="Z6" s="14">
        <v>0.94821</v>
      </c>
      <c r="AA6" s="15">
        <v>0.93198800000000004</v>
      </c>
      <c r="AB6" s="11">
        <f t="shared" si="8"/>
        <v>0.94009900000000002</v>
      </c>
      <c r="AC6" s="15">
        <v>9.0464000000000003E-2</v>
      </c>
      <c r="AD6" s="15">
        <v>9.8318000000000003E-2</v>
      </c>
      <c r="AE6" s="12">
        <f t="shared" si="9"/>
        <v>9.4391000000000003E-2</v>
      </c>
      <c r="AF6" s="14">
        <v>0.86554900000000001</v>
      </c>
      <c r="AG6" s="15">
        <v>0.86047200000000001</v>
      </c>
      <c r="AH6" s="11">
        <f t="shared" si="10"/>
        <v>0.86301050000000001</v>
      </c>
      <c r="AI6" s="15">
        <v>0.112886</v>
      </c>
      <c r="AJ6" s="15">
        <v>0.116373</v>
      </c>
      <c r="AK6" s="12">
        <f t="shared" si="11"/>
        <v>0.1146295</v>
      </c>
      <c r="AL6" s="14">
        <v>0.83749099999999999</v>
      </c>
      <c r="AM6" s="15">
        <v>0.83215600000000001</v>
      </c>
      <c r="AN6" s="11">
        <f t="shared" si="12"/>
        <v>0.83482349999999994</v>
      </c>
      <c r="AO6" s="15">
        <v>0.112923</v>
      </c>
      <c r="AP6" s="15">
        <v>0.114798</v>
      </c>
      <c r="AQ6" s="12">
        <f t="shared" si="13"/>
        <v>0.1138605</v>
      </c>
      <c r="AR6" s="14">
        <v>0.83061700000000005</v>
      </c>
      <c r="AS6" s="15">
        <v>0.82716400000000001</v>
      </c>
      <c r="AT6" s="11">
        <f t="shared" si="14"/>
        <v>0.82889049999999997</v>
      </c>
      <c r="AU6" s="15">
        <v>0.109431</v>
      </c>
      <c r="AV6" s="15">
        <v>0.112429</v>
      </c>
      <c r="AW6" s="12">
        <f t="shared" si="15"/>
        <v>0.11093</v>
      </c>
      <c r="AX6" s="14">
        <v>0.98497900000000005</v>
      </c>
      <c r="AY6" s="15">
        <v>0.98189700000000002</v>
      </c>
      <c r="AZ6" s="11">
        <f t="shared" si="16"/>
        <v>0.98343800000000003</v>
      </c>
      <c r="BA6" s="15">
        <v>4.8404000000000003E-2</v>
      </c>
      <c r="BB6" s="15">
        <v>5.1813999999999999E-2</v>
      </c>
      <c r="BC6" s="12">
        <f t="shared" si="17"/>
        <v>5.0109000000000001E-2</v>
      </c>
      <c r="BD6" s="14">
        <v>0.881463</v>
      </c>
      <c r="BE6" s="15">
        <v>0.88200299999999998</v>
      </c>
      <c r="BF6" s="11">
        <f t="shared" si="18"/>
        <v>0.88173299999999999</v>
      </c>
      <c r="BG6" s="15">
        <v>9.7878999999999994E-2</v>
      </c>
      <c r="BH6" s="15">
        <v>0.10083499999999999</v>
      </c>
      <c r="BI6" s="12">
        <f t="shared" si="19"/>
        <v>9.9357000000000001E-2</v>
      </c>
      <c r="BJ6" s="14">
        <v>0.74459900000000001</v>
      </c>
      <c r="BK6" s="15">
        <v>0.74288500000000002</v>
      </c>
      <c r="BL6" s="11">
        <f t="shared" si="20"/>
        <v>0.74374200000000001</v>
      </c>
      <c r="BM6" s="15">
        <v>0.101992</v>
      </c>
      <c r="BN6" s="15">
        <v>0.103422</v>
      </c>
      <c r="BO6" s="12">
        <f t="shared" si="21"/>
        <v>0.10270699999999999</v>
      </c>
      <c r="BP6" s="14">
        <v>0.98049299999999995</v>
      </c>
      <c r="BQ6" s="15">
        <v>0.97638599999999998</v>
      </c>
      <c r="BR6" s="11">
        <f>AVERAGE(BP6:BQ6)</f>
        <v>0.97843949999999991</v>
      </c>
      <c r="BS6" s="15">
        <v>5.4400999999999998E-2</v>
      </c>
      <c r="BT6" s="15">
        <v>5.8951000000000003E-2</v>
      </c>
      <c r="BU6" s="12">
        <f t="shared" si="23"/>
        <v>5.6676000000000004E-2</v>
      </c>
    </row>
    <row r="10" spans="1:73" x14ac:dyDescent="0.3">
      <c r="D10">
        <f>AVERAGE(D3:D6)</f>
        <v>0.72582562499999992</v>
      </c>
      <c r="J10" s="18">
        <f>AVERAGE(J3:J6)</f>
        <v>0.865019125</v>
      </c>
      <c r="P10">
        <f xml:space="preserve"> AVERAGE(P3:P6)</f>
        <v>0.83063025000000001</v>
      </c>
      <c r="AN10">
        <f>AVERAGE(AN3:AN6)</f>
        <v>0.78574787499999998</v>
      </c>
      <c r="AT10">
        <f>AVERAGE(AT3:AT6)</f>
        <v>0.79006825000000003</v>
      </c>
    </row>
    <row r="13" spans="1:73" x14ac:dyDescent="0.3">
      <c r="I13" t="s">
        <v>6</v>
      </c>
      <c r="J13">
        <f>(J10 - AN10)/AN10 * 100</f>
        <v>10.088636892591026</v>
      </c>
    </row>
    <row r="14" spans="1:73" x14ac:dyDescent="0.3">
      <c r="I14" t="s">
        <v>35</v>
      </c>
      <c r="J14">
        <f>((J10- AT10)/AT10 )* 100</f>
        <v>9.48663295860832</v>
      </c>
    </row>
    <row r="15" spans="1:73" x14ac:dyDescent="0.3">
      <c r="I15" t="s">
        <v>36</v>
      </c>
      <c r="J15">
        <f>((J10 - D10)/D10  ) * 100</f>
        <v>19.177264511706941</v>
      </c>
    </row>
    <row r="16" spans="1:73" x14ac:dyDescent="0.3">
      <c r="I16" t="s">
        <v>2</v>
      </c>
      <c r="J16">
        <f>((J10-P10)/P10)* 100</f>
        <v>4.1400942236331968</v>
      </c>
    </row>
  </sheetData>
  <mergeCells count="12"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BA3A-D608-4BC5-B0BC-58C46BCA973B}">
  <dimension ref="A1:AQ10"/>
  <sheetViews>
    <sheetView topLeftCell="AE1" workbookViewId="0">
      <selection activeCell="AR1" sqref="AR1:AW6"/>
    </sheetView>
  </sheetViews>
  <sheetFormatPr defaultRowHeight="14.4" x14ac:dyDescent="0.3"/>
  <sheetData>
    <row r="1" spans="1:43" ht="15" thickBot="1" x14ac:dyDescent="0.35">
      <c r="B1" s="1" t="s">
        <v>24</v>
      </c>
      <c r="C1" s="1"/>
      <c r="D1" s="1"/>
      <c r="E1" s="1"/>
      <c r="F1" s="1"/>
      <c r="G1" s="1"/>
      <c r="H1" s="1" t="s">
        <v>25</v>
      </c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6</v>
      </c>
      <c r="AA1" s="1"/>
      <c r="AB1" s="1"/>
      <c r="AC1" s="1"/>
      <c r="AD1" s="1"/>
      <c r="AE1" s="1"/>
      <c r="AF1" s="1" t="s">
        <v>3</v>
      </c>
      <c r="AG1" s="1"/>
      <c r="AH1" s="1"/>
      <c r="AI1" s="1"/>
      <c r="AJ1" s="1"/>
      <c r="AK1" s="1"/>
      <c r="AL1" s="1" t="s">
        <v>26</v>
      </c>
      <c r="AM1" s="1"/>
      <c r="AN1" s="1"/>
      <c r="AO1" s="1"/>
      <c r="AP1" s="1"/>
      <c r="AQ1" s="1"/>
    </row>
    <row r="2" spans="1:43" ht="15" thickBot="1" x14ac:dyDescent="0.35">
      <c r="A2" s="2" t="s">
        <v>10</v>
      </c>
      <c r="B2" s="3" t="s">
        <v>27</v>
      </c>
      <c r="C2" s="4" t="s">
        <v>28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29</v>
      </c>
      <c r="I2" s="6" t="s">
        <v>30</v>
      </c>
      <c r="J2" s="6" t="s">
        <v>18</v>
      </c>
      <c r="K2" s="6" t="s">
        <v>14</v>
      </c>
      <c r="L2" s="6" t="s">
        <v>19</v>
      </c>
      <c r="M2" s="7" t="s">
        <v>16</v>
      </c>
      <c r="N2" s="3" t="s">
        <v>31</v>
      </c>
      <c r="O2" s="4" t="s">
        <v>28</v>
      </c>
      <c r="P2" s="4" t="s">
        <v>18</v>
      </c>
      <c r="Q2" s="4" t="s">
        <v>14</v>
      </c>
      <c r="R2" s="4" t="s">
        <v>19</v>
      </c>
      <c r="S2" s="8" t="s">
        <v>16</v>
      </c>
      <c r="T2" s="5" t="s">
        <v>29</v>
      </c>
      <c r="U2" s="6" t="s">
        <v>30</v>
      </c>
      <c r="V2" s="6" t="s">
        <v>18</v>
      </c>
      <c r="W2" s="6" t="s">
        <v>14</v>
      </c>
      <c r="X2" s="6" t="s">
        <v>19</v>
      </c>
      <c r="Y2" s="7" t="s">
        <v>16</v>
      </c>
      <c r="Z2" s="5" t="s">
        <v>29</v>
      </c>
      <c r="AA2" s="6" t="s">
        <v>30</v>
      </c>
      <c r="AB2" s="6" t="s">
        <v>18</v>
      </c>
      <c r="AC2" s="6" t="s">
        <v>14</v>
      </c>
      <c r="AD2" s="6" t="s">
        <v>19</v>
      </c>
      <c r="AE2" s="7" t="s">
        <v>16</v>
      </c>
      <c r="AF2" s="5" t="s">
        <v>29</v>
      </c>
      <c r="AG2" s="6" t="s">
        <v>30</v>
      </c>
      <c r="AH2" s="6" t="s">
        <v>18</v>
      </c>
      <c r="AI2" s="6" t="s">
        <v>14</v>
      </c>
      <c r="AJ2" s="6" t="s">
        <v>19</v>
      </c>
      <c r="AK2" s="7" t="s">
        <v>16</v>
      </c>
      <c r="AL2" s="5" t="s">
        <v>29</v>
      </c>
      <c r="AM2" s="6" t="s">
        <v>30</v>
      </c>
      <c r="AN2" s="6" t="s">
        <v>18</v>
      </c>
      <c r="AO2" s="6" t="s">
        <v>14</v>
      </c>
      <c r="AP2" s="6" t="s">
        <v>19</v>
      </c>
      <c r="AQ2" s="7" t="s">
        <v>16</v>
      </c>
    </row>
    <row r="3" spans="1:43" ht="15" thickBot="1" x14ac:dyDescent="0.35">
      <c r="A3" s="9" t="s">
        <v>20</v>
      </c>
      <c r="B3">
        <v>0.90731600000000001</v>
      </c>
      <c r="C3">
        <v>0.89153300000000002</v>
      </c>
      <c r="D3">
        <f>AVERAGE(B3:C3)</f>
        <v>0.89942450000000007</v>
      </c>
      <c r="E3">
        <v>0.112374</v>
      </c>
      <c r="F3">
        <v>0.15710399999999999</v>
      </c>
      <c r="G3">
        <f>AVERAGE(E3:F3)</f>
        <v>0.134739</v>
      </c>
      <c r="H3" s="10">
        <v>0.83015600000000001</v>
      </c>
      <c r="I3" s="11">
        <v>0.83413400000000004</v>
      </c>
      <c r="J3" s="11">
        <f>AVERAGE(H3:I3)</f>
        <v>0.83214500000000002</v>
      </c>
      <c r="K3" s="11">
        <v>0.15046100000000001</v>
      </c>
      <c r="L3" s="11">
        <v>0.16047</v>
      </c>
      <c r="M3" s="12">
        <f>AVERAGE(K3:L3)</f>
        <v>0.15546550000000001</v>
      </c>
      <c r="N3">
        <v>0.93598199999999998</v>
      </c>
      <c r="O3">
        <v>0.92129899999999998</v>
      </c>
      <c r="P3">
        <f>AVERAGE(N3:O3)</f>
        <v>0.92864049999999998</v>
      </c>
      <c r="Q3">
        <v>7.5591000000000005E-2</v>
      </c>
      <c r="R3">
        <v>8.7474999999999997E-2</v>
      </c>
      <c r="S3">
        <f>AVERAGE(Q3:R3)</f>
        <v>8.1532999999999994E-2</v>
      </c>
      <c r="T3" s="10">
        <v>0.90547999999999995</v>
      </c>
      <c r="U3" s="11">
        <v>0.89524000000000004</v>
      </c>
      <c r="V3" s="11">
        <f>+AVERAGE(T3:U3)</f>
        <v>0.90036000000000005</v>
      </c>
      <c r="W3" s="11">
        <v>9.9354999999999999E-2</v>
      </c>
      <c r="X3" s="11">
        <v>9.6143999999999993E-2</v>
      </c>
      <c r="Y3" s="12">
        <f>AVERAGE(W3:X3)</f>
        <v>9.7749499999999989E-2</v>
      </c>
      <c r="Z3" s="10">
        <v>0.91377200000000003</v>
      </c>
      <c r="AA3" s="11">
        <v>0.88676500000000003</v>
      </c>
      <c r="AB3" s="11">
        <f>AVERAGE(Z3:AA3)</f>
        <v>0.90026850000000003</v>
      </c>
      <c r="AC3" s="11">
        <v>9.5911999999999997E-2</v>
      </c>
      <c r="AD3" s="11">
        <v>0.10792400000000001</v>
      </c>
      <c r="AE3" s="12">
        <f>AVERAGE(AC3:AD3)</f>
        <v>0.10191800000000001</v>
      </c>
      <c r="AF3" s="10">
        <v>0.71598200000000001</v>
      </c>
      <c r="AG3" s="11">
        <v>0.60997100000000004</v>
      </c>
      <c r="AH3" s="11">
        <f>AVERAGE(AF3:AG3)</f>
        <v>0.66297650000000008</v>
      </c>
      <c r="AI3" s="11">
        <v>0.18731400000000001</v>
      </c>
      <c r="AJ3" s="11">
        <v>0.22459000000000001</v>
      </c>
      <c r="AK3" s="12">
        <f>AVERAGE(AI3:AJ3)</f>
        <v>0.20595200000000002</v>
      </c>
      <c r="AL3" s="10">
        <v>0.91785000000000005</v>
      </c>
      <c r="AM3" s="11">
        <v>0.90220500000000003</v>
      </c>
      <c r="AN3" s="11">
        <f>AVERAGE(AL3:AM3)</f>
        <v>0.91002749999999999</v>
      </c>
      <c r="AO3" s="11">
        <v>8.1503000000000006E-2</v>
      </c>
      <c r="AP3" s="11">
        <v>9.0712000000000001E-2</v>
      </c>
      <c r="AQ3" s="12">
        <f>AVERAGE(AO3:AP3)</f>
        <v>8.6107500000000003E-2</v>
      </c>
    </row>
    <row r="4" spans="1:43" ht="15" thickBot="1" x14ac:dyDescent="0.35">
      <c r="A4" s="9" t="s">
        <v>21</v>
      </c>
      <c r="B4">
        <v>0.91905300000000001</v>
      </c>
      <c r="C4">
        <v>0.92296199999999995</v>
      </c>
      <c r="D4">
        <f t="shared" ref="D4:D6" si="0">AVERAGE(B4:C4)</f>
        <v>0.92100749999999998</v>
      </c>
      <c r="E4">
        <v>7.8525999999999999E-2</v>
      </c>
      <c r="F4">
        <v>7.1534E-2</v>
      </c>
      <c r="G4">
        <f t="shared" ref="G4:G6" si="1">AVERAGE(E4:F4)</f>
        <v>7.5029999999999999E-2</v>
      </c>
      <c r="H4" s="13">
        <v>0.79221600000000003</v>
      </c>
      <c r="I4" s="9">
        <v>0.77420800000000001</v>
      </c>
      <c r="J4" s="11">
        <f t="shared" ref="J4:J6" si="2">AVERAGE(H4:I4)</f>
        <v>0.78321200000000002</v>
      </c>
      <c r="K4" s="9">
        <v>9.5855999999999997E-2</v>
      </c>
      <c r="L4" s="9">
        <v>0.10893799999999999</v>
      </c>
      <c r="M4" s="12">
        <f t="shared" ref="M4:M6" si="3">AVERAGE(K4:L4)</f>
        <v>0.10239699999999999</v>
      </c>
      <c r="N4">
        <v>0.93107700000000004</v>
      </c>
      <c r="O4">
        <v>0.93259700000000001</v>
      </c>
      <c r="P4">
        <f t="shared" ref="P4:P6" si="4">AVERAGE(N4:O4)</f>
        <v>0.93183700000000003</v>
      </c>
      <c r="Q4">
        <v>8.0514000000000002E-2</v>
      </c>
      <c r="R4">
        <v>8.3359000000000003E-2</v>
      </c>
      <c r="S4">
        <f t="shared" ref="S4:S6" si="5">AVERAGE(Q4:R4)</f>
        <v>8.1936499999999995E-2</v>
      </c>
      <c r="T4" s="13">
        <v>0.91720100000000004</v>
      </c>
      <c r="U4" s="9">
        <v>0.89517899999999995</v>
      </c>
      <c r="V4" s="11">
        <f t="shared" ref="V4:V6" si="6">+AVERAGE(T4:U4)</f>
        <v>0.90619000000000005</v>
      </c>
      <c r="W4" s="9">
        <v>6.2275999999999998E-2</v>
      </c>
      <c r="X4" s="9">
        <v>7.6039999999999996E-2</v>
      </c>
      <c r="Y4" s="12">
        <f t="shared" ref="Y4:Y6" si="7">AVERAGE(W4:X4)</f>
        <v>6.9157999999999997E-2</v>
      </c>
      <c r="Z4" s="13">
        <v>0.91967399999999999</v>
      </c>
      <c r="AA4" s="9">
        <v>0.91088599999999997</v>
      </c>
      <c r="AB4" s="11">
        <f t="shared" ref="AB4:AB6" si="8">AVERAGE(Z4:AA4)</f>
        <v>0.91527999999999998</v>
      </c>
      <c r="AC4" s="9">
        <v>6.2817999999999999E-2</v>
      </c>
      <c r="AD4" s="9">
        <v>7.1290999999999993E-2</v>
      </c>
      <c r="AE4" s="12">
        <f t="shared" ref="AE4:AE6" si="9">AVERAGE(AC4:AD4)</f>
        <v>6.7054499999999989E-2</v>
      </c>
      <c r="AF4" s="13">
        <v>0.66395599999999999</v>
      </c>
      <c r="AG4" s="9">
        <v>0.601074</v>
      </c>
      <c r="AH4" s="11">
        <f t="shared" ref="AH4:AH6" si="10">AVERAGE(AF4:AG4)</f>
        <v>0.63251499999999994</v>
      </c>
      <c r="AI4" s="9">
        <v>0.10163700000000001</v>
      </c>
      <c r="AJ4" s="9">
        <v>0.10799400000000001</v>
      </c>
      <c r="AK4" s="12">
        <f t="shared" ref="AK4:AK6" si="11">AVERAGE(AI4:AJ4)</f>
        <v>0.10481550000000001</v>
      </c>
      <c r="AL4" s="13">
        <v>0.91861999999999999</v>
      </c>
      <c r="AM4" s="9">
        <v>0.91815899999999995</v>
      </c>
      <c r="AN4" s="11">
        <f t="shared" ref="AN4:AN6" si="12">AVERAGE(AL4:AM4)</f>
        <v>0.91838949999999997</v>
      </c>
      <c r="AO4" s="9">
        <v>8.0753000000000005E-2</v>
      </c>
      <c r="AP4" s="9">
        <v>8.4446999999999994E-2</v>
      </c>
      <c r="AQ4" s="12">
        <f t="shared" ref="AQ4:AQ6" si="13">AVERAGE(AO4:AP4)</f>
        <v>8.2600000000000007E-2</v>
      </c>
    </row>
    <row r="5" spans="1:43" ht="15" thickBot="1" x14ac:dyDescent="0.35">
      <c r="A5" s="9" t="s">
        <v>22</v>
      </c>
      <c r="B5">
        <v>0.90676500000000004</v>
      </c>
      <c r="C5">
        <v>0.90691100000000002</v>
      </c>
      <c r="D5">
        <f t="shared" si="0"/>
        <v>0.90683800000000003</v>
      </c>
      <c r="E5">
        <v>8.2714999999999997E-2</v>
      </c>
      <c r="F5">
        <v>9.332E-2</v>
      </c>
      <c r="G5">
        <f t="shared" si="1"/>
        <v>8.8017499999999999E-2</v>
      </c>
      <c r="H5" s="13">
        <v>0.75437699999999996</v>
      </c>
      <c r="I5" s="9">
        <v>0.70992299999999997</v>
      </c>
      <c r="J5" s="11">
        <f t="shared" si="2"/>
        <v>0.73214999999999997</v>
      </c>
      <c r="K5" s="9">
        <v>8.7317000000000006E-2</v>
      </c>
      <c r="L5" s="9">
        <v>8.2909999999999998E-2</v>
      </c>
      <c r="M5" s="12">
        <f t="shared" si="3"/>
        <v>8.5113500000000009E-2</v>
      </c>
      <c r="N5">
        <v>0.92574400000000001</v>
      </c>
      <c r="O5">
        <v>0.92739300000000002</v>
      </c>
      <c r="P5">
        <f t="shared" si="4"/>
        <v>0.92656850000000002</v>
      </c>
      <c r="Q5">
        <v>6.6703999999999999E-2</v>
      </c>
      <c r="R5">
        <v>7.2360999999999995E-2</v>
      </c>
      <c r="S5">
        <f t="shared" si="5"/>
        <v>6.9532499999999997E-2</v>
      </c>
      <c r="T5" s="13">
        <v>0.86590199999999995</v>
      </c>
      <c r="U5" s="9">
        <v>0.84375100000000003</v>
      </c>
      <c r="V5" s="11">
        <f t="shared" si="6"/>
        <v>0.85482649999999993</v>
      </c>
      <c r="W5" s="9">
        <v>6.3259999999999997E-2</v>
      </c>
      <c r="X5" s="9">
        <v>7.1461999999999998E-2</v>
      </c>
      <c r="Y5" s="12">
        <f t="shared" si="7"/>
        <v>6.7361000000000004E-2</v>
      </c>
      <c r="Z5" s="13">
        <v>0.87158999999999998</v>
      </c>
      <c r="AA5" s="9">
        <v>0.85503099999999999</v>
      </c>
      <c r="AB5" s="11">
        <f t="shared" si="8"/>
        <v>0.86331049999999998</v>
      </c>
      <c r="AC5" s="9">
        <v>6.3741999999999993E-2</v>
      </c>
      <c r="AD5" s="9">
        <v>6.7665000000000003E-2</v>
      </c>
      <c r="AE5" s="12">
        <f t="shared" si="9"/>
        <v>6.5703499999999998E-2</v>
      </c>
      <c r="AF5" s="13">
        <v>0.63458400000000004</v>
      </c>
      <c r="AG5" s="9">
        <v>0.60867400000000005</v>
      </c>
      <c r="AH5" s="11">
        <f t="shared" si="10"/>
        <v>0.62162899999999999</v>
      </c>
      <c r="AI5" s="9">
        <v>8.0697000000000005E-2</v>
      </c>
      <c r="AJ5" s="9">
        <v>8.7106000000000003E-2</v>
      </c>
      <c r="AK5" s="12">
        <f t="shared" si="11"/>
        <v>8.3901500000000004E-2</v>
      </c>
      <c r="AL5" s="13">
        <v>0.91807000000000005</v>
      </c>
      <c r="AM5" s="9">
        <v>0.91745699999999997</v>
      </c>
      <c r="AN5" s="11">
        <f t="shared" si="12"/>
        <v>0.91776349999999995</v>
      </c>
      <c r="AO5" s="9">
        <v>6.6205E-2</v>
      </c>
      <c r="AP5" s="9">
        <v>7.2784000000000001E-2</v>
      </c>
      <c r="AQ5" s="12">
        <f t="shared" si="13"/>
        <v>6.9494500000000001E-2</v>
      </c>
    </row>
    <row r="6" spans="1:43" ht="15" thickBot="1" x14ac:dyDescent="0.35">
      <c r="A6" s="9" t="s">
        <v>23</v>
      </c>
      <c r="B6">
        <v>0.875718</v>
      </c>
      <c r="C6">
        <v>0.86335300000000004</v>
      </c>
      <c r="D6">
        <f t="shared" si="0"/>
        <v>0.86953550000000002</v>
      </c>
      <c r="E6">
        <v>7.5315999999999994E-2</v>
      </c>
      <c r="F6">
        <v>8.7387000000000006E-2</v>
      </c>
      <c r="G6">
        <f t="shared" si="1"/>
        <v>8.1351499999999993E-2</v>
      </c>
      <c r="H6" s="14">
        <v>0.71326500000000004</v>
      </c>
      <c r="I6" s="15">
        <v>0.66881599999999997</v>
      </c>
      <c r="J6" s="11">
        <f t="shared" si="2"/>
        <v>0.69104049999999995</v>
      </c>
      <c r="K6" s="15">
        <v>8.2878999999999994E-2</v>
      </c>
      <c r="L6" s="15">
        <v>7.5001999999999999E-2</v>
      </c>
      <c r="M6" s="12">
        <f t="shared" si="3"/>
        <v>7.8940499999999997E-2</v>
      </c>
      <c r="N6">
        <v>0.89259299999999997</v>
      </c>
      <c r="O6">
        <v>0.878606</v>
      </c>
      <c r="P6">
        <f t="shared" si="4"/>
        <v>0.88559949999999998</v>
      </c>
      <c r="Q6">
        <v>7.3584999999999998E-2</v>
      </c>
      <c r="R6">
        <v>7.9703999999999997E-2</v>
      </c>
      <c r="S6">
        <f t="shared" si="5"/>
        <v>7.6644500000000004E-2</v>
      </c>
      <c r="T6" s="14">
        <v>0.79451499999999997</v>
      </c>
      <c r="U6" s="15">
        <v>0.77934400000000004</v>
      </c>
      <c r="V6" s="11">
        <f t="shared" si="6"/>
        <v>0.78692950000000006</v>
      </c>
      <c r="W6" s="15">
        <v>6.1025999999999997E-2</v>
      </c>
      <c r="X6" s="15">
        <v>5.8566E-2</v>
      </c>
      <c r="Y6" s="12">
        <f t="shared" si="7"/>
        <v>5.9796000000000002E-2</v>
      </c>
      <c r="Z6" s="14">
        <v>0.79525999999999997</v>
      </c>
      <c r="AA6" s="15">
        <v>0.77882799999999996</v>
      </c>
      <c r="AB6" s="11">
        <f t="shared" si="8"/>
        <v>0.78704399999999997</v>
      </c>
      <c r="AC6" s="15">
        <v>6.0925E-2</v>
      </c>
      <c r="AD6" s="15">
        <v>5.9144000000000002E-2</v>
      </c>
      <c r="AE6" s="12">
        <f t="shared" si="9"/>
        <v>6.0034500000000005E-2</v>
      </c>
      <c r="AF6" s="14">
        <v>0.62218499999999999</v>
      </c>
      <c r="AG6" s="15">
        <v>0.59606300000000001</v>
      </c>
      <c r="AH6" s="11">
        <f t="shared" si="10"/>
        <v>0.609124</v>
      </c>
      <c r="AI6" s="15">
        <v>6.7174999999999999E-2</v>
      </c>
      <c r="AJ6" s="15">
        <v>7.3733000000000007E-2</v>
      </c>
      <c r="AK6" s="12">
        <f t="shared" si="11"/>
        <v>7.0454000000000003E-2</v>
      </c>
      <c r="AL6" s="14">
        <v>0.88483299999999998</v>
      </c>
      <c r="AM6" s="15">
        <v>0.87512999999999996</v>
      </c>
      <c r="AN6" s="11">
        <f t="shared" si="12"/>
        <v>0.87998149999999997</v>
      </c>
      <c r="AO6" s="15">
        <v>7.2432999999999997E-2</v>
      </c>
      <c r="AP6" s="15">
        <v>7.9816999999999999E-2</v>
      </c>
      <c r="AQ6" s="12">
        <f t="shared" si="13"/>
        <v>7.6124999999999998E-2</v>
      </c>
    </row>
    <row r="8" spans="1:43" x14ac:dyDescent="0.3">
      <c r="D8">
        <f>AVERAGE(D3:D6)</f>
        <v>0.89920137499999997</v>
      </c>
      <c r="P8">
        <f>AVERAGE(P3:P6)</f>
        <v>0.91816137500000006</v>
      </c>
    </row>
    <row r="9" spans="1:43" x14ac:dyDescent="0.3">
      <c r="O9" t="s">
        <v>0</v>
      </c>
      <c r="P9">
        <f>((P8-D8)/D8) *100</f>
        <v>2.1085377010238768</v>
      </c>
      <c r="AN9">
        <f>AVERAGE(AN3:AN6)</f>
        <v>0.90654049999999997</v>
      </c>
    </row>
    <row r="10" spans="1:43" x14ac:dyDescent="0.3">
      <c r="O10" t="s">
        <v>37</v>
      </c>
      <c r="P10">
        <f>((P8 - AN9)/AN9)*100</f>
        <v>1.2818925354134851</v>
      </c>
    </row>
  </sheetData>
  <mergeCells count="7">
    <mergeCell ref="AL1:AQ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9B77-3264-4A81-A19C-316210158EA0}">
  <dimension ref="A1:AW11"/>
  <sheetViews>
    <sheetView tabSelected="1" workbookViewId="0">
      <selection activeCell="K12" sqref="K12"/>
    </sheetView>
  </sheetViews>
  <sheetFormatPr defaultRowHeight="14.4" x14ac:dyDescent="0.3"/>
  <sheetData>
    <row r="1" spans="1:49" ht="15" thickBot="1" x14ac:dyDescent="0.35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6</v>
      </c>
      <c r="AA1" s="1"/>
      <c r="AB1" s="1"/>
      <c r="AC1" s="1"/>
      <c r="AD1" s="1"/>
      <c r="AE1" s="1"/>
      <c r="AF1" s="1" t="s">
        <v>7</v>
      </c>
      <c r="AG1" s="1"/>
      <c r="AH1" s="1"/>
      <c r="AI1" s="1"/>
      <c r="AJ1" s="1"/>
      <c r="AK1" s="1"/>
      <c r="AL1" s="1" t="s">
        <v>34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" thickBot="1" x14ac:dyDescent="0.35">
      <c r="A2" s="2" t="s">
        <v>10</v>
      </c>
      <c r="B2" s="3" t="s">
        <v>32</v>
      </c>
      <c r="C2" s="4" t="s">
        <v>33</v>
      </c>
      <c r="D2" s="4" t="s">
        <v>13</v>
      </c>
      <c r="E2" s="4" t="s">
        <v>14</v>
      </c>
      <c r="F2" s="4" t="s">
        <v>15</v>
      </c>
      <c r="G2" s="4" t="s">
        <v>16</v>
      </c>
      <c r="H2" s="3" t="s">
        <v>32</v>
      </c>
      <c r="I2" s="4" t="s">
        <v>33</v>
      </c>
      <c r="J2" s="4" t="s">
        <v>13</v>
      </c>
      <c r="K2" s="4" t="s">
        <v>14</v>
      </c>
      <c r="L2" s="4" t="s">
        <v>15</v>
      </c>
      <c r="M2" s="4" t="s">
        <v>16</v>
      </c>
      <c r="N2" s="3" t="s">
        <v>32</v>
      </c>
      <c r="O2" s="4" t="s">
        <v>33</v>
      </c>
      <c r="P2" s="4" t="s">
        <v>13</v>
      </c>
      <c r="Q2" s="4" t="s">
        <v>14</v>
      </c>
      <c r="R2" s="4" t="s">
        <v>15</v>
      </c>
      <c r="S2" s="4" t="s">
        <v>16</v>
      </c>
      <c r="T2" s="3" t="s">
        <v>32</v>
      </c>
      <c r="U2" s="4" t="s">
        <v>33</v>
      </c>
      <c r="V2" s="4" t="s">
        <v>13</v>
      </c>
      <c r="W2" s="4" t="s">
        <v>14</v>
      </c>
      <c r="X2" s="4" t="s">
        <v>15</v>
      </c>
      <c r="Y2" s="4" t="s">
        <v>16</v>
      </c>
      <c r="Z2" s="3" t="s">
        <v>32</v>
      </c>
      <c r="AA2" s="4" t="s">
        <v>33</v>
      </c>
      <c r="AB2" s="4" t="s">
        <v>13</v>
      </c>
      <c r="AC2" s="4" t="s">
        <v>14</v>
      </c>
      <c r="AD2" s="4" t="s">
        <v>15</v>
      </c>
      <c r="AE2" s="4" t="s">
        <v>16</v>
      </c>
      <c r="AF2" s="3" t="s">
        <v>32</v>
      </c>
      <c r="AG2" s="4" t="s">
        <v>33</v>
      </c>
      <c r="AH2" s="4" t="s">
        <v>13</v>
      </c>
      <c r="AI2" s="4" t="s">
        <v>14</v>
      </c>
      <c r="AJ2" s="4" t="s">
        <v>15</v>
      </c>
      <c r="AK2" s="4" t="s">
        <v>16</v>
      </c>
      <c r="AL2" s="3" t="s">
        <v>32</v>
      </c>
      <c r="AM2" s="4" t="s">
        <v>33</v>
      </c>
      <c r="AN2" s="4" t="s">
        <v>13</v>
      </c>
      <c r="AO2" s="4" t="s">
        <v>14</v>
      </c>
      <c r="AP2" s="4" t="s">
        <v>15</v>
      </c>
      <c r="AQ2" s="4" t="s">
        <v>16</v>
      </c>
      <c r="AR2" s="5"/>
      <c r="AS2" s="6"/>
      <c r="AT2" s="6"/>
      <c r="AU2" s="6"/>
      <c r="AV2" s="6"/>
      <c r="AW2" s="7"/>
    </row>
    <row r="3" spans="1:49" ht="15" thickBot="1" x14ac:dyDescent="0.35">
      <c r="A3" s="9" t="s">
        <v>20</v>
      </c>
      <c r="B3">
        <v>31.727108000000001</v>
      </c>
      <c r="C3">
        <v>30.427923</v>
      </c>
      <c r="D3" s="2">
        <f>AVERAGE(B3:C3)</f>
        <v>31.077515500000001</v>
      </c>
      <c r="E3">
        <v>19.616330999999999</v>
      </c>
      <c r="F3">
        <v>19.785492000000001</v>
      </c>
      <c r="G3">
        <f>AVERAGE(E3:F3)</f>
        <v>19.7009115</v>
      </c>
      <c r="H3" s="10">
        <v>8.9524659999999994</v>
      </c>
      <c r="I3" s="11">
        <v>9.0556049999999999</v>
      </c>
      <c r="J3" s="11">
        <f>AVERAGE(H3:I3)</f>
        <v>9.0040355000000005</v>
      </c>
      <c r="K3" s="11">
        <v>7.2917940000000003</v>
      </c>
      <c r="L3" s="11">
        <v>7.3884249999999998</v>
      </c>
      <c r="M3" s="12">
        <f>AVERAGE(K3:L3)</f>
        <v>7.3401095000000005</v>
      </c>
      <c r="N3">
        <v>21.400724</v>
      </c>
      <c r="O3">
        <v>14.470535</v>
      </c>
      <c r="P3">
        <f>AVERAGE(N3:O3)</f>
        <v>17.935629500000001</v>
      </c>
      <c r="Q3">
        <v>12.264488</v>
      </c>
      <c r="R3">
        <v>7.635554</v>
      </c>
      <c r="S3">
        <f>AVERAGE(Q3:R3)</f>
        <v>9.9500209999999996</v>
      </c>
      <c r="T3" s="10">
        <v>62.488667</v>
      </c>
      <c r="U3" s="11">
        <v>61.306438</v>
      </c>
      <c r="V3" s="11">
        <f>AVERAGE(T3:U3)</f>
        <v>61.897552500000003</v>
      </c>
      <c r="W3" s="11">
        <v>36.212502000000001</v>
      </c>
      <c r="X3" s="11">
        <v>36.455756999999998</v>
      </c>
      <c r="Y3" s="12">
        <f>AVERAGE(W3:X3)</f>
        <v>36.334129500000003</v>
      </c>
      <c r="Z3" s="10">
        <v>21.542158000000001</v>
      </c>
      <c r="AA3" s="11">
        <v>20.169537999999999</v>
      </c>
      <c r="AB3" s="11">
        <f>AVERAGE(Z3:AA3)</f>
        <v>20.855848000000002</v>
      </c>
      <c r="AC3" s="11">
        <v>12.084668000000001</v>
      </c>
      <c r="AD3" s="11">
        <v>10.807952</v>
      </c>
      <c r="AE3" s="12">
        <f>AVERAGE(AC3:AD3)</f>
        <v>11.44631</v>
      </c>
      <c r="AF3" s="10">
        <v>15.840358999999999</v>
      </c>
      <c r="AG3" s="11">
        <v>16.504932</v>
      </c>
      <c r="AH3" s="11">
        <f>AVERAGE(AF3:AG3)</f>
        <v>16.172645500000002</v>
      </c>
      <c r="AI3" s="11">
        <v>12.958289000000001</v>
      </c>
      <c r="AJ3" s="11">
        <v>13.673121</v>
      </c>
      <c r="AK3" s="12">
        <f>AVERAGE(AI3:AJ3)</f>
        <v>13.315705000000001</v>
      </c>
      <c r="AL3" s="10">
        <v>32.389847000000003</v>
      </c>
      <c r="AM3" s="11">
        <v>34.624659999999999</v>
      </c>
      <c r="AN3" s="11">
        <f>AVERAGE(AL3:AM3)</f>
        <v>33.507253500000004</v>
      </c>
      <c r="AO3" s="11">
        <v>20.259003</v>
      </c>
      <c r="AP3" s="11">
        <v>20.995501999999998</v>
      </c>
      <c r="AQ3" s="12">
        <f>AVERAGE(AO3:AP3)</f>
        <v>20.627252499999997</v>
      </c>
      <c r="AR3" s="10"/>
      <c r="AS3" s="11"/>
      <c r="AT3" s="11"/>
      <c r="AU3" s="11"/>
      <c r="AV3" s="11"/>
      <c r="AW3" s="12"/>
    </row>
    <row r="4" spans="1:49" ht="15" thickBot="1" x14ac:dyDescent="0.35">
      <c r="A4" s="9" t="s">
        <v>21</v>
      </c>
      <c r="B4">
        <v>105.336037</v>
      </c>
      <c r="C4">
        <v>105.87927999999999</v>
      </c>
      <c r="D4" s="2">
        <f t="shared" ref="D4:D6" si="0">AVERAGE(B4:C4)</f>
        <v>105.6076585</v>
      </c>
      <c r="E4">
        <v>30.453897000000001</v>
      </c>
      <c r="F4">
        <v>30.584219000000001</v>
      </c>
      <c r="G4">
        <f t="shared" ref="G4:G6" si="1">AVERAGE(E4:F4)</f>
        <v>30.519058000000001</v>
      </c>
      <c r="H4" s="13">
        <v>24.423318999999999</v>
      </c>
      <c r="I4" s="9">
        <v>24.887892000000001</v>
      </c>
      <c r="J4" s="11">
        <f t="shared" ref="J4:J6" si="2">AVERAGE(H4:I4)</f>
        <v>24.6556055</v>
      </c>
      <c r="K4" s="9">
        <v>7.421951</v>
      </c>
      <c r="L4" s="9">
        <v>7.9114440000000004</v>
      </c>
      <c r="M4" s="12">
        <f t="shared" ref="M4:M6" si="3">AVERAGE(K4:L4)</f>
        <v>7.6666974999999997</v>
      </c>
      <c r="N4">
        <v>61.245044999999998</v>
      </c>
      <c r="O4">
        <v>37.920718999999998</v>
      </c>
      <c r="P4">
        <f t="shared" ref="P4:P6" si="4">AVERAGE(N4:O4)</f>
        <v>49.582881999999998</v>
      </c>
      <c r="Q4">
        <v>20.096147999999999</v>
      </c>
      <c r="R4">
        <v>11.090821</v>
      </c>
      <c r="S4">
        <f t="shared" ref="S4:S6" si="5">AVERAGE(Q4:R4)</f>
        <v>15.593484499999999</v>
      </c>
      <c r="T4" s="13">
        <v>182.65585300000001</v>
      </c>
      <c r="U4" s="9">
        <v>182.69549599999999</v>
      </c>
      <c r="V4" s="11">
        <f t="shared" ref="V4:V6" si="6">AVERAGE(T4:U4)</f>
        <v>182.67567450000001</v>
      </c>
      <c r="W4" s="9">
        <v>47.301861000000002</v>
      </c>
      <c r="X4" s="9">
        <v>45.823943999999997</v>
      </c>
      <c r="Y4" s="12">
        <f t="shared" ref="Y4:Y6" si="7">AVERAGE(W4:X4)</f>
        <v>46.5629025</v>
      </c>
      <c r="Z4" s="13">
        <v>63.529727999999999</v>
      </c>
      <c r="AA4" s="9">
        <v>65.850448999999998</v>
      </c>
      <c r="AB4" s="11">
        <f t="shared" ref="AB4:AB6" si="8">AVERAGE(Z4:AA4)</f>
        <v>64.690088500000002</v>
      </c>
      <c r="AC4" s="9">
        <v>20.912434000000001</v>
      </c>
      <c r="AD4" s="9">
        <v>20.804907</v>
      </c>
      <c r="AE4" s="12">
        <f t="shared" ref="AE4:AE6" si="9">AVERAGE(AC4:AD4)</f>
        <v>20.858670500000002</v>
      </c>
      <c r="AF4" s="13">
        <v>52.479819999999997</v>
      </c>
      <c r="AG4" s="9">
        <v>54.944392999999998</v>
      </c>
      <c r="AH4" s="11">
        <f t="shared" ref="AH4:AH6" si="10">AVERAGE(AF4:AG4)</f>
        <v>53.712106499999997</v>
      </c>
      <c r="AI4" s="9">
        <v>17.731876</v>
      </c>
      <c r="AJ4" s="9">
        <v>18.199448</v>
      </c>
      <c r="AK4" s="12">
        <f t="shared" ref="AK4:AK6" si="11">AVERAGE(AI4:AJ4)</f>
        <v>17.965662000000002</v>
      </c>
      <c r="AL4" s="13">
        <v>107.675674</v>
      </c>
      <c r="AM4" s="9">
        <v>103.645943</v>
      </c>
      <c r="AN4" s="11">
        <f t="shared" ref="AN4:AN6" si="12">AVERAGE(AL4:AM4)</f>
        <v>105.6608085</v>
      </c>
      <c r="AO4" s="9">
        <v>32.138877999999998</v>
      </c>
      <c r="AP4" s="9">
        <v>32.659058000000002</v>
      </c>
      <c r="AQ4" s="12">
        <f t="shared" ref="AQ4:AQ6" si="13">AVERAGE(AO4:AP4)</f>
        <v>32.398967999999996</v>
      </c>
      <c r="AR4" s="13"/>
      <c r="AS4" s="9"/>
      <c r="AT4" s="11"/>
      <c r="AU4" s="9"/>
      <c r="AV4" s="9"/>
      <c r="AW4" s="12"/>
    </row>
    <row r="5" spans="1:49" ht="15" thickBot="1" x14ac:dyDescent="0.35">
      <c r="A5" s="9" t="s">
        <v>22</v>
      </c>
      <c r="B5">
        <v>172.94708299999999</v>
      </c>
      <c r="C5">
        <v>176.30851699999999</v>
      </c>
      <c r="D5" s="2">
        <f t="shared" si="0"/>
        <v>174.62779999999998</v>
      </c>
      <c r="E5">
        <v>47.114215999999999</v>
      </c>
      <c r="F5">
        <v>47.289172999999998</v>
      </c>
      <c r="G5">
        <f t="shared" si="1"/>
        <v>47.201694500000002</v>
      </c>
      <c r="H5" s="13">
        <v>36.352466999999997</v>
      </c>
      <c r="I5" s="9">
        <v>37.173096000000001</v>
      </c>
      <c r="J5" s="11">
        <f t="shared" si="2"/>
        <v>36.762781500000003</v>
      </c>
      <c r="K5" s="9">
        <v>9.1230980000000006</v>
      </c>
      <c r="L5" s="9">
        <v>9.4714860000000005</v>
      </c>
      <c r="M5" s="12">
        <f t="shared" si="3"/>
        <v>9.2972920000000006</v>
      </c>
      <c r="N5">
        <v>85.224213000000006</v>
      </c>
      <c r="O5">
        <v>69.950676000000001</v>
      </c>
      <c r="P5">
        <f t="shared" si="4"/>
        <v>77.587444500000004</v>
      </c>
      <c r="Q5">
        <v>22.580133</v>
      </c>
      <c r="R5">
        <v>14.501101999999999</v>
      </c>
      <c r="S5">
        <f t="shared" si="5"/>
        <v>18.5406175</v>
      </c>
      <c r="T5" s="13">
        <v>303.72198500000002</v>
      </c>
      <c r="U5" s="9">
        <v>305.42242399999998</v>
      </c>
      <c r="V5" s="11">
        <f t="shared" si="6"/>
        <v>304.5722045</v>
      </c>
      <c r="W5" s="9">
        <v>62.458995999999999</v>
      </c>
      <c r="X5" s="9">
        <v>61.147078999999998</v>
      </c>
      <c r="Y5" s="12">
        <f t="shared" si="7"/>
        <v>61.803037500000002</v>
      </c>
      <c r="Z5" s="13">
        <v>91.720177000000007</v>
      </c>
      <c r="AA5" s="9">
        <v>94.743499999999997</v>
      </c>
      <c r="AB5" s="11">
        <f t="shared" si="8"/>
        <v>93.231838500000009</v>
      </c>
      <c r="AC5" s="9">
        <v>23.425436000000001</v>
      </c>
      <c r="AD5" s="9">
        <v>22.983350999999999</v>
      </c>
      <c r="AE5" s="12">
        <f t="shared" si="9"/>
        <v>23.204393500000002</v>
      </c>
      <c r="AF5" s="13">
        <v>63.649326000000002</v>
      </c>
      <c r="AG5" s="9">
        <v>67.941704000000001</v>
      </c>
      <c r="AH5" s="11">
        <f t="shared" si="10"/>
        <v>65.795514999999995</v>
      </c>
      <c r="AI5" s="9">
        <v>19.161104000000002</v>
      </c>
      <c r="AJ5" s="9">
        <v>20.170826000000002</v>
      </c>
      <c r="AK5" s="12">
        <f t="shared" si="11"/>
        <v>19.665965</v>
      </c>
      <c r="AL5" s="13">
        <v>177.09776299999999</v>
      </c>
      <c r="AM5" s="9">
        <v>184.477127</v>
      </c>
      <c r="AN5" s="11">
        <f t="shared" si="12"/>
        <v>180.78744499999999</v>
      </c>
      <c r="AO5" s="9">
        <v>46.896850999999998</v>
      </c>
      <c r="AP5" s="9">
        <v>48.139319999999998</v>
      </c>
      <c r="AQ5" s="12">
        <f t="shared" si="13"/>
        <v>47.518085499999998</v>
      </c>
      <c r="AR5" s="13"/>
      <c r="AS5" s="9"/>
      <c r="AT5" s="11"/>
      <c r="AU5" s="9"/>
      <c r="AV5" s="9"/>
      <c r="AW5" s="12"/>
    </row>
    <row r="6" spans="1:49" ht="15" thickBot="1" x14ac:dyDescent="0.35">
      <c r="A6" s="9" t="s">
        <v>23</v>
      </c>
      <c r="B6">
        <v>260.78384399999999</v>
      </c>
      <c r="C6">
        <v>258.51568600000002</v>
      </c>
      <c r="D6" s="2">
        <f t="shared" si="0"/>
        <v>259.649765</v>
      </c>
      <c r="E6">
        <v>64.316192999999998</v>
      </c>
      <c r="F6">
        <v>65.026978</v>
      </c>
      <c r="G6">
        <f t="shared" si="1"/>
        <v>64.671585499999992</v>
      </c>
      <c r="H6" s="14">
        <v>48.779373</v>
      </c>
      <c r="I6" s="15">
        <v>48.673541999999998</v>
      </c>
      <c r="J6" s="11">
        <f t="shared" si="2"/>
        <v>48.726457499999995</v>
      </c>
      <c r="K6" s="15">
        <v>11.359112</v>
      </c>
      <c r="L6" s="15">
        <v>11.813542</v>
      </c>
      <c r="M6" s="12">
        <f t="shared" si="3"/>
        <v>11.586327000000001</v>
      </c>
      <c r="N6">
        <v>114.496864</v>
      </c>
      <c r="O6">
        <v>100.25829299999999</v>
      </c>
      <c r="P6">
        <f t="shared" si="4"/>
        <v>107.3775785</v>
      </c>
      <c r="Q6">
        <v>28.910699999999999</v>
      </c>
      <c r="R6">
        <v>21.348224999999999</v>
      </c>
      <c r="S6">
        <f t="shared" si="5"/>
        <v>25.129462499999999</v>
      </c>
      <c r="T6" s="14">
        <v>425.74618500000003</v>
      </c>
      <c r="U6" s="15">
        <v>429.16949499999998</v>
      </c>
      <c r="V6" s="11">
        <f t="shared" si="6"/>
        <v>427.45784000000003</v>
      </c>
      <c r="W6" s="15">
        <v>77.800208999999995</v>
      </c>
      <c r="X6" s="15">
        <v>77.364493999999993</v>
      </c>
      <c r="Y6" s="12">
        <f t="shared" si="7"/>
        <v>77.582351499999987</v>
      </c>
      <c r="Z6" s="14">
        <v>117.718384</v>
      </c>
      <c r="AA6" s="15">
        <v>123.207176</v>
      </c>
      <c r="AB6" s="11">
        <f t="shared" si="8"/>
        <v>120.46278000000001</v>
      </c>
      <c r="AC6" s="15">
        <v>30.331184</v>
      </c>
      <c r="AD6" s="15">
        <v>30.067011000000001</v>
      </c>
      <c r="AE6" s="12">
        <f t="shared" si="9"/>
        <v>30.199097500000001</v>
      </c>
      <c r="AF6" s="14">
        <v>66.658294999999995</v>
      </c>
      <c r="AG6" s="15">
        <v>65.486992000000001</v>
      </c>
      <c r="AH6" s="11">
        <f t="shared" si="10"/>
        <v>66.072643499999998</v>
      </c>
      <c r="AI6" s="15">
        <v>19.975933000000001</v>
      </c>
      <c r="AJ6" s="15">
        <v>22.221838000000002</v>
      </c>
      <c r="AK6" s="12">
        <f t="shared" si="11"/>
        <v>21.098885500000002</v>
      </c>
      <c r="AL6" s="14">
        <v>251.00538599999999</v>
      </c>
      <c r="AM6" s="15">
        <v>260.96682700000002</v>
      </c>
      <c r="AN6" s="11">
        <f t="shared" si="12"/>
        <v>255.98610650000001</v>
      </c>
      <c r="AO6" s="15">
        <v>66.865577999999999</v>
      </c>
      <c r="AP6" s="15">
        <v>67.717094000000003</v>
      </c>
      <c r="AQ6" s="12">
        <f t="shared" si="13"/>
        <v>67.291336000000001</v>
      </c>
      <c r="AR6" s="14"/>
      <c r="AS6" s="15"/>
      <c r="AT6" s="11"/>
      <c r="AU6" s="15"/>
      <c r="AV6" s="15"/>
      <c r="AW6" s="12"/>
    </row>
    <row r="9" spans="1:49" x14ac:dyDescent="0.3">
      <c r="J9">
        <f>AVERAGE(J3:J6)</f>
        <v>29.787220000000001</v>
      </c>
    </row>
    <row r="10" spans="1:49" x14ac:dyDescent="0.3">
      <c r="I10" t="s">
        <v>39</v>
      </c>
      <c r="J10">
        <f>AVERAGE(D3:D6)</f>
        <v>142.74068474999999</v>
      </c>
      <c r="K10">
        <f>(J10-J9)/J10</f>
        <v>0.79131934211910104</v>
      </c>
    </row>
    <row r="11" spans="1:49" x14ac:dyDescent="0.3">
      <c r="I11" t="s">
        <v>40</v>
      </c>
      <c r="J11">
        <f>AVERAGE(AH3:AH6)</f>
        <v>50.438227624999996</v>
      </c>
      <c r="K11">
        <f>(-J11+J9)/J11</f>
        <v>-0.40943166715803087</v>
      </c>
    </row>
  </sheetData>
  <mergeCells count="8">
    <mergeCell ref="Z1:AE1"/>
    <mergeCell ref="AF1:AK1"/>
    <mergeCell ref="AL1:AQ1"/>
    <mergeCell ref="AR1:AW1"/>
    <mergeCell ref="B1:G1"/>
    <mergeCell ref="H1:M1"/>
    <mergeCell ref="N1:S1"/>
    <mergeCell ref="T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</vt:lpstr>
      <vt:lpstr>acc</vt:lpstr>
      <vt:lpstr>happiness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debarun</dc:creator>
  <cp:lastModifiedBy>debarun</cp:lastModifiedBy>
  <dcterms:created xsi:type="dcterms:W3CDTF">2015-06-05T18:17:20Z</dcterms:created>
  <dcterms:modified xsi:type="dcterms:W3CDTF">2020-06-01T15:23:29Z</dcterms:modified>
</cp:coreProperties>
</file>