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TH\"/>
    </mc:Choice>
  </mc:AlternateContent>
  <bookViews>
    <workbookView xWindow="0" yWindow="0" windowWidth="20490" windowHeight="7020"/>
  </bookViews>
  <sheets>
    <sheet name="Bank" sheetId="1" r:id="rId1"/>
    <sheet name="LIC" sheetId="2" r:id="rId2"/>
    <sheet name="PPF" sheetId="3" r:id="rId3"/>
    <sheet name="NSC" sheetId="9" r:id="rId4"/>
    <sheet name="FD" sheetId="6" r:id="rId5"/>
    <sheet name="EPF" sheetId="4" r:id="rId6"/>
    <sheet name="VF" sheetId="14" r:id="rId7"/>
    <sheet name="Pension" sheetId="5" r:id="rId8"/>
    <sheet name="SuperAnnuation" sheetId="10" r:id="rId9"/>
    <sheet name="MutualFund" sheetId="12" r:id="rId10"/>
    <sheet name="Gold" sheetId="8" r:id="rId11"/>
    <sheet name="Items_Received" sheetId="13" r:id="rId12"/>
    <sheet name="Gratuity" sheetId="16" r:id="rId13"/>
    <sheet name="FoodCard" sheetId="15" r:id="rId14"/>
    <sheet name="Balance" sheetId="11" r:id="rId15"/>
  </sheets>
  <calcPr calcId="162913"/>
</workbook>
</file>

<file path=xl/calcChain.xml><?xml version="1.0" encoding="utf-8"?>
<calcChain xmlns="http://schemas.openxmlformats.org/spreadsheetml/2006/main">
  <c r="B13" i="11" l="1"/>
  <c r="B18" i="16"/>
  <c r="B12" i="11"/>
  <c r="B18" i="15"/>
  <c r="Q2" i="15"/>
  <c r="B18" i="6" l="1"/>
  <c r="B11" i="11" l="1"/>
  <c r="B18" i="14"/>
  <c r="P2" i="14"/>
  <c r="O6" i="8" l="1"/>
  <c r="K6" i="8"/>
  <c r="G18" i="8"/>
  <c r="C17" i="8"/>
  <c r="C19" i="8" l="1"/>
  <c r="P8" i="10" l="1"/>
  <c r="B18" i="10" s="1"/>
  <c r="P6" i="10"/>
  <c r="P7" i="10"/>
  <c r="P5" i="10"/>
  <c r="P8" i="5"/>
  <c r="B18" i="2" l="1"/>
  <c r="B10" i="11" l="1"/>
  <c r="B18" i="12"/>
  <c r="B22" i="5" l="1"/>
  <c r="P4" i="10" l="1"/>
  <c r="B5" i="11" l="1"/>
  <c r="C3" i="4" l="1"/>
  <c r="C5" i="4" s="1"/>
  <c r="C2" i="4"/>
  <c r="Q2" i="4" s="1"/>
  <c r="Q5" i="4" l="1"/>
  <c r="C7" i="4"/>
  <c r="Q3" i="4"/>
  <c r="C4" i="4"/>
  <c r="C9" i="4" l="1"/>
  <c r="Q7" i="4"/>
  <c r="Q4" i="4"/>
  <c r="C6" i="4"/>
  <c r="P7" i="5"/>
  <c r="P6" i="5"/>
  <c r="P5" i="5"/>
  <c r="Q6" i="4" l="1"/>
  <c r="C8" i="4"/>
  <c r="C11" i="4"/>
  <c r="Q9" i="4"/>
  <c r="L3" i="2"/>
  <c r="L4" i="2"/>
  <c r="L5" i="2"/>
  <c r="L2" i="2"/>
  <c r="P2" i="10"/>
  <c r="P2" i="5"/>
  <c r="P3" i="5"/>
  <c r="P3" i="10"/>
  <c r="P4" i="5"/>
  <c r="B18" i="5" l="1"/>
  <c r="B8" i="11" s="1"/>
  <c r="C13" i="4"/>
  <c r="Q11" i="4"/>
  <c r="C10" i="4"/>
  <c r="Q8" i="4"/>
  <c r="B3" i="11"/>
  <c r="B6" i="11"/>
  <c r="Q13" i="4" l="1"/>
  <c r="C15" i="4"/>
  <c r="C12" i="4"/>
  <c r="Q10" i="4"/>
  <c r="B18" i="3"/>
  <c r="B18" i="1"/>
  <c r="B2" i="11" s="1"/>
  <c r="Q12" i="4" l="1"/>
  <c r="B18" i="4" s="1"/>
  <c r="B7" i="11" s="1"/>
  <c r="C14" i="4"/>
  <c r="B4" i="11"/>
  <c r="B9" i="11" l="1"/>
  <c r="B16" i="11" s="1"/>
</calcChain>
</file>

<file path=xl/sharedStrings.xml><?xml version="1.0" encoding="utf-8"?>
<sst xmlns="http://schemas.openxmlformats.org/spreadsheetml/2006/main" count="422" uniqueCount="206">
  <si>
    <t>Bank Name</t>
  </si>
  <si>
    <t>Account Number</t>
  </si>
  <si>
    <t>Balance</t>
  </si>
  <si>
    <t>IOB</t>
  </si>
  <si>
    <t>SBI</t>
  </si>
  <si>
    <t>Location</t>
  </si>
  <si>
    <t>ICICI</t>
  </si>
  <si>
    <t>HDFC</t>
  </si>
  <si>
    <t>Kolkata</t>
  </si>
  <si>
    <t>Midnapore</t>
  </si>
  <si>
    <t>TOTAL:</t>
  </si>
  <si>
    <t>Date:</t>
  </si>
  <si>
    <t>Status</t>
  </si>
  <si>
    <t>Open</t>
  </si>
  <si>
    <t>Nominee</t>
  </si>
  <si>
    <t>Policy No</t>
  </si>
  <si>
    <t>Sum Assured</t>
  </si>
  <si>
    <t>Account no</t>
  </si>
  <si>
    <t>Bank Name/Post Office name</t>
  </si>
  <si>
    <t>PPF 1516</t>
  </si>
  <si>
    <t>Post Office Savings Bank</t>
  </si>
  <si>
    <t>Yearly Amount Invested</t>
  </si>
  <si>
    <t>Total :</t>
  </si>
  <si>
    <t>Srl No</t>
  </si>
  <si>
    <t>Date of Issue</t>
  </si>
  <si>
    <t>Yearly Premium</t>
  </si>
  <si>
    <t>Due on Date</t>
  </si>
  <si>
    <t>Paid on Date</t>
  </si>
  <si>
    <t>Term Duration</t>
  </si>
  <si>
    <t>New Bima Gold (179)</t>
  </si>
  <si>
    <t>Plan</t>
  </si>
  <si>
    <t>Jeevan Saral (165)</t>
  </si>
  <si>
    <t>Bima Gold (174)</t>
  </si>
  <si>
    <t>Endowment Assurance Policy</t>
  </si>
  <si>
    <t>Maturity Date</t>
  </si>
  <si>
    <t>Sr No</t>
  </si>
  <si>
    <t>Account No</t>
  </si>
  <si>
    <t>Date Of Issue</t>
  </si>
  <si>
    <t>Registration No</t>
  </si>
  <si>
    <t>Post Office Name</t>
  </si>
  <si>
    <t>Ammount</t>
  </si>
  <si>
    <t>Account Type</t>
  </si>
  <si>
    <t>Maturity Amount</t>
  </si>
  <si>
    <t>ID</t>
  </si>
  <si>
    <t>CIF</t>
  </si>
  <si>
    <t>89EE 624351</t>
  </si>
  <si>
    <t>Midnapore H.P.O</t>
  </si>
  <si>
    <t>Joint</t>
  </si>
  <si>
    <t>Term (Years)</t>
  </si>
  <si>
    <t>Value Date</t>
  </si>
  <si>
    <t>Principal Amount</t>
  </si>
  <si>
    <t>Auto Renewal</t>
  </si>
  <si>
    <t>ID Card</t>
  </si>
  <si>
    <t>Renewal Times</t>
  </si>
  <si>
    <t>Interest(%)</t>
  </si>
  <si>
    <t>Term(Year)</t>
  </si>
  <si>
    <t>Yes</t>
  </si>
  <si>
    <t>PAN</t>
  </si>
  <si>
    <t>Total</t>
  </si>
  <si>
    <t>Employer</t>
  </si>
  <si>
    <t>Employee</t>
  </si>
  <si>
    <t>Contribution</t>
  </si>
  <si>
    <t>Year</t>
  </si>
  <si>
    <t>Apr</t>
  </si>
  <si>
    <t>May</t>
  </si>
  <si>
    <t>Jun</t>
  </si>
  <si>
    <t>Jul</t>
  </si>
  <si>
    <t>Aug</t>
  </si>
  <si>
    <t>Sep</t>
  </si>
  <si>
    <t>Oct</t>
  </si>
  <si>
    <t>Nov</t>
  </si>
  <si>
    <t>Dec</t>
  </si>
  <si>
    <t>Jan</t>
  </si>
  <si>
    <t>Feb</t>
  </si>
  <si>
    <t>Mar</t>
  </si>
  <si>
    <t>Opening Balance</t>
  </si>
  <si>
    <t>Sub Total</t>
  </si>
  <si>
    <t>Total:</t>
  </si>
  <si>
    <t>Number of Premiums Paid</t>
  </si>
  <si>
    <t>Interest Received</t>
  </si>
  <si>
    <t>Interest</t>
  </si>
  <si>
    <t>SuperAnnuation</t>
  </si>
  <si>
    <t>Pension</t>
  </si>
  <si>
    <t>EPF</t>
  </si>
  <si>
    <t>FD</t>
  </si>
  <si>
    <t>NSC</t>
  </si>
  <si>
    <t>PPF</t>
  </si>
  <si>
    <t>LIC</t>
  </si>
  <si>
    <t>Bank</t>
  </si>
  <si>
    <t>Interest Paid</t>
  </si>
  <si>
    <t>Quarterly</t>
  </si>
  <si>
    <t>2 years</t>
  </si>
  <si>
    <t>Interest Rate(%)</t>
  </si>
  <si>
    <t>Monthly</t>
  </si>
  <si>
    <t>Interest Amount</t>
  </si>
  <si>
    <t>Maturity Expected</t>
  </si>
  <si>
    <t>Base:</t>
  </si>
  <si>
    <t>Empoyee</t>
  </si>
  <si>
    <t>EPF Interest Rate</t>
  </si>
  <si>
    <t>Retirement Age</t>
  </si>
  <si>
    <t>58years</t>
  </si>
  <si>
    <t>Hike yearly</t>
  </si>
  <si>
    <t>Withdrawal Permitted After age</t>
  </si>
  <si>
    <t>Amount Withdrawal (max) with interest</t>
  </si>
  <si>
    <t>if retired before 55 years, full withdrawal permitted and 60 days have passed with no job</t>
  </si>
  <si>
    <t>Fill and submit UAN based Form 19 for claim</t>
  </si>
  <si>
    <t>An employee can start receiving pension under EPS only after rendering a minimum service of 10 years but not before she turns 50 years. EPS being a pension scheme does not earn any interest and the pension is calculated based on the average monthly salary of the last year of service multiplied by the number of years of service divided by 70.
Average return in EPS is low, especially when compared with other similar schemes or even that of a recurring deposit. The scheme does, however, provide for an insurance cover as well as pension to widows and children, which come from the same pool of assets.</t>
  </si>
  <si>
    <t>Subscribers can withdraw their contribution towards pension while withdrawing his or her EPF money. There is a lock in period of 15 years in NPS.Moreover EPS subscribers get bonus of two years on completion of 20 years of service and there is provision of commutation or part withdrawal also. That is not available in NPS.</t>
  </si>
  <si>
    <t>Employee Pension Scheme
Employees’ Pension Scheme (EPS) of 1995 offers pension on disablement, widow pension, and pension for nominees. EPS program replaced the Family Pension Scheme (FPS). It is financed by diverting 8.33 percent of employer’s monthly contribution from the EPF(restricted to 8.33% of 6500 or Rs 541. From Sep 1 2014 salary limit has been increased to Rs 15,000 so Rs 1250 per month) and government’s contribution of 1.17 percent of the worker’s monthly wages.  Our article Understanding Employee Pension Scheme or EPS discusses it in detail.
The purpose of the scheme is to provide for
1) Superannuation Pension:Member who has rendered eligible service of 20 years and retires on attaining the age of 58 years.
2) Retiring Pension:member who has rendered eligible service of 20 years and retires or otherwise ceases to be in employment before attaining the age of 58 years.
3) Permanent Total Disablement Pension
4) Short service Pension: Member has to render eligible service of 10 years and more but less than 20 years.
Q: When can an employee start receiving a Pension?
A: A employee can start receiving the pension under EPS only after rendering a minimum service of 10 years and attaining the age of 58/50 years.However, no pension is payable before the age of 50 years and early pension after 50 years but before the age of 58 years is subject to discounting factor @ 4% (w.e.f. 26.09.2008) for every year falling short of 58 years. In case of death / disablement, the above restrictions doesn’t apply.
Q: How long the pension is available?
A: Lifelong pension is available to the member and upon his death members of the family are entitled for the pension.
Q: What is the formula for calculating the monthly pension?
A:Under Employees’ Pension Scheme, the monthly retiring pension is decided on the basis of ‘Pensionable Service’ and ‘Pensionable Salary’ and is worked out as follows
Monthly pension=( Pensionable salary*Pensionable service)/70
Pensionable Salary is arrived at by considering the average contributing salary immediately preceding 12 months from the date of exit from the scheme, normally this would be limited to Rs 6,500 p.m. unless certain enhanced contributions are made by the employer with permission. Pensionable Service is the service in years rendered by the member for which contributions have been received maximum cannot exceed 35 years
Q: What is the maximum amount of Pension available under EPS?
A:  The government has also fixed monthly pension benefit at Rs 1,000 from the financial year 2014-15 . Those who started job after 1 Sep 2014 and earning more than 15,000  Rs in basic and DA will not be contributing to the Pension scheme. Before Sep 1 2014 it was Based on a maximum employment period of 35 years, and maximum contribution of Rs 6500, the maximum amount of pension as per the Pension formula would be = 6500 * 35)/70 = Rs 3,250 per month or  Rs. 39,000(3250 * 12) per year. Our article How much EPS Pension will you get with EPS Pension Calculator explains it in detail.
Maximum Pension one can get is Rs 7,500  per month.
Minimum Pension one can get is Rs 1,000 per month.
Q. Is the Monthly Pension paid under EPS just?
The amount of pension is meager. If one would have invested Rs 541 in a recurring deposit at the rate of 8% for 35 years one would get 12,49,263 as maturity amount. If this maturity amount is put in buying the Pension plan say LIC’s Jeevan Akshay VI and put the above amount Rs 12,49,263 in the premium calculator of LIC with option as Annuity payable for life, one would get montly pension of Rs 10,150 which is much more than Rs 3250.</t>
  </si>
  <si>
    <t>Pension Amount Expected</t>
  </si>
  <si>
    <t>EPF Joining Date (dd/mm/yyyy):</t>
  </si>
  <si>
    <t>Retirement Date (dd/mm/yyyy):</t>
  </si>
  <si>
    <t>31/07/2032</t>
  </si>
  <si>
    <t>Average Pensionable Salary</t>
  </si>
  <si>
    <t>Number of Years of service</t>
  </si>
  <si>
    <t>Your Pension per month</t>
  </si>
  <si>
    <t>https://www.bemoneyaware.com/blog/how-much-eps-pension-will-you-get-with-eps-pension-calculator/</t>
  </si>
  <si>
    <t>https://www.goodmoneying.com/retirement-planning/superannuation-fund-benefit-india</t>
  </si>
  <si>
    <t>NOTE</t>
  </si>
  <si>
    <t>On age of 58, 1/3 of superannuation can be withdrawn, 2/3 amount will be paid in pension if annuity is bought from LIC (min 1 lakh), then annuity will be decided when annuity is bought. LIC has got Jeevan Akshay annuity policy for this.</t>
  </si>
  <si>
    <t>NOTE:</t>
  </si>
  <si>
    <t>No_Of_Units</t>
  </si>
  <si>
    <t>Scheme_Name</t>
  </si>
  <si>
    <t>Investment_Amount</t>
  </si>
  <si>
    <t>1_Year_Return</t>
  </si>
  <si>
    <t>3_Year_Return</t>
  </si>
  <si>
    <t>5_Year_Return</t>
  </si>
  <si>
    <t>SBI Blue Chip Fund - Direct Plan - Growth</t>
  </si>
  <si>
    <t>NAV_Purchased</t>
  </si>
  <si>
    <t>NAV_Sold</t>
  </si>
  <si>
    <t>Purchased_Date</t>
  </si>
  <si>
    <t>Sold_Date</t>
  </si>
  <si>
    <t>Expense_Ratio</t>
  </si>
  <si>
    <t>Folio_No</t>
  </si>
  <si>
    <t>Exit_Load</t>
  </si>
  <si>
    <t>MF_Type</t>
  </si>
  <si>
    <t>Large Cap</t>
  </si>
  <si>
    <t>Date</t>
  </si>
  <si>
    <t>SBI Magnum MultiCap Fund Direct</t>
  </si>
  <si>
    <t>L&amp;T Infrastructure Fund Direct</t>
  </si>
  <si>
    <t>Mutual Funds</t>
  </si>
  <si>
    <t>Expected on Maturity</t>
  </si>
  <si>
    <t>http://www.investobite.com/maturity-calculator/lic-jeevan-saral-plan-165.html</t>
  </si>
  <si>
    <t>easycalculation.com</t>
  </si>
  <si>
    <t>http://www.insurance21.in/maturity-calculator-endowment-plan-14.php</t>
  </si>
  <si>
    <t>Event</t>
  </si>
  <si>
    <t>Side</t>
  </si>
  <si>
    <t>Item</t>
  </si>
  <si>
    <t>Amount</t>
  </si>
  <si>
    <t>Marriage</t>
  </si>
  <si>
    <t>Husband</t>
  </si>
  <si>
    <t>Mama</t>
  </si>
  <si>
    <t>Person</t>
  </si>
  <si>
    <t>Gold Ring</t>
  </si>
  <si>
    <t>Choto Masi</t>
  </si>
  <si>
    <t>Khuku Masi</t>
  </si>
  <si>
    <t>Khokon Dada</t>
  </si>
  <si>
    <t>Swapan Dada</t>
  </si>
  <si>
    <t>Mejo Jethima</t>
  </si>
  <si>
    <t>Boro Pisi</t>
  </si>
  <si>
    <t>Choto Pisi</t>
  </si>
  <si>
    <t>Ram Pandit</t>
  </si>
  <si>
    <t>Didi</t>
  </si>
  <si>
    <t>Maa-Baba</t>
  </si>
  <si>
    <t>Debasish</t>
  </si>
  <si>
    <t>Gold Ear Ring</t>
  </si>
  <si>
    <t>Gold Locket</t>
  </si>
  <si>
    <t>Large Gold Locket</t>
  </si>
  <si>
    <t>Nose Stud</t>
  </si>
  <si>
    <t>Polar Bala (Gold + Pola)</t>
  </si>
  <si>
    <t>Necklace Chain, Bangles</t>
  </si>
  <si>
    <t>Annaprasan</t>
  </si>
  <si>
    <t>Silver Takhti 2</t>
  </si>
  <si>
    <t>Bakul Dada</t>
  </si>
  <si>
    <t>Batul Dada</t>
  </si>
  <si>
    <t>Balai Babu</t>
  </si>
  <si>
    <t>Moni Kakima</t>
  </si>
  <si>
    <t>Pinki</t>
  </si>
  <si>
    <t>Babai</t>
  </si>
  <si>
    <t>Dibakar Kaku</t>
  </si>
  <si>
    <t>Gold Chain</t>
  </si>
  <si>
    <t>Gold Chain,Silver Mal,Hath Bala, Kamorer Bicha</t>
  </si>
  <si>
    <t>Silver Chain</t>
  </si>
  <si>
    <t>Silver Takhti</t>
  </si>
  <si>
    <t>Hath Bala</t>
  </si>
  <si>
    <t>Swadh</t>
  </si>
  <si>
    <t>Gold Sakha</t>
  </si>
  <si>
    <t>Normal Time</t>
  </si>
  <si>
    <t>Gold Earning</t>
  </si>
  <si>
    <t>Sum</t>
  </si>
  <si>
    <t xml:space="preserve">Sum </t>
  </si>
  <si>
    <t>Wife</t>
  </si>
  <si>
    <t>Baba</t>
  </si>
  <si>
    <t>Bed</t>
  </si>
  <si>
    <t>Refrigerator</t>
  </si>
  <si>
    <t>Washing machine</t>
  </si>
  <si>
    <t>Cycle</t>
  </si>
  <si>
    <t>Almirah</t>
  </si>
  <si>
    <t>VF</t>
  </si>
  <si>
    <t>22/10/2018</t>
  </si>
  <si>
    <t>Spending Total</t>
  </si>
  <si>
    <t>31/10/2018</t>
  </si>
  <si>
    <t>Food Card</t>
  </si>
  <si>
    <t>Gratuity</t>
  </si>
  <si>
    <t>Basic Salary</t>
  </si>
  <si>
    <t>Dearness Allowance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</si>
</sst>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409]d\-mmm\-yyyy;@"/>
  </numFmts>
  <fonts count="6" x14ac:knownFonts="1">
    <font>
      <sz val="11"/>
      <color theme="1"/>
      <name val="Calibri"/>
      <family val="2"/>
    </font>
    <font>
      <b/>
      <sz val="8"/>
      <color rgb="FF000000"/>
      <name val="Calibri"/>
      <family val="2"/>
    </font>
    <font>
      <sz val="8"/>
      <color theme="1"/>
      <name val="Calibri"/>
      <family val="2"/>
    </font>
    <font>
      <b/>
      <sz val="8"/>
      <color theme="1"/>
      <name val="Calibri"/>
      <family val="2"/>
    </font>
    <font>
      <u/>
      <sz val="11"/>
      <color theme="10"/>
      <name val="Calibri"/>
      <family val="2"/>
    </font>
    <font>
      <b/>
      <sz val="11"/>
      <color theme="1"/>
      <name val="Calibri"/>
      <family val="2"/>
    </font>
  </fonts>
  <fills count="5">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63">
    <xf numFmtId="0" fontId="0" fillId="0" borderId="0" xfId="0"/>
    <xf numFmtId="0" fontId="0" fillId="0" borderId="1" xfId="0" applyBorder="1"/>
    <xf numFmtId="49" fontId="0" fillId="0" borderId="0" xfId="0" applyNumberFormat="1"/>
    <xf numFmtId="14" fontId="0" fillId="0" borderId="0" xfId="0" applyNumberFormat="1"/>
    <xf numFmtId="0" fontId="0" fillId="0" borderId="0" xfId="0"/>
    <xf numFmtId="164" fontId="0" fillId="0" borderId="0" xfId="0" applyNumberFormat="1"/>
    <xf numFmtId="165" fontId="0" fillId="0" borderId="0" xfId="0" applyNumberFormat="1"/>
    <xf numFmtId="0" fontId="2" fillId="2" borderId="1" xfId="0" applyFont="1" applyFill="1" applyBorder="1" applyAlignment="1">
      <alignment horizontal="left" vertical="center" wrapText="1" indent="1"/>
    </xf>
    <xf numFmtId="3" fontId="2" fillId="2" borderId="1" xfId="0" applyNumberFormat="1" applyFont="1" applyFill="1" applyBorder="1" applyAlignment="1">
      <alignment horizontal="left" vertical="center" wrapText="1" indent="1"/>
    </xf>
    <xf numFmtId="3" fontId="2" fillId="0" borderId="1" xfId="0" applyNumberFormat="1" applyFont="1" applyFill="1" applyBorder="1" applyAlignment="1">
      <alignment horizontal="left" vertical="center" wrapText="1"/>
    </xf>
    <xf numFmtId="0" fontId="2" fillId="0" borderId="1" xfId="0" applyFont="1" applyFill="1" applyBorder="1"/>
    <xf numFmtId="0" fontId="3" fillId="3" borderId="1" xfId="0" applyFont="1" applyFill="1" applyBorder="1" applyAlignment="1">
      <alignment horizontal="center"/>
    </xf>
    <xf numFmtId="0" fontId="1" fillId="3" borderId="1" xfId="0" applyFont="1" applyFill="1" applyBorder="1" applyAlignment="1">
      <alignment horizontal="center" vertical="center" wrapText="1"/>
    </xf>
    <xf numFmtId="0" fontId="2" fillId="0" borderId="1" xfId="0" applyFont="1" applyBorder="1"/>
    <xf numFmtId="0" fontId="3" fillId="3" borderId="2" xfId="0" applyFont="1" applyFill="1" applyBorder="1" applyAlignment="1">
      <alignment horizontal="center"/>
    </xf>
    <xf numFmtId="0" fontId="1" fillId="3" borderId="2" xfId="0" applyFont="1" applyFill="1" applyBorder="1" applyAlignment="1">
      <alignment horizontal="center" vertical="center" wrapText="1"/>
    </xf>
    <xf numFmtId="164" fontId="3" fillId="3" borderId="1" xfId="0" applyNumberFormat="1" applyFont="1" applyFill="1" applyBorder="1" applyAlignment="1">
      <alignment horizontal="center"/>
    </xf>
    <xf numFmtId="15" fontId="2" fillId="0" borderId="1" xfId="0" applyNumberFormat="1" applyFont="1" applyBorder="1"/>
    <xf numFmtId="164" fontId="2" fillId="0" borderId="1" xfId="0" applyNumberFormat="1" applyFont="1" applyBorder="1"/>
    <xf numFmtId="0" fontId="3" fillId="3" borderId="1" xfId="0" applyFont="1" applyFill="1" applyBorder="1" applyAlignment="1">
      <alignment horizontal="center" vertical="center"/>
    </xf>
    <xf numFmtId="14" fontId="2" fillId="0" borderId="1" xfId="0" applyNumberFormat="1" applyFont="1" applyBorder="1"/>
    <xf numFmtId="0" fontId="2" fillId="3" borderId="1" xfId="0" applyFont="1" applyFill="1" applyBorder="1"/>
    <xf numFmtId="0" fontId="3" fillId="3" borderId="1" xfId="0" applyFont="1" applyFill="1" applyBorder="1" applyAlignment="1">
      <alignment vertical="center"/>
    </xf>
    <xf numFmtId="49" fontId="3" fillId="3" borderId="1" xfId="0" applyNumberFormat="1" applyFont="1" applyFill="1" applyBorder="1" applyAlignment="1">
      <alignment horizontal="center" vertical="center"/>
    </xf>
    <xf numFmtId="49" fontId="2" fillId="0" borderId="1" xfId="0" applyNumberFormat="1" applyFont="1" applyBorder="1"/>
    <xf numFmtId="0" fontId="3" fillId="0" borderId="1" xfId="0" applyFont="1" applyBorder="1"/>
    <xf numFmtId="4" fontId="0" fillId="0" borderId="0" xfId="0" applyNumberFormat="1"/>
    <xf numFmtId="3" fontId="2" fillId="0" borderId="1" xfId="0" applyNumberFormat="1" applyFont="1" applyBorder="1"/>
    <xf numFmtId="0" fontId="2" fillId="4" borderId="1" xfId="0" applyFont="1" applyFill="1" applyBorder="1"/>
    <xf numFmtId="3"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indent="1"/>
    </xf>
    <xf numFmtId="0" fontId="0" fillId="4" borderId="1" xfId="0" applyFill="1" applyBorder="1"/>
    <xf numFmtId="3" fontId="2" fillId="4" borderId="1" xfId="0" applyNumberFormat="1" applyFont="1" applyFill="1" applyBorder="1" applyAlignment="1">
      <alignment horizontal="left" vertical="center" wrapText="1" indent="1"/>
    </xf>
    <xf numFmtId="9" fontId="0" fillId="0" borderId="0" xfId="0" applyNumberFormat="1"/>
    <xf numFmtId="0" fontId="0" fillId="0" borderId="0" xfId="0" applyAlignment="1"/>
    <xf numFmtId="0" fontId="0" fillId="0" borderId="0" xfId="0" applyAlignment="1">
      <alignment wrapText="1"/>
    </xf>
    <xf numFmtId="0" fontId="4" fillId="0" borderId="0" xfId="1"/>
    <xf numFmtId="0" fontId="4" fillId="0" borderId="0" xfId="1" applyFill="1" applyBorder="1"/>
    <xf numFmtId="0" fontId="1" fillId="3" borderId="3" xfId="0" applyFont="1" applyFill="1" applyBorder="1" applyAlignment="1">
      <alignment horizontal="center" vertical="center" wrapText="1"/>
    </xf>
    <xf numFmtId="15" fontId="2" fillId="2" borderId="1" xfId="0" applyNumberFormat="1" applyFont="1" applyFill="1" applyBorder="1" applyAlignment="1">
      <alignment horizontal="left" vertical="center" wrapText="1" indent="1"/>
    </xf>
    <xf numFmtId="0" fontId="3" fillId="3" borderId="3" xfId="0" applyFont="1" applyFill="1" applyBorder="1" applyAlignment="1">
      <alignment horizontal="center"/>
    </xf>
    <xf numFmtId="0" fontId="0" fillId="0" borderId="0" xfId="0" applyFill="1"/>
    <xf numFmtId="4" fontId="3" fillId="0" borderId="1" xfId="0" applyNumberFormat="1" applyFont="1" applyBorder="1"/>
    <xf numFmtId="0" fontId="0" fillId="0" borderId="1" xfId="0" applyFill="1" applyBorder="1"/>
    <xf numFmtId="0" fontId="5" fillId="0" borderId="0" xfId="0" applyFont="1"/>
    <xf numFmtId="0" fontId="2" fillId="2" borderId="1" xfId="0" applyFont="1" applyFill="1" applyBorder="1" applyAlignment="1">
      <alignment horizontal="right" vertical="center" wrapText="1" indent="1"/>
    </xf>
    <xf numFmtId="0" fontId="2" fillId="4" borderId="1" xfId="0" applyFont="1" applyFill="1" applyBorder="1" applyAlignment="1">
      <alignment horizontal="right" vertical="center" wrapText="1" indent="1"/>
    </xf>
    <xf numFmtId="0" fontId="2" fillId="0" borderId="1" xfId="0" applyFont="1" applyBorder="1" applyAlignment="1">
      <alignment horizontal="right"/>
    </xf>
    <xf numFmtId="0" fontId="1" fillId="3" borderId="2" xfId="0" applyFont="1" applyFill="1" applyBorder="1" applyAlignment="1">
      <alignment horizontal="right" vertical="center" wrapText="1"/>
    </xf>
    <xf numFmtId="0" fontId="0" fillId="0" borderId="0" xfId="0" applyAlignment="1">
      <alignment horizontal="right"/>
    </xf>
    <xf numFmtId="0" fontId="2" fillId="0" borderId="1" xfId="0" applyFont="1" applyBorder="1" applyAlignment="1"/>
    <xf numFmtId="0" fontId="2" fillId="2" borderId="1" xfId="0" applyFont="1" applyFill="1" applyBorder="1" applyAlignment="1">
      <alignment vertical="center" wrapText="1"/>
    </xf>
    <xf numFmtId="0" fontId="1" fillId="3" borderId="2" xfId="0" applyFont="1" applyFill="1" applyBorder="1" applyAlignment="1">
      <alignment vertical="center" wrapText="1"/>
    </xf>
    <xf numFmtId="0" fontId="2" fillId="2" borderId="1" xfId="0" applyFont="1" applyFill="1" applyBorder="1" applyAlignment="1">
      <alignment horizontal="right" vertical="center" wrapText="1"/>
    </xf>
    <xf numFmtId="0" fontId="2" fillId="4" borderId="1" xfId="0" applyFont="1" applyFill="1" applyBorder="1" applyAlignment="1">
      <alignment horizontal="left" indent="4"/>
    </xf>
    <xf numFmtId="0" fontId="2" fillId="4" borderId="1" xfId="0" applyFont="1" applyFill="1" applyBorder="1" applyAlignment="1">
      <alignment horizontal="left" vertical="center" wrapText="1" indent="5"/>
    </xf>
    <xf numFmtId="0" fontId="1" fillId="3" borderId="2" xfId="0" applyFont="1" applyFill="1" applyBorder="1" applyAlignment="1">
      <alignment horizontal="left" vertical="center" wrapText="1" indent="4"/>
    </xf>
    <xf numFmtId="0" fontId="0" fillId="0" borderId="0" xfId="0" applyAlignment="1">
      <alignment horizontal="left" indent="4"/>
    </xf>
    <xf numFmtId="0" fontId="2" fillId="0" borderId="1" xfId="0" applyFont="1" applyBorder="1" applyAlignment="1">
      <alignment horizontal="left" indent="4"/>
    </xf>
    <xf numFmtId="0" fontId="2" fillId="2" borderId="1" xfId="0" applyFont="1" applyFill="1" applyBorder="1" applyAlignment="1">
      <alignment horizontal="left" vertical="center" wrapText="1" indent="5"/>
    </xf>
    <xf numFmtId="0" fontId="1" fillId="3" borderId="1" xfId="0" applyFont="1" applyFill="1" applyBorder="1" applyAlignment="1">
      <alignment horizontal="left" vertical="center" wrapText="1" indent="4"/>
    </xf>
    <xf numFmtId="0" fontId="2" fillId="4" borderId="1" xfId="0" applyFont="1" applyFill="1" applyBorder="1" applyAlignment="1"/>
    <xf numFmtId="0" fontId="2" fillId="0"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insurance21.in/maturity-calculator-endowment-plan-14.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bemoneyaware.com/blog/how-much-eps-pension-will-you-get-with-eps-pension-calculato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odmoneying.com/retirement-planning/superannuation-fund-benefit-ind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A2" sqref="A2"/>
    </sheetView>
  </sheetViews>
  <sheetFormatPr defaultRowHeight="15" x14ac:dyDescent="0.25"/>
  <cols>
    <col min="1" max="1" width="11" bestFit="1" customWidth="1"/>
    <col min="2" max="2" width="11" customWidth="1"/>
    <col min="3" max="3" width="29.140625" style="2" customWidth="1"/>
    <col min="4" max="4" width="36.7109375" customWidth="1"/>
    <col min="5" max="5" width="21" bestFit="1" customWidth="1"/>
    <col min="6" max="6" width="23.85546875" customWidth="1"/>
    <col min="7" max="7" width="9.7109375" bestFit="1" customWidth="1"/>
  </cols>
  <sheetData>
    <row r="1" spans="1:7" x14ac:dyDescent="0.25">
      <c r="A1" s="19" t="s">
        <v>0</v>
      </c>
      <c r="B1" s="19" t="s">
        <v>5</v>
      </c>
      <c r="C1" s="23" t="s">
        <v>1</v>
      </c>
      <c r="D1" s="19" t="s">
        <v>2</v>
      </c>
      <c r="E1" s="19" t="s">
        <v>12</v>
      </c>
      <c r="F1" s="19" t="s">
        <v>14</v>
      </c>
      <c r="G1" s="19" t="s">
        <v>137</v>
      </c>
    </row>
    <row r="2" spans="1:7" x14ac:dyDescent="0.25">
      <c r="A2" s="13" t="s">
        <v>3</v>
      </c>
      <c r="B2" s="13" t="s">
        <v>9</v>
      </c>
      <c r="C2" s="24"/>
      <c r="D2" s="13">
        <v>222093.89</v>
      </c>
      <c r="E2" s="13" t="s">
        <v>13</v>
      </c>
      <c r="F2" s="13"/>
      <c r="G2" s="17">
        <v>43189</v>
      </c>
    </row>
    <row r="3" spans="1:7" x14ac:dyDescent="0.25">
      <c r="A3" s="13" t="s">
        <v>4</v>
      </c>
      <c r="B3" s="13" t="s">
        <v>9</v>
      </c>
      <c r="C3" s="24"/>
      <c r="D3" s="13">
        <v>172010</v>
      </c>
      <c r="E3" s="13" t="s">
        <v>13</v>
      </c>
      <c r="F3" s="13"/>
      <c r="G3" s="1"/>
    </row>
    <row r="4" spans="1:7" x14ac:dyDescent="0.25">
      <c r="A4" s="13" t="s">
        <v>6</v>
      </c>
      <c r="B4" s="13" t="s">
        <v>8</v>
      </c>
      <c r="C4" s="24"/>
      <c r="D4" s="13">
        <v>377816.73</v>
      </c>
      <c r="E4" s="13" t="s">
        <v>13</v>
      </c>
      <c r="F4" s="13"/>
      <c r="G4" s="1"/>
    </row>
    <row r="5" spans="1:7" x14ac:dyDescent="0.25">
      <c r="A5" s="13" t="s">
        <v>7</v>
      </c>
      <c r="B5" s="13" t="s">
        <v>8</v>
      </c>
      <c r="C5" s="24"/>
      <c r="D5" s="13">
        <v>369796.63</v>
      </c>
      <c r="E5" s="13" t="s">
        <v>13</v>
      </c>
      <c r="F5" s="13"/>
      <c r="G5" s="1"/>
    </row>
    <row r="6" spans="1:7" x14ac:dyDescent="0.25">
      <c r="A6" s="13" t="s">
        <v>6</v>
      </c>
      <c r="B6" s="13" t="s">
        <v>8</v>
      </c>
      <c r="C6" s="24"/>
      <c r="D6" s="13">
        <v>5000</v>
      </c>
      <c r="E6" s="13" t="s">
        <v>13</v>
      </c>
      <c r="F6" s="13"/>
      <c r="G6" s="1"/>
    </row>
    <row r="9" spans="1:7" x14ac:dyDescent="0.25">
      <c r="D9" s="26"/>
    </row>
    <row r="11" spans="1:7" x14ac:dyDescent="0.25">
      <c r="D11" s="26"/>
    </row>
    <row r="17" spans="1:2" x14ac:dyDescent="0.25">
      <c r="A17" s="13" t="s">
        <v>11</v>
      </c>
      <c r="B17" s="17" t="s">
        <v>199</v>
      </c>
    </row>
    <row r="18" spans="1:2" x14ac:dyDescent="0.25">
      <c r="A18" s="13" t="s">
        <v>10</v>
      </c>
      <c r="B18" s="13">
        <f>SUM(D2:D6)</f>
        <v>1146717.25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8" sqref="D18"/>
    </sheetView>
  </sheetViews>
  <sheetFormatPr defaultRowHeight="15" x14ac:dyDescent="0.25"/>
  <cols>
    <col min="1" max="1" width="37.5703125" bestFit="1" customWidth="1"/>
    <col min="2" max="2" width="14.85546875" bestFit="1" customWidth="1"/>
    <col min="3" max="3" width="14.85546875" style="4" customWidth="1"/>
    <col min="4" max="4" width="12.28515625" bestFit="1" customWidth="1"/>
    <col min="5" max="5" width="15.28515625" bestFit="1" customWidth="1"/>
    <col min="6" max="6" width="12.28515625" style="4" customWidth="1"/>
    <col min="7" max="7" width="15.28515625" style="4" customWidth="1"/>
    <col min="8" max="10" width="14" bestFit="1" customWidth="1"/>
    <col min="11" max="11" width="12.5703125" customWidth="1"/>
    <col min="12" max="13" width="12.5703125" style="4" customWidth="1"/>
  </cols>
  <sheetData>
    <row r="1" spans="1:14" x14ac:dyDescent="0.25">
      <c r="A1" s="11" t="s">
        <v>122</v>
      </c>
      <c r="B1" s="11" t="s">
        <v>123</v>
      </c>
      <c r="C1" s="11" t="s">
        <v>128</v>
      </c>
      <c r="D1" s="11" t="s">
        <v>121</v>
      </c>
      <c r="E1" s="12" t="s">
        <v>130</v>
      </c>
      <c r="F1" s="11" t="s">
        <v>129</v>
      </c>
      <c r="G1" s="12" t="s">
        <v>131</v>
      </c>
      <c r="H1" s="12" t="s">
        <v>124</v>
      </c>
      <c r="I1" s="12" t="s">
        <v>125</v>
      </c>
      <c r="J1" s="12" t="s">
        <v>126</v>
      </c>
      <c r="K1" s="12" t="s">
        <v>134</v>
      </c>
      <c r="L1" s="38" t="s">
        <v>132</v>
      </c>
      <c r="M1" s="38" t="s">
        <v>135</v>
      </c>
      <c r="N1" s="38" t="s">
        <v>133</v>
      </c>
    </row>
    <row r="2" spans="1:14" x14ac:dyDescent="0.25">
      <c r="A2" s="13" t="s">
        <v>127</v>
      </c>
      <c r="B2" s="13">
        <v>5000</v>
      </c>
      <c r="C2" s="13">
        <v>38.099899999999998</v>
      </c>
      <c r="D2" s="7">
        <v>131.23400000000001</v>
      </c>
      <c r="E2" s="39">
        <v>43018</v>
      </c>
      <c r="F2" s="7"/>
      <c r="G2" s="7"/>
      <c r="H2" s="7">
        <v>14.9</v>
      </c>
      <c r="I2" s="7">
        <v>15.7</v>
      </c>
      <c r="J2" s="7"/>
      <c r="K2" s="7">
        <v>1</v>
      </c>
      <c r="L2" s="7">
        <v>1.0900000000000001</v>
      </c>
      <c r="M2" s="7" t="s">
        <v>136</v>
      </c>
      <c r="N2" s="7">
        <v>18522856</v>
      </c>
    </row>
    <row r="3" spans="1:14" x14ac:dyDescent="0.25">
      <c r="A3" s="28" t="s">
        <v>138</v>
      </c>
      <c r="B3" s="28">
        <v>5000</v>
      </c>
      <c r="C3" s="28"/>
      <c r="D3" s="30"/>
      <c r="E3" s="30"/>
      <c r="F3" s="30"/>
      <c r="G3" s="30"/>
      <c r="H3" s="30"/>
      <c r="I3" s="30"/>
      <c r="J3" s="30"/>
      <c r="K3" s="30"/>
      <c r="L3" s="30"/>
      <c r="M3" s="30"/>
      <c r="N3" s="30"/>
    </row>
    <row r="4" spans="1:14" s="4" customFormat="1" x14ac:dyDescent="0.25">
      <c r="A4" s="13" t="s">
        <v>139</v>
      </c>
      <c r="B4" s="13">
        <v>5000</v>
      </c>
      <c r="C4" s="13"/>
      <c r="D4" s="7"/>
      <c r="E4" s="39"/>
      <c r="F4" s="7"/>
      <c r="G4" s="7"/>
      <c r="H4" s="7"/>
      <c r="I4" s="7"/>
      <c r="J4" s="7"/>
      <c r="K4" s="7"/>
      <c r="L4" s="7"/>
      <c r="M4" s="7"/>
      <c r="N4" s="7"/>
    </row>
    <row r="5" spans="1:14" x14ac:dyDescent="0.25">
      <c r="A5" s="1"/>
      <c r="B5" s="1"/>
      <c r="C5" s="1"/>
      <c r="D5" s="1"/>
      <c r="E5" s="1"/>
      <c r="F5" s="1"/>
      <c r="G5" s="1"/>
      <c r="H5" s="1"/>
      <c r="I5" s="1"/>
      <c r="J5" s="1"/>
      <c r="K5" s="1"/>
      <c r="L5" s="1"/>
      <c r="M5" s="1"/>
      <c r="N5" s="1"/>
    </row>
    <row r="6" spans="1:14" x14ac:dyDescent="0.25">
      <c r="A6" s="1"/>
      <c r="B6" s="1"/>
      <c r="C6" s="1"/>
      <c r="D6" s="1"/>
      <c r="E6" s="1"/>
      <c r="F6" s="1"/>
      <c r="G6" s="1"/>
      <c r="H6" s="1"/>
      <c r="I6" s="1"/>
      <c r="J6" s="1"/>
      <c r="K6" s="1"/>
      <c r="L6" s="1"/>
      <c r="M6" s="1"/>
      <c r="N6" s="1"/>
    </row>
    <row r="7" spans="1:14" x14ac:dyDescent="0.25">
      <c r="A7" s="1"/>
      <c r="B7" s="1"/>
      <c r="C7" s="1"/>
      <c r="D7" s="1"/>
      <c r="E7" s="1"/>
      <c r="F7" s="1"/>
      <c r="G7" s="1"/>
      <c r="H7" s="1"/>
      <c r="I7" s="1"/>
      <c r="J7" s="1"/>
      <c r="K7" s="1"/>
      <c r="L7" s="1"/>
      <c r="M7" s="1"/>
      <c r="N7" s="1"/>
    </row>
    <row r="8" spans="1:14" x14ac:dyDescent="0.25">
      <c r="A8" s="1"/>
      <c r="B8" s="1"/>
      <c r="C8" s="1"/>
      <c r="D8" s="1"/>
      <c r="E8" s="1"/>
      <c r="F8" s="1"/>
      <c r="G8" s="1"/>
      <c r="H8" s="1"/>
      <c r="I8" s="1"/>
      <c r="J8" s="1"/>
      <c r="K8" s="1"/>
      <c r="L8" s="1"/>
      <c r="M8" s="1"/>
      <c r="N8" s="1"/>
    </row>
    <row r="9" spans="1:14" x14ac:dyDescent="0.25">
      <c r="A9" s="1"/>
      <c r="B9" s="1"/>
      <c r="C9" s="1"/>
      <c r="D9" s="1"/>
      <c r="E9" s="1"/>
      <c r="F9" s="1"/>
      <c r="G9" s="1"/>
      <c r="H9" s="1"/>
      <c r="I9" s="1"/>
      <c r="J9" s="1"/>
      <c r="K9" s="1"/>
      <c r="L9" s="1"/>
      <c r="M9" s="1"/>
      <c r="N9" s="1"/>
    </row>
    <row r="10" spans="1:14" x14ac:dyDescent="0.25">
      <c r="A10" s="1"/>
      <c r="B10" s="1"/>
      <c r="C10" s="1"/>
      <c r="D10" s="1"/>
      <c r="E10" s="1"/>
      <c r="F10" s="1"/>
      <c r="G10" s="1"/>
      <c r="H10" s="1"/>
      <c r="I10" s="1"/>
      <c r="J10" s="1"/>
      <c r="K10" s="1"/>
      <c r="L10" s="1"/>
      <c r="M10" s="1"/>
      <c r="N10" s="1"/>
    </row>
    <row r="17" spans="1:2" x14ac:dyDescent="0.25">
      <c r="A17" s="13" t="s">
        <v>11</v>
      </c>
      <c r="B17" s="17" t="s">
        <v>199</v>
      </c>
    </row>
    <row r="18" spans="1:2" x14ac:dyDescent="0.25">
      <c r="A18" s="13" t="s">
        <v>22</v>
      </c>
      <c r="B18" s="13">
        <f>SUM(B2:B10)</f>
        <v>15000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E1" workbookViewId="0">
      <selection activeCell="Q8" sqref="Q8"/>
    </sheetView>
  </sheetViews>
  <sheetFormatPr defaultRowHeight="15" x14ac:dyDescent="0.25"/>
  <cols>
    <col min="1" max="1" width="13.140625" bestFit="1" customWidth="1"/>
    <col min="2" max="2" width="22.7109375" style="4" bestFit="1" customWidth="1"/>
    <col min="5" max="5" width="12.5703125" bestFit="1" customWidth="1"/>
    <col min="6" max="6" width="43.5703125" bestFit="1" customWidth="1"/>
    <col min="7" max="7" width="8.140625" bestFit="1" customWidth="1"/>
    <col min="9" max="9" width="9.7109375" bestFit="1" customWidth="1"/>
    <col min="10" max="10" width="10.7109375" bestFit="1" customWidth="1"/>
    <col min="18" max="18" width="9.42578125" bestFit="1" customWidth="1"/>
  </cols>
  <sheetData>
    <row r="1" spans="1:19" s="4" customFormat="1" x14ac:dyDescent="0.25">
      <c r="A1" s="1" t="s">
        <v>145</v>
      </c>
      <c r="B1" s="1" t="s">
        <v>149</v>
      </c>
      <c r="C1" s="1"/>
      <c r="E1" s="1" t="s">
        <v>145</v>
      </c>
      <c r="F1" s="1" t="s">
        <v>171</v>
      </c>
      <c r="G1" s="1"/>
      <c r="I1" s="1" t="s">
        <v>145</v>
      </c>
      <c r="J1" s="1" t="s">
        <v>185</v>
      </c>
      <c r="K1" s="1"/>
      <c r="M1" s="1" t="s">
        <v>145</v>
      </c>
      <c r="N1" s="1" t="s">
        <v>187</v>
      </c>
      <c r="O1" s="1"/>
      <c r="Q1" s="1" t="s">
        <v>145</v>
      </c>
      <c r="R1" s="1" t="s">
        <v>149</v>
      </c>
      <c r="S1" s="1"/>
    </row>
    <row r="2" spans="1:19" x14ac:dyDescent="0.25">
      <c r="A2" s="1" t="s">
        <v>146</v>
      </c>
      <c r="B2" s="1" t="s">
        <v>150</v>
      </c>
      <c r="C2" s="1"/>
      <c r="E2" s="1" t="s">
        <v>146</v>
      </c>
      <c r="F2" s="1" t="s">
        <v>150</v>
      </c>
      <c r="G2" s="1"/>
      <c r="I2" s="1" t="s">
        <v>146</v>
      </c>
      <c r="J2" s="1" t="s">
        <v>150</v>
      </c>
      <c r="K2" s="1"/>
      <c r="M2" s="1" t="s">
        <v>146</v>
      </c>
      <c r="N2" s="1" t="s">
        <v>150</v>
      </c>
      <c r="O2" s="1"/>
      <c r="Q2" s="1" t="s">
        <v>146</v>
      </c>
      <c r="R2" s="1" t="s">
        <v>191</v>
      </c>
      <c r="S2" s="1"/>
    </row>
    <row r="3" spans="1:19" x14ac:dyDescent="0.25">
      <c r="A3" s="1" t="s">
        <v>152</v>
      </c>
      <c r="B3" s="1" t="s">
        <v>147</v>
      </c>
      <c r="C3" s="1" t="s">
        <v>148</v>
      </c>
      <c r="E3" s="1" t="s">
        <v>152</v>
      </c>
      <c r="F3" s="1" t="s">
        <v>147</v>
      </c>
      <c r="G3" s="1" t="s">
        <v>148</v>
      </c>
      <c r="I3" s="1" t="s">
        <v>152</v>
      </c>
      <c r="J3" s="1" t="s">
        <v>147</v>
      </c>
      <c r="K3" s="1" t="s">
        <v>148</v>
      </c>
      <c r="M3" s="1" t="s">
        <v>152</v>
      </c>
      <c r="N3" s="1" t="s">
        <v>147</v>
      </c>
      <c r="O3" s="1" t="s">
        <v>148</v>
      </c>
      <c r="Q3" s="1" t="s">
        <v>152</v>
      </c>
      <c r="R3" s="1" t="s">
        <v>147</v>
      </c>
      <c r="S3" s="1" t="s">
        <v>148</v>
      </c>
    </row>
    <row r="4" spans="1:19" x14ac:dyDescent="0.25">
      <c r="A4" s="1" t="s">
        <v>151</v>
      </c>
      <c r="B4" s="43" t="s">
        <v>153</v>
      </c>
      <c r="C4" s="1">
        <v>5000</v>
      </c>
      <c r="E4" s="43" t="s">
        <v>151</v>
      </c>
      <c r="F4" s="43" t="s">
        <v>153</v>
      </c>
      <c r="G4" s="1">
        <v>1500</v>
      </c>
      <c r="I4" s="43" t="s">
        <v>163</v>
      </c>
      <c r="J4" s="43" t="s">
        <v>186</v>
      </c>
      <c r="K4" s="1">
        <v>35000</v>
      </c>
      <c r="M4" s="43" t="s">
        <v>164</v>
      </c>
      <c r="N4" s="43" t="s">
        <v>188</v>
      </c>
      <c r="O4" s="1">
        <v>20000</v>
      </c>
      <c r="Q4" s="43" t="s">
        <v>151</v>
      </c>
      <c r="R4" s="43" t="s">
        <v>153</v>
      </c>
      <c r="S4" s="1">
        <v>7000</v>
      </c>
    </row>
    <row r="5" spans="1:19" x14ac:dyDescent="0.25">
      <c r="A5" s="1" t="s">
        <v>154</v>
      </c>
      <c r="B5" s="43" t="s">
        <v>153</v>
      </c>
      <c r="C5" s="1">
        <v>5000</v>
      </c>
      <c r="E5" s="1" t="s">
        <v>155</v>
      </c>
      <c r="F5" s="1" t="s">
        <v>172</v>
      </c>
      <c r="G5" s="1">
        <v>700</v>
      </c>
      <c r="Q5" s="43" t="s">
        <v>192</v>
      </c>
      <c r="R5" s="43" t="s">
        <v>153</v>
      </c>
      <c r="S5" s="1">
        <v>7000</v>
      </c>
    </row>
    <row r="6" spans="1:19" x14ac:dyDescent="0.25">
      <c r="A6" s="1" t="s">
        <v>155</v>
      </c>
      <c r="B6" s="43" t="s">
        <v>165</v>
      </c>
      <c r="C6" s="1">
        <v>5000</v>
      </c>
      <c r="E6" s="1" t="s">
        <v>154</v>
      </c>
      <c r="F6" s="1" t="s">
        <v>153</v>
      </c>
      <c r="G6" s="1">
        <v>3000</v>
      </c>
      <c r="I6" t="s">
        <v>190</v>
      </c>
      <c r="K6">
        <f>SUM(K4:K4)</f>
        <v>35000</v>
      </c>
      <c r="M6" t="s">
        <v>189</v>
      </c>
      <c r="O6">
        <f>SUM(O4:O4)</f>
        <v>20000</v>
      </c>
      <c r="Q6" s="43" t="s">
        <v>192</v>
      </c>
      <c r="R6" s="43" t="s">
        <v>180</v>
      </c>
      <c r="S6" s="1">
        <v>5000</v>
      </c>
    </row>
    <row r="7" spans="1:19" x14ac:dyDescent="0.25">
      <c r="A7" s="1" t="s">
        <v>156</v>
      </c>
      <c r="B7" s="43" t="s">
        <v>165</v>
      </c>
      <c r="C7" s="1">
        <v>3000</v>
      </c>
      <c r="E7" s="1" t="s">
        <v>162</v>
      </c>
      <c r="F7" s="1" t="s">
        <v>180</v>
      </c>
      <c r="G7" s="1">
        <v>14000</v>
      </c>
    </row>
    <row r="8" spans="1:19" x14ac:dyDescent="0.25">
      <c r="A8" s="1" t="s">
        <v>157</v>
      </c>
      <c r="B8" s="43" t="s">
        <v>166</v>
      </c>
      <c r="C8" s="1">
        <v>2000</v>
      </c>
      <c r="E8" s="1" t="s">
        <v>163</v>
      </c>
      <c r="F8" s="1" t="s">
        <v>181</v>
      </c>
      <c r="G8" s="1">
        <v>12000</v>
      </c>
    </row>
    <row r="9" spans="1:19" x14ac:dyDescent="0.25">
      <c r="A9" s="1" t="s">
        <v>158</v>
      </c>
      <c r="B9" s="43" t="s">
        <v>165</v>
      </c>
      <c r="C9" s="1">
        <v>3000</v>
      </c>
      <c r="E9" s="1" t="s">
        <v>173</v>
      </c>
      <c r="F9" s="43" t="s">
        <v>153</v>
      </c>
      <c r="G9" s="1">
        <v>1500</v>
      </c>
    </row>
    <row r="10" spans="1:19" x14ac:dyDescent="0.25">
      <c r="A10" s="1" t="s">
        <v>159</v>
      </c>
      <c r="B10" s="43" t="s">
        <v>165</v>
      </c>
      <c r="C10" s="1">
        <v>3000</v>
      </c>
      <c r="E10" s="1" t="s">
        <v>174</v>
      </c>
      <c r="F10" s="43" t="s">
        <v>153</v>
      </c>
      <c r="G10" s="1">
        <v>1500</v>
      </c>
    </row>
    <row r="11" spans="1:19" x14ac:dyDescent="0.25">
      <c r="A11" s="1" t="s">
        <v>160</v>
      </c>
      <c r="B11" s="43" t="s">
        <v>167</v>
      </c>
      <c r="C11" s="1">
        <v>3000</v>
      </c>
      <c r="E11" s="1" t="s">
        <v>156</v>
      </c>
      <c r="F11" s="1" t="s">
        <v>182</v>
      </c>
      <c r="G11" s="1">
        <v>700</v>
      </c>
    </row>
    <row r="12" spans="1:19" x14ac:dyDescent="0.25">
      <c r="A12" s="1" t="s">
        <v>161</v>
      </c>
      <c r="B12" s="43" t="s">
        <v>168</v>
      </c>
      <c r="C12" s="1">
        <v>2000</v>
      </c>
      <c r="E12" s="1" t="s">
        <v>175</v>
      </c>
      <c r="F12" s="43" t="s">
        <v>153</v>
      </c>
      <c r="G12" s="1">
        <v>1500</v>
      </c>
    </row>
    <row r="13" spans="1:19" x14ac:dyDescent="0.25">
      <c r="A13" s="1" t="s">
        <v>162</v>
      </c>
      <c r="B13" s="43" t="s">
        <v>169</v>
      </c>
      <c r="C13" s="1">
        <v>2000</v>
      </c>
      <c r="E13" s="1" t="s">
        <v>176</v>
      </c>
      <c r="F13" s="43" t="s">
        <v>153</v>
      </c>
      <c r="G13" s="1">
        <v>3000</v>
      </c>
    </row>
    <row r="14" spans="1:19" x14ac:dyDescent="0.25">
      <c r="A14" s="1" t="s">
        <v>163</v>
      </c>
      <c r="B14" s="43" t="s">
        <v>170</v>
      </c>
      <c r="C14" s="1">
        <v>30000</v>
      </c>
      <c r="E14" s="1" t="s">
        <v>177</v>
      </c>
      <c r="F14" s="1" t="s">
        <v>183</v>
      </c>
      <c r="G14" s="1">
        <v>500</v>
      </c>
    </row>
    <row r="15" spans="1:19" x14ac:dyDescent="0.25">
      <c r="A15" s="1" t="s">
        <v>164</v>
      </c>
      <c r="B15" s="43" t="s">
        <v>153</v>
      </c>
      <c r="C15" s="1">
        <v>10000</v>
      </c>
      <c r="E15" s="1" t="s">
        <v>178</v>
      </c>
      <c r="F15" s="1" t="s">
        <v>182</v>
      </c>
      <c r="G15" s="1">
        <v>600</v>
      </c>
    </row>
    <row r="16" spans="1:19" x14ac:dyDescent="0.25">
      <c r="E16" s="43" t="s">
        <v>179</v>
      </c>
      <c r="F16" s="43" t="s">
        <v>184</v>
      </c>
      <c r="G16" s="43">
        <v>500</v>
      </c>
    </row>
    <row r="17" spans="1:7" x14ac:dyDescent="0.25">
      <c r="A17" t="s">
        <v>189</v>
      </c>
      <c r="C17">
        <f>SUM(C4:C15)</f>
        <v>73000</v>
      </c>
    </row>
    <row r="18" spans="1:7" x14ac:dyDescent="0.25">
      <c r="E18" t="s">
        <v>189</v>
      </c>
      <c r="G18">
        <f>SUM(G4:G16)</f>
        <v>41000</v>
      </c>
    </row>
    <row r="19" spans="1:7" x14ac:dyDescent="0.25">
      <c r="A19" t="s">
        <v>58</v>
      </c>
      <c r="C19" s="44">
        <f>SUM(C17,G18,K6,O6)</f>
        <v>169000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10" sqref="F10"/>
    </sheetView>
  </sheetViews>
  <sheetFormatPr defaultRowHeight="15" x14ac:dyDescent="0.25"/>
  <cols>
    <col min="1" max="1" width="16.7109375" bestFit="1" customWidth="1"/>
  </cols>
  <sheetData>
    <row r="1" spans="1:2" x14ac:dyDescent="0.25">
      <c r="A1" t="s">
        <v>147</v>
      </c>
      <c r="B1" t="s">
        <v>148</v>
      </c>
    </row>
    <row r="2" spans="1:2" x14ac:dyDescent="0.25">
      <c r="A2" t="s">
        <v>193</v>
      </c>
      <c r="B2">
        <v>30000</v>
      </c>
    </row>
    <row r="3" spans="1:2" x14ac:dyDescent="0.25">
      <c r="A3" t="s">
        <v>194</v>
      </c>
      <c r="B3">
        <v>20000</v>
      </c>
    </row>
    <row r="4" spans="1:2" x14ac:dyDescent="0.25">
      <c r="A4" t="s">
        <v>195</v>
      </c>
      <c r="B4">
        <v>16000</v>
      </c>
    </row>
    <row r="5" spans="1:2" s="4" customFormat="1" x14ac:dyDescent="0.25">
      <c r="A5" s="4" t="s">
        <v>197</v>
      </c>
      <c r="B5" s="4">
        <v>13000</v>
      </c>
    </row>
    <row r="6" spans="1:2" x14ac:dyDescent="0.25">
      <c r="A6" t="s">
        <v>196</v>
      </c>
      <c r="B6">
        <v>5000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10" sqref="D10"/>
    </sheetView>
  </sheetViews>
  <sheetFormatPr defaultRowHeight="15" x14ac:dyDescent="0.25"/>
  <cols>
    <col min="3" max="3" width="12" bestFit="1" customWidth="1"/>
    <col min="4" max="4" width="14.42578125" bestFit="1" customWidth="1"/>
  </cols>
  <sheetData>
    <row r="1" spans="1:5" x14ac:dyDescent="0.25">
      <c r="A1" s="14" t="s">
        <v>61</v>
      </c>
      <c r="B1" s="14" t="s">
        <v>62</v>
      </c>
      <c r="C1" s="14" t="s">
        <v>204</v>
      </c>
      <c r="D1" s="14" t="s">
        <v>205</v>
      </c>
      <c r="E1" s="15" t="s">
        <v>58</v>
      </c>
    </row>
    <row r="2" spans="1:5" x14ac:dyDescent="0.25">
      <c r="A2" s="13" t="s">
        <v>59</v>
      </c>
      <c r="B2" s="13">
        <v>2018</v>
      </c>
      <c r="C2" s="13">
        <v>35850</v>
      </c>
      <c r="D2" s="13">
        <v>0</v>
      </c>
      <c r="E2" s="13">
        <v>124096</v>
      </c>
    </row>
    <row r="3" spans="1:5" x14ac:dyDescent="0.25">
      <c r="A3" s="4"/>
      <c r="B3" s="4"/>
      <c r="C3" s="4"/>
      <c r="D3" s="4"/>
    </row>
    <row r="4" spans="1:5" x14ac:dyDescent="0.25">
      <c r="A4" s="4"/>
      <c r="B4" s="4"/>
      <c r="C4" s="4"/>
      <c r="D4" s="4"/>
    </row>
    <row r="5" spans="1:5" x14ac:dyDescent="0.25">
      <c r="A5" s="4"/>
      <c r="B5" s="4"/>
      <c r="C5" s="4"/>
      <c r="D5" s="4"/>
    </row>
    <row r="6" spans="1:5" x14ac:dyDescent="0.25">
      <c r="A6" s="4"/>
      <c r="B6" s="4"/>
      <c r="C6" s="4"/>
      <c r="D6" s="4"/>
    </row>
    <row r="7" spans="1:5" x14ac:dyDescent="0.25">
      <c r="A7" s="4"/>
      <c r="B7" s="4"/>
      <c r="C7" s="4"/>
      <c r="D7" s="4"/>
    </row>
    <row r="8" spans="1:5" x14ac:dyDescent="0.25">
      <c r="A8" s="4"/>
      <c r="B8" s="4"/>
      <c r="C8" s="4"/>
      <c r="D8" s="4"/>
    </row>
    <row r="9" spans="1:5" x14ac:dyDescent="0.25">
      <c r="A9" s="4"/>
      <c r="B9" s="4"/>
      <c r="C9" s="4"/>
      <c r="D9" s="4"/>
    </row>
    <row r="10" spans="1:5" x14ac:dyDescent="0.25">
      <c r="A10" s="4"/>
      <c r="B10" s="4"/>
      <c r="C10" s="4"/>
      <c r="D10" s="4"/>
    </row>
    <row r="11" spans="1:5" x14ac:dyDescent="0.25">
      <c r="A11" s="4"/>
      <c r="B11" s="4"/>
      <c r="C11" s="4"/>
      <c r="D11" s="4"/>
    </row>
    <row r="12" spans="1:5" x14ac:dyDescent="0.25">
      <c r="A12" s="4"/>
      <c r="B12" s="4"/>
      <c r="C12" s="4"/>
      <c r="D12" s="4"/>
    </row>
    <row r="13" spans="1:5" x14ac:dyDescent="0.25">
      <c r="A13" s="4"/>
      <c r="B13" s="4"/>
      <c r="C13" s="4"/>
      <c r="D13" s="4"/>
    </row>
    <row r="14" spans="1:5" x14ac:dyDescent="0.25">
      <c r="A14" s="4"/>
      <c r="B14" s="4"/>
      <c r="C14" s="4"/>
      <c r="D14" s="4"/>
    </row>
    <row r="15" spans="1:5" x14ac:dyDescent="0.25">
      <c r="A15" s="4"/>
      <c r="B15" s="4"/>
      <c r="C15" s="4"/>
      <c r="D15" s="4"/>
    </row>
    <row r="16" spans="1:5" x14ac:dyDescent="0.25">
      <c r="A16" s="4"/>
      <c r="B16" s="4"/>
      <c r="C16" s="4"/>
      <c r="D16" s="4"/>
    </row>
    <row r="17" spans="1:4" x14ac:dyDescent="0.25">
      <c r="A17" s="13" t="s">
        <v>11</v>
      </c>
      <c r="B17" s="17" t="s">
        <v>201</v>
      </c>
      <c r="C17" s="4"/>
      <c r="D17" s="4"/>
    </row>
    <row r="18" spans="1:4" x14ac:dyDescent="0.25">
      <c r="A18" s="13" t="s">
        <v>22</v>
      </c>
      <c r="B18" s="13">
        <f>E2</f>
        <v>124096</v>
      </c>
      <c r="C18" s="4"/>
      <c r="D18"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Q18"/>
    </sheetView>
  </sheetViews>
  <sheetFormatPr defaultRowHeight="15" x14ac:dyDescent="0.25"/>
  <cols>
    <col min="3" max="3" width="12" bestFit="1" customWidth="1"/>
    <col min="16" max="16" width="9.140625" style="4"/>
  </cols>
  <sheetData>
    <row r="1" spans="1:17" ht="22.5" x14ac:dyDescent="0.25">
      <c r="A1" s="14" t="s">
        <v>61</v>
      </c>
      <c r="B1" s="14" t="s">
        <v>62</v>
      </c>
      <c r="C1" s="14" t="s">
        <v>75</v>
      </c>
      <c r="D1" s="15" t="s">
        <v>63</v>
      </c>
      <c r="E1" s="15" t="s">
        <v>64</v>
      </c>
      <c r="F1" s="15" t="s">
        <v>65</v>
      </c>
      <c r="G1" s="15" t="s">
        <v>66</v>
      </c>
      <c r="H1" s="15" t="s">
        <v>67</v>
      </c>
      <c r="I1" s="15" t="s">
        <v>68</v>
      </c>
      <c r="J1" s="15" t="s">
        <v>69</v>
      </c>
      <c r="K1" s="15" t="s">
        <v>70</v>
      </c>
      <c r="L1" s="15" t="s">
        <v>71</v>
      </c>
      <c r="M1" s="15" t="s">
        <v>72</v>
      </c>
      <c r="N1" s="15" t="s">
        <v>73</v>
      </c>
      <c r="O1" s="15" t="s">
        <v>74</v>
      </c>
      <c r="P1" s="15" t="s">
        <v>200</v>
      </c>
      <c r="Q1" s="15" t="s">
        <v>58</v>
      </c>
    </row>
    <row r="2" spans="1:17" x14ac:dyDescent="0.25">
      <c r="A2" s="13" t="s">
        <v>60</v>
      </c>
      <c r="B2" s="13">
        <v>2018</v>
      </c>
      <c r="C2" s="13">
        <v>7320.66</v>
      </c>
      <c r="D2" s="13">
        <v>3000</v>
      </c>
      <c r="E2" s="13">
        <v>3000</v>
      </c>
      <c r="F2" s="13">
        <v>3000</v>
      </c>
      <c r="G2" s="13">
        <v>3000</v>
      </c>
      <c r="H2" s="13">
        <v>3000</v>
      </c>
      <c r="I2" s="13">
        <v>3000</v>
      </c>
      <c r="J2" s="13">
        <v>3000</v>
      </c>
      <c r="K2" s="7"/>
      <c r="L2" s="7"/>
      <c r="M2" s="7"/>
      <c r="N2" s="7"/>
      <c r="O2" s="7"/>
      <c r="P2" s="7">
        <v>10135.92</v>
      </c>
      <c r="Q2" s="13">
        <f>SUM(C2:O2)-P2</f>
        <v>18184.739999999998</v>
      </c>
    </row>
    <row r="17" spans="1:2" x14ac:dyDescent="0.25">
      <c r="A17" s="13" t="s">
        <v>11</v>
      </c>
      <c r="B17" s="17" t="s">
        <v>201</v>
      </c>
    </row>
    <row r="18" spans="1:2" x14ac:dyDescent="0.25">
      <c r="A18" s="13" t="s">
        <v>22</v>
      </c>
      <c r="B18" s="13">
        <f>Q2</f>
        <v>18184.739999999998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4" sqref="B14"/>
    </sheetView>
  </sheetViews>
  <sheetFormatPr defaultRowHeight="15" x14ac:dyDescent="0.25"/>
  <cols>
    <col min="1" max="1" width="11.85546875" bestFit="1" customWidth="1"/>
    <col min="2" max="2" width="19.28515625" customWidth="1"/>
  </cols>
  <sheetData>
    <row r="1" spans="1:2" x14ac:dyDescent="0.25">
      <c r="A1" s="13" t="s">
        <v>76</v>
      </c>
      <c r="B1" s="13"/>
    </row>
    <row r="2" spans="1:2" x14ac:dyDescent="0.25">
      <c r="A2" s="13" t="s">
        <v>88</v>
      </c>
      <c r="B2" s="13">
        <f>Bank!B18</f>
        <v>1146717.25</v>
      </c>
    </row>
    <row r="3" spans="1:2" x14ac:dyDescent="0.25">
      <c r="A3" s="13" t="s">
        <v>87</v>
      </c>
      <c r="B3" s="13">
        <f>LIC!B18</f>
        <v>864394</v>
      </c>
    </row>
    <row r="4" spans="1:2" x14ac:dyDescent="0.25">
      <c r="A4" s="13" t="s">
        <v>86</v>
      </c>
      <c r="B4" s="13">
        <f>PPF!B18</f>
        <v>1054956</v>
      </c>
    </row>
    <row r="5" spans="1:2" x14ac:dyDescent="0.25">
      <c r="A5" s="13" t="s">
        <v>85</v>
      </c>
      <c r="B5" s="13">
        <f>NSC!B18</f>
        <v>0</v>
      </c>
    </row>
    <row r="6" spans="1:2" x14ac:dyDescent="0.25">
      <c r="A6" s="13" t="s">
        <v>84</v>
      </c>
      <c r="B6" s="13">
        <f>FD!B18</f>
        <v>893130</v>
      </c>
    </row>
    <row r="7" spans="1:2" x14ac:dyDescent="0.25">
      <c r="A7" s="13" t="s">
        <v>83</v>
      </c>
      <c r="B7" s="13">
        <f>EPF!B18</f>
        <v>674774</v>
      </c>
    </row>
    <row r="8" spans="1:2" x14ac:dyDescent="0.25">
      <c r="A8" s="13" t="s">
        <v>82</v>
      </c>
      <c r="B8" s="13">
        <f>Pension!B18</f>
        <v>76025</v>
      </c>
    </row>
    <row r="9" spans="1:2" x14ac:dyDescent="0.25">
      <c r="A9" s="13" t="s">
        <v>81</v>
      </c>
      <c r="B9" s="13">
        <f>SuperAnnuation!B18</f>
        <v>222836</v>
      </c>
    </row>
    <row r="10" spans="1:2" x14ac:dyDescent="0.25">
      <c r="A10" s="13" t="s">
        <v>140</v>
      </c>
      <c r="B10" s="13">
        <f>MutualFund!B18</f>
        <v>15000</v>
      </c>
    </row>
    <row r="11" spans="1:2" x14ac:dyDescent="0.25">
      <c r="A11" s="13" t="s">
        <v>198</v>
      </c>
      <c r="B11" s="13">
        <f>VF!B18</f>
        <v>62741</v>
      </c>
    </row>
    <row r="12" spans="1:2" x14ac:dyDescent="0.25">
      <c r="A12" s="13" t="s">
        <v>202</v>
      </c>
      <c r="B12" s="13">
        <f>FoodCard!B18</f>
        <v>18184.739999999998</v>
      </c>
    </row>
    <row r="13" spans="1:2" x14ac:dyDescent="0.25">
      <c r="A13" s="13" t="s">
        <v>203</v>
      </c>
      <c r="B13" s="13">
        <f>Gratuity!B18</f>
        <v>124096</v>
      </c>
    </row>
    <row r="14" spans="1:2" x14ac:dyDescent="0.25">
      <c r="A14" s="13"/>
      <c r="B14" s="13"/>
    </row>
    <row r="15" spans="1:2" x14ac:dyDescent="0.25">
      <c r="A15" s="13"/>
      <c r="B15" s="13"/>
    </row>
    <row r="16" spans="1:2" x14ac:dyDescent="0.25">
      <c r="A16" s="25" t="s">
        <v>77</v>
      </c>
      <c r="B16" s="42">
        <f>SUM(B2:B15)</f>
        <v>5152853.99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C10" workbookViewId="0">
      <selection activeCell="N2" sqref="N2"/>
    </sheetView>
  </sheetViews>
  <sheetFormatPr defaultRowHeight="15" x14ac:dyDescent="0.25"/>
  <cols>
    <col min="1" max="1" width="10" bestFit="1" customWidth="1"/>
    <col min="2" max="2" width="28.85546875" customWidth="1"/>
    <col min="3" max="3" width="12.42578125" bestFit="1" customWidth="1"/>
    <col min="4" max="4" width="12.42578125" style="4" customWidth="1"/>
    <col min="5" max="5" width="15.140625" bestFit="1" customWidth="1"/>
    <col min="6" max="6" width="11.85546875" bestFit="1" customWidth="1"/>
    <col min="7" max="7" width="12.140625" bestFit="1" customWidth="1"/>
    <col min="8" max="8" width="12.42578125" bestFit="1" customWidth="1"/>
    <col min="9" max="9" width="13.85546875" bestFit="1" customWidth="1"/>
    <col min="10" max="10" width="27.42578125" bestFit="1" customWidth="1"/>
    <col min="11" max="11" width="24.7109375" bestFit="1" customWidth="1"/>
    <col min="13" max="13" width="12.5703125" bestFit="1" customWidth="1"/>
    <col min="14" max="14" width="15.42578125" bestFit="1" customWidth="1"/>
  </cols>
  <sheetData>
    <row r="1" spans="1:15" x14ac:dyDescent="0.25">
      <c r="A1" s="11" t="s">
        <v>23</v>
      </c>
      <c r="B1" s="11" t="s">
        <v>15</v>
      </c>
      <c r="C1" s="11" t="s">
        <v>24</v>
      </c>
      <c r="D1" s="11" t="s">
        <v>34</v>
      </c>
      <c r="E1" s="16" t="s">
        <v>25</v>
      </c>
      <c r="F1" s="11" t="s">
        <v>26</v>
      </c>
      <c r="G1" s="11" t="s">
        <v>27</v>
      </c>
      <c r="H1" s="16" t="s">
        <v>16</v>
      </c>
      <c r="I1" s="11" t="s">
        <v>28</v>
      </c>
      <c r="J1" s="11" t="s">
        <v>30</v>
      </c>
      <c r="K1" s="11" t="s">
        <v>78</v>
      </c>
      <c r="L1" s="11" t="s">
        <v>58</v>
      </c>
      <c r="M1" s="11" t="s">
        <v>42</v>
      </c>
      <c r="N1" s="11" t="s">
        <v>141</v>
      </c>
    </row>
    <row r="2" spans="1:15" x14ac:dyDescent="0.25">
      <c r="A2" s="13">
        <v>1</v>
      </c>
      <c r="B2" s="13">
        <v>439415040</v>
      </c>
      <c r="C2" s="17">
        <v>39407</v>
      </c>
      <c r="D2" s="17">
        <v>46712</v>
      </c>
      <c r="E2" s="18">
        <v>14374</v>
      </c>
      <c r="F2" s="13"/>
      <c r="G2" s="13"/>
      <c r="H2" s="13">
        <v>400000</v>
      </c>
      <c r="I2" s="13">
        <v>20</v>
      </c>
      <c r="J2" s="10" t="s">
        <v>29</v>
      </c>
      <c r="K2" s="13">
        <v>10</v>
      </c>
      <c r="L2" s="13">
        <f>E2*K2</f>
        <v>143740</v>
      </c>
      <c r="M2" s="13">
        <v>592000</v>
      </c>
      <c r="N2" s="11">
        <v>127480</v>
      </c>
      <c r="O2" s="40" t="s">
        <v>143</v>
      </c>
    </row>
    <row r="3" spans="1:15" x14ac:dyDescent="0.25">
      <c r="A3" s="13">
        <v>2</v>
      </c>
      <c r="B3" s="13">
        <v>498915779</v>
      </c>
      <c r="C3" s="17">
        <v>40169</v>
      </c>
      <c r="D3" s="17">
        <v>46013</v>
      </c>
      <c r="E3" s="18">
        <v>12010</v>
      </c>
      <c r="F3" s="13"/>
      <c r="G3" s="13"/>
      <c r="H3" s="13">
        <v>250000</v>
      </c>
      <c r="I3" s="13">
        <v>16</v>
      </c>
      <c r="J3" s="10" t="s">
        <v>31</v>
      </c>
      <c r="K3" s="13">
        <v>8</v>
      </c>
      <c r="L3" s="13">
        <f t="shared" ref="L3:L5" si="0">E3*K3</f>
        <v>96080</v>
      </c>
      <c r="M3" s="13">
        <v>492200</v>
      </c>
      <c r="N3" s="11">
        <v>319442</v>
      </c>
      <c r="O3" t="s">
        <v>142</v>
      </c>
    </row>
    <row r="4" spans="1:15" x14ac:dyDescent="0.25">
      <c r="A4" s="13">
        <v>3</v>
      </c>
      <c r="B4" s="13">
        <v>436921032</v>
      </c>
      <c r="C4" s="17">
        <v>38731</v>
      </c>
      <c r="D4" s="17">
        <v>44575</v>
      </c>
      <c r="E4" s="18">
        <v>9597</v>
      </c>
      <c r="F4" s="13"/>
      <c r="G4" s="13"/>
      <c r="H4" s="13">
        <v>200000</v>
      </c>
      <c r="I4" s="13">
        <v>16</v>
      </c>
      <c r="J4" s="10" t="s">
        <v>32</v>
      </c>
      <c r="K4" s="13">
        <v>11</v>
      </c>
      <c r="L4" s="13">
        <f t="shared" si="0"/>
        <v>105567</v>
      </c>
      <c r="M4" s="13">
        <v>330000</v>
      </c>
      <c r="N4" s="11">
        <v>63552</v>
      </c>
    </row>
    <row r="5" spans="1:15" x14ac:dyDescent="0.25">
      <c r="A5" s="13">
        <v>4</v>
      </c>
      <c r="B5" s="13">
        <v>436614857</v>
      </c>
      <c r="C5" s="17">
        <v>38408</v>
      </c>
      <c r="D5" s="17">
        <v>11014</v>
      </c>
      <c r="E5" s="18">
        <v>5306</v>
      </c>
      <c r="F5" s="13"/>
      <c r="G5" s="13"/>
      <c r="H5" s="13">
        <v>140000</v>
      </c>
      <c r="I5" s="13">
        <v>25</v>
      </c>
      <c r="J5" s="10" t="s">
        <v>33</v>
      </c>
      <c r="K5" s="13">
        <v>12</v>
      </c>
      <c r="L5" s="13">
        <f t="shared" si="0"/>
        <v>63672</v>
      </c>
      <c r="M5" s="13">
        <v>353920</v>
      </c>
      <c r="N5" s="11">
        <v>353920</v>
      </c>
      <c r="O5" s="36" t="s">
        <v>144</v>
      </c>
    </row>
    <row r="6" spans="1:15" x14ac:dyDescent="0.25">
      <c r="J6" s="41"/>
    </row>
    <row r="17" spans="1:2" x14ac:dyDescent="0.25">
      <c r="A17" s="13" t="s">
        <v>11</v>
      </c>
      <c r="B17" s="17" t="s">
        <v>199</v>
      </c>
    </row>
    <row r="18" spans="1:2" x14ac:dyDescent="0.25">
      <c r="A18" s="13" t="s">
        <v>10</v>
      </c>
      <c r="B18" s="13">
        <f>SUM(N2:N6)</f>
        <v>864394</v>
      </c>
    </row>
  </sheetData>
  <hyperlinks>
    <hyperlink ref="O5"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15" sqref="C15"/>
    </sheetView>
  </sheetViews>
  <sheetFormatPr defaultRowHeight="15" x14ac:dyDescent="0.25"/>
  <cols>
    <col min="1" max="1" width="10.85546875" bestFit="1" customWidth="1"/>
    <col min="2" max="2" width="27.5703125" bestFit="1" customWidth="1"/>
    <col min="3" max="3" width="22.5703125" bestFit="1" customWidth="1"/>
    <col min="4" max="4" width="18.5703125" bestFit="1" customWidth="1"/>
    <col min="5" max="5" width="11.85546875" bestFit="1" customWidth="1"/>
    <col min="6" max="6" width="18.7109375" bestFit="1" customWidth="1"/>
    <col min="7" max="7" width="12.42578125" bestFit="1" customWidth="1"/>
  </cols>
  <sheetData>
    <row r="1" spans="1:8" x14ac:dyDescent="0.25">
      <c r="A1" s="21" t="s">
        <v>17</v>
      </c>
      <c r="B1" s="21" t="s">
        <v>18</v>
      </c>
      <c r="C1" s="21" t="s">
        <v>21</v>
      </c>
      <c r="D1" s="21" t="s">
        <v>2</v>
      </c>
      <c r="E1" s="21" t="s">
        <v>24</v>
      </c>
      <c r="F1" s="21" t="s">
        <v>78</v>
      </c>
    </row>
    <row r="2" spans="1:8" x14ac:dyDescent="0.25">
      <c r="A2" s="13" t="s">
        <v>19</v>
      </c>
      <c r="B2" s="13" t="s">
        <v>20</v>
      </c>
      <c r="C2" s="13"/>
      <c r="D2" s="13">
        <v>1054956</v>
      </c>
      <c r="E2" s="20">
        <v>39479</v>
      </c>
      <c r="F2" s="13">
        <v>11</v>
      </c>
    </row>
    <row r="6" spans="1:8" x14ac:dyDescent="0.25">
      <c r="A6" s="4"/>
      <c r="B6" s="4"/>
      <c r="C6" s="4"/>
      <c r="D6" s="5"/>
      <c r="E6" s="4"/>
      <c r="F6" s="6"/>
      <c r="G6" s="5"/>
      <c r="H6" s="4"/>
    </row>
    <row r="7" spans="1:8" x14ac:dyDescent="0.25">
      <c r="A7" s="4"/>
      <c r="B7" s="4"/>
      <c r="C7" s="3"/>
      <c r="D7" s="4"/>
      <c r="E7" s="4"/>
      <c r="F7" s="6"/>
      <c r="G7" s="4"/>
      <c r="H7" s="4"/>
    </row>
    <row r="17" spans="1:2" x14ac:dyDescent="0.25">
      <c r="A17" s="13" t="s">
        <v>11</v>
      </c>
      <c r="B17" s="17" t="s">
        <v>199</v>
      </c>
    </row>
    <row r="18" spans="1:2" x14ac:dyDescent="0.25">
      <c r="A18" s="13" t="s">
        <v>22</v>
      </c>
      <c r="B18" s="13">
        <f>D2</f>
        <v>1054956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D6" sqref="D6"/>
    </sheetView>
  </sheetViews>
  <sheetFormatPr defaultRowHeight="15" x14ac:dyDescent="0.25"/>
  <cols>
    <col min="1" max="1" width="7.140625" bestFit="1" customWidth="1"/>
    <col min="2" max="2" width="20.7109375" customWidth="1"/>
    <col min="3" max="3" width="12.7109375" bestFit="1" customWidth="1"/>
    <col min="4" max="4" width="14.85546875" bestFit="1" customWidth="1"/>
    <col min="5" max="5" width="16.5703125" bestFit="1" customWidth="1"/>
    <col min="6" max="6" width="9.85546875" bestFit="1" customWidth="1"/>
    <col min="7" max="7" width="11.5703125" style="4" bestFit="1" customWidth="1"/>
    <col min="8" max="9" width="11.5703125" style="4" customWidth="1"/>
    <col min="10" max="10" width="12.85546875" bestFit="1" customWidth="1"/>
    <col min="11" max="11" width="12.140625" bestFit="1" customWidth="1"/>
    <col min="12" max="12" width="20.85546875" customWidth="1"/>
    <col min="13" max="13" width="16.28515625" bestFit="1" customWidth="1"/>
    <col min="14" max="14" width="11" bestFit="1" customWidth="1"/>
    <col min="15" max="15" width="9" bestFit="1" customWidth="1"/>
  </cols>
  <sheetData>
    <row r="1" spans="1:16" x14ac:dyDescent="0.25">
      <c r="A1" s="22" t="s">
        <v>35</v>
      </c>
      <c r="B1" s="22" t="s">
        <v>36</v>
      </c>
      <c r="C1" s="22" t="s">
        <v>37</v>
      </c>
      <c r="D1" s="22" t="s">
        <v>38</v>
      </c>
      <c r="E1" s="22" t="s">
        <v>39</v>
      </c>
      <c r="F1" s="22" t="s">
        <v>40</v>
      </c>
      <c r="G1" s="22" t="s">
        <v>92</v>
      </c>
      <c r="H1" s="22" t="s">
        <v>89</v>
      </c>
      <c r="I1" s="22" t="s">
        <v>94</v>
      </c>
      <c r="J1" s="22" t="s">
        <v>41</v>
      </c>
      <c r="K1" s="22" t="s">
        <v>48</v>
      </c>
      <c r="L1" s="22" t="s">
        <v>34</v>
      </c>
      <c r="M1" s="22" t="s">
        <v>42</v>
      </c>
      <c r="N1" s="22" t="s">
        <v>43</v>
      </c>
      <c r="O1" s="22" t="s">
        <v>44</v>
      </c>
      <c r="P1" s="13" t="s">
        <v>12</v>
      </c>
    </row>
    <row r="2" spans="1:16" x14ac:dyDescent="0.25">
      <c r="A2" s="13">
        <v>1</v>
      </c>
      <c r="B2" s="47" t="s">
        <v>45</v>
      </c>
      <c r="C2" s="17">
        <v>40162</v>
      </c>
      <c r="D2" s="13">
        <v>91262</v>
      </c>
      <c r="E2" s="13" t="s">
        <v>46</v>
      </c>
      <c r="F2" s="13">
        <v>10000</v>
      </c>
      <c r="G2" s="13"/>
      <c r="H2" s="13"/>
      <c r="I2" s="13"/>
      <c r="J2" s="13" t="s">
        <v>47</v>
      </c>
      <c r="K2" s="13">
        <v>6</v>
      </c>
      <c r="L2" s="17">
        <v>42353</v>
      </c>
      <c r="M2" s="13">
        <v>16010</v>
      </c>
      <c r="N2" s="13">
        <v>1060079678</v>
      </c>
      <c r="O2" s="13">
        <v>80580319</v>
      </c>
      <c r="P2" s="13">
        <v>0</v>
      </c>
    </row>
    <row r="3" spans="1:16" s="4" customFormat="1" x14ac:dyDescent="0.25">
      <c r="A3" s="13">
        <v>2</v>
      </c>
      <c r="B3" s="13">
        <v>3107369889</v>
      </c>
      <c r="C3" s="17">
        <v>42325</v>
      </c>
      <c r="D3" s="13"/>
      <c r="E3" s="13" t="s">
        <v>46</v>
      </c>
      <c r="F3" s="13">
        <v>150000</v>
      </c>
      <c r="G3" s="13">
        <v>8.4</v>
      </c>
      <c r="H3" s="13" t="s">
        <v>93</v>
      </c>
      <c r="I3" s="13">
        <v>1050</v>
      </c>
      <c r="J3" s="13"/>
      <c r="K3" s="13">
        <v>5</v>
      </c>
      <c r="L3" s="17">
        <v>44151</v>
      </c>
      <c r="M3" s="13"/>
      <c r="N3" s="13"/>
      <c r="O3" s="13"/>
      <c r="P3" s="13">
        <v>1</v>
      </c>
    </row>
    <row r="17" spans="1:2" x14ac:dyDescent="0.25">
      <c r="A17" s="13" t="s">
        <v>11</v>
      </c>
      <c r="B17" s="17" t="s">
        <v>199</v>
      </c>
    </row>
    <row r="18" spans="1:2" x14ac:dyDescent="0.25">
      <c r="A18" s="13" t="s">
        <v>10</v>
      </c>
      <c r="B18"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B19" sqref="B19"/>
    </sheetView>
  </sheetViews>
  <sheetFormatPr defaultRowHeight="15" x14ac:dyDescent="0.25"/>
  <cols>
    <col min="2" max="2" width="11" style="4" bestFit="1" customWidth="1"/>
    <col min="3" max="3" width="26.7109375" customWidth="1"/>
    <col min="4" max="4" width="10.7109375" bestFit="1" customWidth="1"/>
    <col min="5" max="5" width="13.28515625" bestFit="1" customWidth="1"/>
    <col min="6" max="6" width="18.28515625" bestFit="1" customWidth="1"/>
    <col min="7" max="7" width="11" bestFit="1" customWidth="1"/>
    <col min="8" max="9" width="11" style="4" customWidth="1"/>
    <col min="11" max="11" width="16.28515625" bestFit="1" customWidth="1"/>
    <col min="12" max="12" width="13.5703125" bestFit="1" customWidth="1"/>
    <col min="14" max="14" width="14.5703125" bestFit="1" customWidth="1"/>
  </cols>
  <sheetData>
    <row r="1" spans="1:14" x14ac:dyDescent="0.25">
      <c r="A1" s="22" t="s">
        <v>35</v>
      </c>
      <c r="B1" s="22" t="s">
        <v>0</v>
      </c>
      <c r="C1" s="22" t="s">
        <v>36</v>
      </c>
      <c r="D1" s="22" t="s">
        <v>49</v>
      </c>
      <c r="E1" s="22" t="s">
        <v>34</v>
      </c>
      <c r="F1" s="22" t="s">
        <v>50</v>
      </c>
      <c r="G1" s="22" t="s">
        <v>54</v>
      </c>
      <c r="H1" s="22" t="s">
        <v>89</v>
      </c>
      <c r="I1" s="22" t="s">
        <v>80</v>
      </c>
      <c r="J1" s="22" t="s">
        <v>55</v>
      </c>
      <c r="K1" s="22" t="s">
        <v>42</v>
      </c>
      <c r="L1" s="22" t="s">
        <v>51</v>
      </c>
      <c r="M1" s="22" t="s">
        <v>52</v>
      </c>
      <c r="N1" s="22" t="s">
        <v>53</v>
      </c>
    </row>
    <row r="2" spans="1:14" x14ac:dyDescent="0.25">
      <c r="A2" s="13">
        <v>1</v>
      </c>
      <c r="B2" s="13" t="s">
        <v>4</v>
      </c>
      <c r="C2" s="13">
        <v>34548005719</v>
      </c>
      <c r="D2" s="17">
        <v>42734</v>
      </c>
      <c r="E2" s="17">
        <v>43434</v>
      </c>
      <c r="F2" s="13">
        <v>500000</v>
      </c>
      <c r="G2" s="13">
        <v>6.85</v>
      </c>
      <c r="H2" s="13" t="s">
        <v>90</v>
      </c>
      <c r="I2" s="13">
        <v>8562</v>
      </c>
      <c r="J2" s="13">
        <v>2</v>
      </c>
      <c r="K2" s="13">
        <v>500000</v>
      </c>
      <c r="L2" s="13" t="s">
        <v>56</v>
      </c>
      <c r="M2" s="13" t="s">
        <v>57</v>
      </c>
      <c r="N2" s="13"/>
    </row>
    <row r="3" spans="1:14" x14ac:dyDescent="0.25">
      <c r="A3" s="13">
        <v>2</v>
      </c>
      <c r="B3" s="13" t="s">
        <v>4</v>
      </c>
      <c r="C3" s="13">
        <v>36362642951</v>
      </c>
      <c r="D3" s="17">
        <v>42730</v>
      </c>
      <c r="E3" s="17">
        <v>43430</v>
      </c>
      <c r="F3" s="13">
        <v>150000</v>
      </c>
      <c r="G3" s="13">
        <v>6.95</v>
      </c>
      <c r="H3" s="13" t="s">
        <v>91</v>
      </c>
      <c r="I3" s="13"/>
      <c r="J3" s="13">
        <v>2</v>
      </c>
      <c r="K3" s="13">
        <v>171188</v>
      </c>
      <c r="L3" s="13" t="s">
        <v>56</v>
      </c>
      <c r="M3" s="13" t="s">
        <v>57</v>
      </c>
      <c r="N3" s="13"/>
    </row>
    <row r="4" spans="1:14" x14ac:dyDescent="0.25">
      <c r="A4" s="13">
        <v>3</v>
      </c>
      <c r="B4" s="10" t="s">
        <v>3</v>
      </c>
      <c r="C4" s="13">
        <v>411400177</v>
      </c>
      <c r="D4" s="17">
        <v>42671</v>
      </c>
      <c r="E4" s="17">
        <v>43371</v>
      </c>
      <c r="F4" s="13">
        <v>121565</v>
      </c>
      <c r="G4" s="13">
        <v>7.25</v>
      </c>
      <c r="H4" s="13" t="s">
        <v>90</v>
      </c>
      <c r="I4" s="13">
        <v>2203</v>
      </c>
      <c r="J4" s="13">
        <v>2</v>
      </c>
      <c r="K4" s="13">
        <v>121565</v>
      </c>
      <c r="L4" s="13"/>
      <c r="M4" s="13" t="s">
        <v>57</v>
      </c>
      <c r="N4" s="13"/>
    </row>
    <row r="5" spans="1:14" x14ac:dyDescent="0.25">
      <c r="A5" s="13">
        <v>4</v>
      </c>
      <c r="B5" s="10" t="s">
        <v>3</v>
      </c>
      <c r="C5" s="13">
        <v>411400178</v>
      </c>
      <c r="D5" s="17">
        <v>42671</v>
      </c>
      <c r="E5" s="17">
        <v>43371</v>
      </c>
      <c r="F5" s="13">
        <v>121565</v>
      </c>
      <c r="G5" s="13">
        <v>7.25</v>
      </c>
      <c r="H5" s="13" t="s">
        <v>90</v>
      </c>
      <c r="I5" s="13">
        <v>2203</v>
      </c>
      <c r="J5" s="13">
        <v>2</v>
      </c>
      <c r="K5" s="13">
        <v>121565</v>
      </c>
      <c r="L5" s="13"/>
      <c r="M5" s="13" t="s">
        <v>57</v>
      </c>
      <c r="N5" s="13"/>
    </row>
    <row r="17" spans="1:2" x14ac:dyDescent="0.25">
      <c r="A17" s="13" t="s">
        <v>11</v>
      </c>
      <c r="B17" s="17" t="s">
        <v>199</v>
      </c>
    </row>
    <row r="18" spans="1:2" x14ac:dyDescent="0.25">
      <c r="A18" s="13" t="s">
        <v>22</v>
      </c>
      <c r="B18" s="13">
        <f>SUM(F2:F5)</f>
        <v>893130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E16" sqref="E16"/>
    </sheetView>
  </sheetViews>
  <sheetFormatPr defaultRowHeight="15" x14ac:dyDescent="0.25"/>
  <cols>
    <col min="1" max="1" width="12.28515625" style="4" bestFit="1" customWidth="1"/>
    <col min="2" max="2" width="11.7109375" style="4" customWidth="1"/>
    <col min="3" max="3" width="16" style="4" bestFit="1" customWidth="1"/>
    <col min="7" max="7" width="17.42578125" bestFit="1" customWidth="1"/>
    <col min="16" max="16" width="13.140625" style="4" customWidth="1"/>
  </cols>
  <sheetData>
    <row r="1" spans="1:17" x14ac:dyDescent="0.25">
      <c r="A1" s="19" t="s">
        <v>61</v>
      </c>
      <c r="B1" s="19" t="s">
        <v>62</v>
      </c>
      <c r="C1" s="19" t="s">
        <v>75</v>
      </c>
      <c r="D1" s="12" t="s">
        <v>63</v>
      </c>
      <c r="E1" s="12" t="s">
        <v>64</v>
      </c>
      <c r="F1" s="12" t="s">
        <v>65</v>
      </c>
      <c r="G1" s="12" t="s">
        <v>66</v>
      </c>
      <c r="H1" s="12" t="s">
        <v>67</v>
      </c>
      <c r="I1" s="12" t="s">
        <v>68</v>
      </c>
      <c r="J1" s="12" t="s">
        <v>69</v>
      </c>
      <c r="K1" s="12" t="s">
        <v>70</v>
      </c>
      <c r="L1" s="12" t="s">
        <v>71</v>
      </c>
      <c r="M1" s="12" t="s">
        <v>72</v>
      </c>
      <c r="N1" s="12" t="s">
        <v>73</v>
      </c>
      <c r="O1" s="12" t="s">
        <v>74</v>
      </c>
      <c r="P1" s="12" t="s">
        <v>79</v>
      </c>
      <c r="Q1" s="12" t="s">
        <v>2</v>
      </c>
    </row>
    <row r="2" spans="1:17" s="4" customFormat="1" x14ac:dyDescent="0.25">
      <c r="A2" s="10" t="s">
        <v>59</v>
      </c>
      <c r="B2" s="10">
        <v>2012</v>
      </c>
      <c r="C2" s="9">
        <f>40626</f>
        <v>40626</v>
      </c>
      <c r="D2" s="9"/>
      <c r="E2" s="9"/>
      <c r="F2" s="9"/>
      <c r="G2" s="9"/>
      <c r="H2" s="9">
        <v>397</v>
      </c>
      <c r="I2" s="9">
        <v>2366</v>
      </c>
      <c r="J2" s="9">
        <v>2366</v>
      </c>
      <c r="K2" s="9">
        <v>2366</v>
      </c>
      <c r="L2" s="9">
        <v>2366</v>
      </c>
      <c r="M2" s="9">
        <v>2366</v>
      </c>
      <c r="N2" s="9">
        <v>2366</v>
      </c>
      <c r="O2" s="9">
        <v>2366</v>
      </c>
      <c r="P2" s="9">
        <v>1132</v>
      </c>
      <c r="Q2" s="10">
        <f t="shared" ref="Q2:Q13" si="0">SUM(C2:P2)</f>
        <v>58717</v>
      </c>
    </row>
    <row r="3" spans="1:17" s="4" customFormat="1" x14ac:dyDescent="0.25">
      <c r="A3" s="10" t="s">
        <v>60</v>
      </c>
      <c r="B3" s="10">
        <v>2012</v>
      </c>
      <c r="C3" s="9">
        <f>77730</f>
        <v>77730</v>
      </c>
      <c r="D3" s="9"/>
      <c r="E3" s="9"/>
      <c r="F3" s="9"/>
      <c r="G3" s="9"/>
      <c r="H3" s="9">
        <v>938</v>
      </c>
      <c r="I3" s="9">
        <v>2907</v>
      </c>
      <c r="J3" s="9">
        <v>2907</v>
      </c>
      <c r="K3" s="9">
        <v>2907</v>
      </c>
      <c r="L3" s="9">
        <v>2907</v>
      </c>
      <c r="M3" s="9">
        <v>2907</v>
      </c>
      <c r="N3" s="9">
        <v>2907</v>
      </c>
      <c r="O3" s="9">
        <v>2907</v>
      </c>
      <c r="P3" s="9">
        <v>2001</v>
      </c>
      <c r="Q3" s="10">
        <f t="shared" si="0"/>
        <v>101018</v>
      </c>
    </row>
    <row r="4" spans="1:17" s="4" customFormat="1" x14ac:dyDescent="0.25">
      <c r="A4" s="28" t="s">
        <v>59</v>
      </c>
      <c r="B4" s="28">
        <v>2013</v>
      </c>
      <c r="C4" s="29">
        <f>SUM(C2:P2)</f>
        <v>58717</v>
      </c>
      <c r="D4" s="29">
        <v>2366</v>
      </c>
      <c r="E4" s="29">
        <v>2366</v>
      </c>
      <c r="F4" s="29">
        <v>2366</v>
      </c>
      <c r="G4" s="29">
        <v>2459</v>
      </c>
      <c r="H4" s="29">
        <v>2459</v>
      </c>
      <c r="I4" s="29">
        <v>2459</v>
      </c>
      <c r="J4" s="29">
        <v>2459</v>
      </c>
      <c r="K4" s="29">
        <v>2459</v>
      </c>
      <c r="L4" s="29">
        <v>2459</v>
      </c>
      <c r="M4" s="29">
        <v>2459</v>
      </c>
      <c r="N4" s="29">
        <v>2459</v>
      </c>
      <c r="O4" s="29">
        <v>2459</v>
      </c>
      <c r="P4" s="29">
        <v>6088</v>
      </c>
      <c r="Q4" s="28">
        <f t="shared" si="0"/>
        <v>94034</v>
      </c>
    </row>
    <row r="5" spans="1:17" s="4" customFormat="1" x14ac:dyDescent="0.25">
      <c r="A5" s="28" t="s">
        <v>60</v>
      </c>
      <c r="B5" s="28">
        <v>2013</v>
      </c>
      <c r="C5" s="29">
        <f>SUM(C3:P3)</f>
        <v>101018</v>
      </c>
      <c r="D5" s="29">
        <v>2907</v>
      </c>
      <c r="E5" s="29">
        <v>2907</v>
      </c>
      <c r="F5" s="29">
        <v>2907</v>
      </c>
      <c r="G5" s="29">
        <v>3000</v>
      </c>
      <c r="H5" s="29">
        <v>3000</v>
      </c>
      <c r="I5" s="29">
        <v>3000</v>
      </c>
      <c r="J5" s="29">
        <v>3000</v>
      </c>
      <c r="K5" s="29">
        <v>3000</v>
      </c>
      <c r="L5" s="29">
        <v>3000</v>
      </c>
      <c r="M5" s="29">
        <v>3000</v>
      </c>
      <c r="N5" s="29">
        <v>3000</v>
      </c>
      <c r="O5" s="29">
        <v>3000</v>
      </c>
      <c r="P5" s="29">
        <v>10003</v>
      </c>
      <c r="Q5" s="28">
        <f t="shared" si="0"/>
        <v>146742</v>
      </c>
    </row>
    <row r="6" spans="1:17" x14ac:dyDescent="0.25">
      <c r="A6" s="10" t="s">
        <v>59</v>
      </c>
      <c r="B6" s="10">
        <v>2014</v>
      </c>
      <c r="C6" s="9">
        <f t="shared" ref="C6:C13" si="1">SUM(C4:P4)</f>
        <v>94034</v>
      </c>
      <c r="D6" s="9">
        <v>2459</v>
      </c>
      <c r="E6" s="9">
        <v>2459</v>
      </c>
      <c r="F6" s="9">
        <v>2459</v>
      </c>
      <c r="G6" s="9">
        <v>2720</v>
      </c>
      <c r="H6" s="9">
        <v>2720</v>
      </c>
      <c r="I6" s="9">
        <v>2011</v>
      </c>
      <c r="J6" s="9">
        <v>2011</v>
      </c>
      <c r="K6" s="9">
        <v>2011</v>
      </c>
      <c r="L6" s="9">
        <v>2011</v>
      </c>
      <c r="M6" s="9">
        <v>2011</v>
      </c>
      <c r="N6" s="9">
        <v>2011</v>
      </c>
      <c r="O6" s="9">
        <v>2011</v>
      </c>
      <c r="P6" s="9">
        <v>9172</v>
      </c>
      <c r="Q6" s="10">
        <f t="shared" si="0"/>
        <v>130100</v>
      </c>
    </row>
    <row r="7" spans="1:17" x14ac:dyDescent="0.25">
      <c r="A7" s="10" t="s">
        <v>60</v>
      </c>
      <c r="B7" s="10">
        <v>2014</v>
      </c>
      <c r="C7" s="9">
        <f t="shared" si="1"/>
        <v>146742</v>
      </c>
      <c r="D7" s="9">
        <v>3000</v>
      </c>
      <c r="E7" s="9">
        <v>3000</v>
      </c>
      <c r="F7" s="9">
        <v>3000</v>
      </c>
      <c r="G7" s="9">
        <v>3261</v>
      </c>
      <c r="H7" s="9">
        <v>3261</v>
      </c>
      <c r="I7" s="9">
        <v>3261</v>
      </c>
      <c r="J7" s="9">
        <v>3261</v>
      </c>
      <c r="K7" s="9">
        <v>3261</v>
      </c>
      <c r="L7" s="9">
        <v>3261</v>
      </c>
      <c r="M7" s="9">
        <v>3261</v>
      </c>
      <c r="N7" s="9">
        <v>3261</v>
      </c>
      <c r="O7" s="9">
        <v>3261</v>
      </c>
      <c r="P7" s="9">
        <v>14074</v>
      </c>
      <c r="Q7" s="10">
        <f t="shared" si="0"/>
        <v>199165</v>
      </c>
    </row>
    <row r="8" spans="1:17" x14ac:dyDescent="0.25">
      <c r="A8" s="28" t="s">
        <v>59</v>
      </c>
      <c r="B8" s="28">
        <v>2015</v>
      </c>
      <c r="C8" s="29">
        <f t="shared" si="1"/>
        <v>130100</v>
      </c>
      <c r="D8" s="29">
        <v>2011</v>
      </c>
      <c r="E8" s="29">
        <v>2011</v>
      </c>
      <c r="F8" s="29">
        <v>2011</v>
      </c>
      <c r="G8" s="29">
        <v>2221</v>
      </c>
      <c r="H8" s="29">
        <v>2221</v>
      </c>
      <c r="I8" s="29">
        <v>2221</v>
      </c>
      <c r="J8" s="29">
        <v>2221</v>
      </c>
      <c r="K8" s="29">
        <v>2221</v>
      </c>
      <c r="L8" s="29">
        <v>2221</v>
      </c>
      <c r="M8" s="29">
        <v>2221</v>
      </c>
      <c r="N8" s="29">
        <v>2221</v>
      </c>
      <c r="O8" s="29">
        <v>2221</v>
      </c>
      <c r="P8" s="29">
        <v>12288</v>
      </c>
      <c r="Q8" s="28">
        <f t="shared" si="0"/>
        <v>168410</v>
      </c>
    </row>
    <row r="9" spans="1:17" x14ac:dyDescent="0.25">
      <c r="A9" s="28" t="s">
        <v>60</v>
      </c>
      <c r="B9" s="28">
        <v>2015</v>
      </c>
      <c r="C9" s="29">
        <f t="shared" si="1"/>
        <v>199165</v>
      </c>
      <c r="D9" s="29">
        <v>3261</v>
      </c>
      <c r="E9" s="29">
        <v>3261</v>
      </c>
      <c r="F9" s="29">
        <v>3261</v>
      </c>
      <c r="G9" s="29">
        <v>3471</v>
      </c>
      <c r="H9" s="29">
        <v>3471</v>
      </c>
      <c r="I9" s="29">
        <v>3471</v>
      </c>
      <c r="J9" s="29">
        <v>3471</v>
      </c>
      <c r="K9" s="29">
        <v>3471</v>
      </c>
      <c r="L9" s="29">
        <v>3471</v>
      </c>
      <c r="M9" s="29">
        <v>3471</v>
      </c>
      <c r="N9" s="29">
        <v>3471</v>
      </c>
      <c r="O9" s="29">
        <v>3471</v>
      </c>
      <c r="P9" s="29">
        <v>18861</v>
      </c>
      <c r="Q9" s="28">
        <f t="shared" si="0"/>
        <v>259048</v>
      </c>
    </row>
    <row r="10" spans="1:17" x14ac:dyDescent="0.25">
      <c r="A10" s="10" t="s">
        <v>59</v>
      </c>
      <c r="B10" s="10">
        <v>2016</v>
      </c>
      <c r="C10" s="9">
        <f t="shared" si="1"/>
        <v>168410</v>
      </c>
      <c r="D10" s="9">
        <v>2221</v>
      </c>
      <c r="E10" s="9">
        <v>2221</v>
      </c>
      <c r="F10" s="9">
        <v>2221</v>
      </c>
      <c r="G10" s="9">
        <v>2635</v>
      </c>
      <c r="H10" s="9">
        <v>2635</v>
      </c>
      <c r="I10" s="9">
        <v>2635</v>
      </c>
      <c r="J10" s="9">
        <v>2635</v>
      </c>
      <c r="K10" s="9">
        <v>2635</v>
      </c>
      <c r="L10" s="9">
        <v>2635</v>
      </c>
      <c r="M10" s="9">
        <v>2635</v>
      </c>
      <c r="N10" s="9">
        <v>2635</v>
      </c>
      <c r="O10" s="9">
        <v>2635</v>
      </c>
      <c r="P10" s="9">
        <v>15516</v>
      </c>
      <c r="Q10" s="10">
        <f t="shared" si="0"/>
        <v>214304</v>
      </c>
    </row>
    <row r="11" spans="1:17" x14ac:dyDescent="0.25">
      <c r="A11" s="10" t="s">
        <v>60</v>
      </c>
      <c r="B11" s="10">
        <v>2016</v>
      </c>
      <c r="C11" s="9">
        <f t="shared" si="1"/>
        <v>259048</v>
      </c>
      <c r="D11" s="9">
        <v>3471</v>
      </c>
      <c r="E11" s="9">
        <v>3471</v>
      </c>
      <c r="F11" s="9">
        <v>3471</v>
      </c>
      <c r="G11" s="9">
        <v>3885</v>
      </c>
      <c r="H11" s="9">
        <v>3885</v>
      </c>
      <c r="I11" s="9">
        <v>3885</v>
      </c>
      <c r="J11" s="9">
        <v>3885</v>
      </c>
      <c r="K11" s="9">
        <v>3885</v>
      </c>
      <c r="L11" s="9">
        <v>3885</v>
      </c>
      <c r="M11" s="9">
        <v>3885</v>
      </c>
      <c r="N11" s="9">
        <v>3885</v>
      </c>
      <c r="O11" s="9">
        <v>3885</v>
      </c>
      <c r="P11" s="9">
        <v>23842</v>
      </c>
      <c r="Q11" s="10">
        <f t="shared" si="0"/>
        <v>328268</v>
      </c>
    </row>
    <row r="12" spans="1:17" x14ac:dyDescent="0.25">
      <c r="A12" s="28" t="s">
        <v>59</v>
      </c>
      <c r="B12" s="28">
        <v>2017</v>
      </c>
      <c r="C12" s="29">
        <f t="shared" si="1"/>
        <v>214304</v>
      </c>
      <c r="D12" s="29">
        <v>2635</v>
      </c>
      <c r="E12" s="29">
        <v>2635</v>
      </c>
      <c r="F12" s="29">
        <v>2635</v>
      </c>
      <c r="G12" s="29">
        <v>2635</v>
      </c>
      <c r="H12" s="29">
        <v>2635</v>
      </c>
      <c r="I12" s="29">
        <v>2635</v>
      </c>
      <c r="J12" s="29">
        <v>3052</v>
      </c>
      <c r="K12" s="29">
        <v>3052</v>
      </c>
      <c r="L12" s="29">
        <v>3052</v>
      </c>
      <c r="M12" s="29">
        <v>3052</v>
      </c>
      <c r="N12" s="29">
        <v>3052</v>
      </c>
      <c r="O12" s="29">
        <v>3052</v>
      </c>
      <c r="P12" s="29">
        <v>19367</v>
      </c>
      <c r="Q12" s="28">
        <f t="shared" si="0"/>
        <v>267793</v>
      </c>
    </row>
    <row r="13" spans="1:17" x14ac:dyDescent="0.25">
      <c r="A13" s="28" t="s">
        <v>60</v>
      </c>
      <c r="B13" s="28">
        <v>2017</v>
      </c>
      <c r="C13" s="29">
        <f t="shared" si="1"/>
        <v>328268</v>
      </c>
      <c r="D13" s="29">
        <v>3885</v>
      </c>
      <c r="E13" s="29">
        <v>3885</v>
      </c>
      <c r="F13" s="29">
        <v>3885</v>
      </c>
      <c r="G13" s="29">
        <v>3885</v>
      </c>
      <c r="H13" s="29">
        <v>3885</v>
      </c>
      <c r="I13" s="29">
        <v>3885</v>
      </c>
      <c r="J13" s="29">
        <v>4302</v>
      </c>
      <c r="K13" s="29">
        <v>4302</v>
      </c>
      <c r="L13" s="29">
        <v>4302</v>
      </c>
      <c r="M13" s="29">
        <v>4302</v>
      </c>
      <c r="N13" s="29">
        <v>4302</v>
      </c>
      <c r="O13" s="29">
        <v>4302</v>
      </c>
      <c r="P13" s="29">
        <v>29591</v>
      </c>
      <c r="Q13" s="28">
        <f t="shared" si="0"/>
        <v>406981</v>
      </c>
    </row>
    <row r="14" spans="1:17" x14ac:dyDescent="0.25">
      <c r="A14" s="10" t="s">
        <v>59</v>
      </c>
      <c r="B14" s="10">
        <v>2018</v>
      </c>
      <c r="C14" s="9">
        <f>SUM(C12:P12)</f>
        <v>267793</v>
      </c>
      <c r="D14" s="9">
        <v>3052</v>
      </c>
      <c r="E14" s="9">
        <v>3052</v>
      </c>
      <c r="F14" s="62">
        <v>3052</v>
      </c>
      <c r="G14" s="62">
        <v>3052</v>
      </c>
      <c r="H14" s="9">
        <v>3052</v>
      </c>
      <c r="I14" s="9">
        <v>3052</v>
      </c>
      <c r="J14" s="9">
        <v>3052</v>
      </c>
      <c r="K14" s="1"/>
      <c r="L14" s="1"/>
      <c r="M14" s="1"/>
      <c r="N14" s="1"/>
      <c r="O14" s="1"/>
      <c r="P14" s="1"/>
      <c r="Q14" s="1"/>
    </row>
    <row r="15" spans="1:17" x14ac:dyDescent="0.25">
      <c r="A15" s="10" t="s">
        <v>60</v>
      </c>
      <c r="B15" s="10">
        <v>2018</v>
      </c>
      <c r="C15" s="9">
        <f>SUM(C13:P13)</f>
        <v>406981</v>
      </c>
      <c r="D15" s="9">
        <v>4302</v>
      </c>
      <c r="E15" s="9">
        <v>4302</v>
      </c>
      <c r="F15" s="62">
        <v>4302</v>
      </c>
      <c r="G15" s="62">
        <v>4302</v>
      </c>
      <c r="H15" s="9">
        <v>4302</v>
      </c>
      <c r="I15" s="9">
        <v>4302</v>
      </c>
      <c r="J15" s="9">
        <v>4302</v>
      </c>
      <c r="K15" s="1"/>
      <c r="L15" s="1"/>
      <c r="M15" s="1"/>
      <c r="N15" s="1"/>
      <c r="O15" s="1"/>
      <c r="P15" s="1"/>
      <c r="Q15" s="1"/>
    </row>
    <row r="17" spans="1:2" x14ac:dyDescent="0.25">
      <c r="A17" s="13" t="s">
        <v>11</v>
      </c>
      <c r="B17" s="17" t="s">
        <v>199</v>
      </c>
    </row>
    <row r="18" spans="1:2" x14ac:dyDescent="0.25">
      <c r="A18" s="13" t="s">
        <v>22</v>
      </c>
      <c r="B18" s="27">
        <f>SUM(Q12:Q13)</f>
        <v>674774</v>
      </c>
    </row>
    <row r="21" spans="1:2" x14ac:dyDescent="0.25">
      <c r="A21" s="4" t="s">
        <v>118</v>
      </c>
    </row>
    <row r="22" spans="1:2" x14ac:dyDescent="0.25">
      <c r="A22" t="s">
        <v>95</v>
      </c>
      <c r="B22">
        <v>7917180</v>
      </c>
    </row>
    <row r="23" spans="1:2" x14ac:dyDescent="0.25">
      <c r="A23" t="s">
        <v>96</v>
      </c>
      <c r="B23">
        <v>35000</v>
      </c>
    </row>
    <row r="24" spans="1:2" x14ac:dyDescent="0.25">
      <c r="A24" t="s">
        <v>97</v>
      </c>
      <c r="B24" s="33">
        <v>0.12</v>
      </c>
    </row>
    <row r="25" spans="1:2" x14ac:dyDescent="0.25">
      <c r="A25" t="s">
        <v>59</v>
      </c>
      <c r="B25" s="33">
        <v>0.08</v>
      </c>
    </row>
    <row r="26" spans="1:2" x14ac:dyDescent="0.25">
      <c r="A26" t="s">
        <v>101</v>
      </c>
      <c r="B26" s="33">
        <v>0.04</v>
      </c>
    </row>
    <row r="27" spans="1:2" x14ac:dyDescent="0.25">
      <c r="A27" t="s">
        <v>98</v>
      </c>
      <c r="B27">
        <v>8</v>
      </c>
    </row>
    <row r="28" spans="1:2" x14ac:dyDescent="0.25">
      <c r="A28" t="s">
        <v>99</v>
      </c>
      <c r="B28" s="33" t="s">
        <v>100</v>
      </c>
    </row>
    <row r="29" spans="1:2" x14ac:dyDescent="0.25">
      <c r="A29" t="s">
        <v>75</v>
      </c>
      <c r="B29">
        <v>529294</v>
      </c>
    </row>
    <row r="30" spans="1:2" x14ac:dyDescent="0.25">
      <c r="A30"/>
      <c r="B30"/>
    </row>
    <row r="31" spans="1:2" x14ac:dyDescent="0.25">
      <c r="A31"/>
      <c r="B31"/>
    </row>
    <row r="32" spans="1:2" x14ac:dyDescent="0.25">
      <c r="A32"/>
      <c r="B32"/>
    </row>
    <row r="33" spans="1:2" x14ac:dyDescent="0.25">
      <c r="A33" t="s">
        <v>102</v>
      </c>
      <c r="B33">
        <v>54</v>
      </c>
    </row>
    <row r="34" spans="1:2" x14ac:dyDescent="0.25">
      <c r="A34" t="s">
        <v>103</v>
      </c>
      <c r="B34" s="33">
        <v>0.9</v>
      </c>
    </row>
    <row r="35" spans="1:2" x14ac:dyDescent="0.25">
      <c r="A35" t="s">
        <v>104</v>
      </c>
      <c r="B35" s="33">
        <v>1</v>
      </c>
    </row>
    <row r="36" spans="1:2" x14ac:dyDescent="0.25">
      <c r="A36" t="s">
        <v>105</v>
      </c>
      <c r="B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A17" sqref="A17:B18"/>
    </sheetView>
  </sheetViews>
  <sheetFormatPr defaultRowHeight="15" x14ac:dyDescent="0.25"/>
  <cols>
    <col min="3" max="3" width="12" bestFit="1" customWidth="1"/>
  </cols>
  <sheetData>
    <row r="1" spans="1:16" x14ac:dyDescent="0.25">
      <c r="A1" s="14" t="s">
        <v>61</v>
      </c>
      <c r="B1" s="14" t="s">
        <v>62</v>
      </c>
      <c r="C1" s="14" t="s">
        <v>75</v>
      </c>
      <c r="D1" s="15" t="s">
        <v>63</v>
      </c>
      <c r="E1" s="15" t="s">
        <v>64</v>
      </c>
      <c r="F1" s="15" t="s">
        <v>65</v>
      </c>
      <c r="G1" s="15" t="s">
        <v>66</v>
      </c>
      <c r="H1" s="15" t="s">
        <v>67</v>
      </c>
      <c r="I1" s="15" t="s">
        <v>68</v>
      </c>
      <c r="J1" s="15" t="s">
        <v>69</v>
      </c>
      <c r="K1" s="15" t="s">
        <v>70</v>
      </c>
      <c r="L1" s="15" t="s">
        <v>71</v>
      </c>
      <c r="M1" s="15" t="s">
        <v>72</v>
      </c>
      <c r="N1" s="15" t="s">
        <v>73</v>
      </c>
      <c r="O1" s="15" t="s">
        <v>74</v>
      </c>
      <c r="P1" s="15" t="s">
        <v>58</v>
      </c>
    </row>
    <row r="2" spans="1:16" x14ac:dyDescent="0.25">
      <c r="A2" s="13" t="s">
        <v>60</v>
      </c>
      <c r="B2" s="13">
        <v>2018</v>
      </c>
      <c r="C2" s="13"/>
      <c r="D2" s="13">
        <v>8963</v>
      </c>
      <c r="E2" s="13">
        <v>8963</v>
      </c>
      <c r="F2" s="13">
        <v>8963</v>
      </c>
      <c r="G2" s="13">
        <v>8963</v>
      </c>
      <c r="H2" s="13">
        <v>8963</v>
      </c>
      <c r="I2" s="13">
        <v>8963</v>
      </c>
      <c r="J2" s="13">
        <v>8963</v>
      </c>
      <c r="K2" s="7"/>
      <c r="L2" s="7"/>
      <c r="M2" s="7"/>
      <c r="N2" s="7"/>
      <c r="O2" s="7"/>
      <c r="P2" s="13">
        <f t="shared" ref="P2" si="0">SUM(D2:O2)</f>
        <v>62741</v>
      </c>
    </row>
    <row r="17" spans="1:2" x14ac:dyDescent="0.25">
      <c r="A17" s="13" t="s">
        <v>11</v>
      </c>
      <c r="B17" s="17" t="s">
        <v>199</v>
      </c>
    </row>
    <row r="18" spans="1:2" x14ac:dyDescent="0.25">
      <c r="A18" s="13" t="s">
        <v>22</v>
      </c>
      <c r="B18" s="13">
        <f>SUM(P2:P10)</f>
        <v>62741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J9" sqref="J9"/>
    </sheetView>
  </sheetViews>
  <sheetFormatPr defaultRowHeight="15" x14ac:dyDescent="0.25"/>
  <cols>
    <col min="1" max="1" width="12.28515625" bestFit="1" customWidth="1"/>
    <col min="3" max="3" width="24.7109375" bestFit="1" customWidth="1"/>
    <col min="8" max="8" width="11.85546875" customWidth="1"/>
    <col min="9" max="9" width="10.7109375" bestFit="1" customWidth="1"/>
  </cols>
  <sheetData>
    <row r="1" spans="1:16" x14ac:dyDescent="0.25">
      <c r="A1" s="14" t="s">
        <v>61</v>
      </c>
      <c r="B1" s="14" t="s">
        <v>62</v>
      </c>
      <c r="C1" s="14" t="s">
        <v>75</v>
      </c>
      <c r="D1" s="15" t="s">
        <v>63</v>
      </c>
      <c r="E1" s="15" t="s">
        <v>64</v>
      </c>
      <c r="F1" s="15" t="s">
        <v>65</v>
      </c>
      <c r="G1" s="15" t="s">
        <v>66</v>
      </c>
      <c r="H1" s="15" t="s">
        <v>67</v>
      </c>
      <c r="I1" s="15" t="s">
        <v>68</v>
      </c>
      <c r="J1" s="15" t="s">
        <v>69</v>
      </c>
      <c r="K1" s="15" t="s">
        <v>70</v>
      </c>
      <c r="L1" s="15" t="s">
        <v>71</v>
      </c>
      <c r="M1" s="15" t="s">
        <v>72</v>
      </c>
      <c r="N1" s="15" t="s">
        <v>73</v>
      </c>
      <c r="O1" s="15" t="s">
        <v>74</v>
      </c>
      <c r="P1" s="15" t="s">
        <v>58</v>
      </c>
    </row>
    <row r="2" spans="1:16" x14ac:dyDescent="0.25">
      <c r="A2" s="13" t="s">
        <v>60</v>
      </c>
      <c r="B2" s="13">
        <v>2012</v>
      </c>
      <c r="C2" s="13"/>
      <c r="D2" s="13"/>
      <c r="E2" s="13"/>
      <c r="F2" s="13"/>
      <c r="G2" s="13"/>
      <c r="H2" s="7">
        <v>541</v>
      </c>
      <c r="I2" s="7">
        <v>541</v>
      </c>
      <c r="J2" s="7">
        <v>541</v>
      </c>
      <c r="K2" s="7">
        <v>541</v>
      </c>
      <c r="L2" s="7">
        <v>541</v>
      </c>
      <c r="M2" s="7">
        <v>541</v>
      </c>
      <c r="N2" s="7">
        <v>541</v>
      </c>
      <c r="O2" s="7">
        <v>541</v>
      </c>
      <c r="P2" s="13">
        <f t="shared" ref="P2:P7" si="0">SUM(D2:O2)</f>
        <v>4328</v>
      </c>
    </row>
    <row r="3" spans="1:16" x14ac:dyDescent="0.25">
      <c r="A3" s="28" t="s">
        <v>60</v>
      </c>
      <c r="B3" s="28">
        <v>2013</v>
      </c>
      <c r="C3" s="28"/>
      <c r="D3" s="30">
        <v>541</v>
      </c>
      <c r="E3" s="30">
        <v>541</v>
      </c>
      <c r="F3" s="30">
        <v>541</v>
      </c>
      <c r="G3" s="30">
        <v>541</v>
      </c>
      <c r="H3" s="30">
        <v>541</v>
      </c>
      <c r="I3" s="30">
        <v>541</v>
      </c>
      <c r="J3" s="30">
        <v>541</v>
      </c>
      <c r="K3" s="30">
        <v>541</v>
      </c>
      <c r="L3" s="30">
        <v>541</v>
      </c>
      <c r="M3" s="30">
        <v>541</v>
      </c>
      <c r="N3" s="30">
        <v>541</v>
      </c>
      <c r="O3" s="30">
        <v>541</v>
      </c>
      <c r="P3" s="28">
        <f t="shared" si="0"/>
        <v>6492</v>
      </c>
    </row>
    <row r="4" spans="1:16" x14ac:dyDescent="0.25">
      <c r="A4" s="13" t="s">
        <v>60</v>
      </c>
      <c r="B4" s="13">
        <v>2014</v>
      </c>
      <c r="C4" s="13"/>
      <c r="D4" s="7">
        <v>541</v>
      </c>
      <c r="E4" s="7">
        <v>541</v>
      </c>
      <c r="F4" s="7">
        <v>541</v>
      </c>
      <c r="G4" s="7">
        <v>541</v>
      </c>
      <c r="H4" s="7">
        <v>541</v>
      </c>
      <c r="I4" s="8">
        <v>1250</v>
      </c>
      <c r="J4" s="8">
        <v>1250</v>
      </c>
      <c r="K4" s="8">
        <v>1250</v>
      </c>
      <c r="L4" s="8">
        <v>1250</v>
      </c>
      <c r="M4" s="8">
        <v>1250</v>
      </c>
      <c r="N4" s="8">
        <v>1250</v>
      </c>
      <c r="O4" s="8">
        <v>1250</v>
      </c>
      <c r="P4" s="13">
        <f t="shared" si="0"/>
        <v>11455</v>
      </c>
    </row>
    <row r="5" spans="1:16" x14ac:dyDescent="0.25">
      <c r="A5" s="28" t="s">
        <v>60</v>
      </c>
      <c r="B5" s="28">
        <v>2015</v>
      </c>
      <c r="C5" s="31"/>
      <c r="D5" s="32">
        <v>1250</v>
      </c>
      <c r="E5" s="32">
        <v>1250</v>
      </c>
      <c r="F5" s="32">
        <v>1250</v>
      </c>
      <c r="G5" s="32">
        <v>1250</v>
      </c>
      <c r="H5" s="32">
        <v>1250</v>
      </c>
      <c r="I5" s="32">
        <v>1250</v>
      </c>
      <c r="J5" s="32">
        <v>1250</v>
      </c>
      <c r="K5" s="32">
        <v>1250</v>
      </c>
      <c r="L5" s="32">
        <v>1250</v>
      </c>
      <c r="M5" s="32">
        <v>1250</v>
      </c>
      <c r="N5" s="32">
        <v>1250</v>
      </c>
      <c r="O5" s="32">
        <v>1250</v>
      </c>
      <c r="P5" s="28">
        <f t="shared" si="0"/>
        <v>15000</v>
      </c>
    </row>
    <row r="6" spans="1:16" x14ac:dyDescent="0.25">
      <c r="A6" s="13" t="s">
        <v>60</v>
      </c>
      <c r="B6" s="13">
        <v>2016</v>
      </c>
      <c r="C6" s="1"/>
      <c r="D6" s="8">
        <v>1250</v>
      </c>
      <c r="E6" s="8">
        <v>1250</v>
      </c>
      <c r="F6" s="8">
        <v>1250</v>
      </c>
      <c r="G6" s="8">
        <v>1250</v>
      </c>
      <c r="H6" s="8">
        <v>1250</v>
      </c>
      <c r="I6" s="8">
        <v>1250</v>
      </c>
      <c r="J6" s="8">
        <v>1250</v>
      </c>
      <c r="K6" s="8">
        <v>1250</v>
      </c>
      <c r="L6" s="8">
        <v>1250</v>
      </c>
      <c r="M6" s="8">
        <v>1250</v>
      </c>
      <c r="N6" s="8">
        <v>1250</v>
      </c>
      <c r="O6" s="8">
        <v>1250</v>
      </c>
      <c r="P6" s="13">
        <f t="shared" si="0"/>
        <v>15000</v>
      </c>
    </row>
    <row r="7" spans="1:16" x14ac:dyDescent="0.25">
      <c r="A7" s="28" t="s">
        <v>60</v>
      </c>
      <c r="B7" s="28">
        <v>2017</v>
      </c>
      <c r="C7" s="31"/>
      <c r="D7" s="32">
        <v>1250</v>
      </c>
      <c r="E7" s="32">
        <v>1250</v>
      </c>
      <c r="F7" s="32">
        <v>1250</v>
      </c>
      <c r="G7" s="32">
        <v>1250</v>
      </c>
      <c r="H7" s="32">
        <v>1250</v>
      </c>
      <c r="I7" s="32">
        <v>1250</v>
      </c>
      <c r="J7" s="32">
        <v>1250</v>
      </c>
      <c r="K7" s="32">
        <v>1250</v>
      </c>
      <c r="L7" s="32">
        <v>1250</v>
      </c>
      <c r="M7" s="32">
        <v>1250</v>
      </c>
      <c r="N7" s="32">
        <v>1250</v>
      </c>
      <c r="O7" s="32">
        <v>1250</v>
      </c>
      <c r="P7" s="28">
        <f t="shared" si="0"/>
        <v>15000</v>
      </c>
    </row>
    <row r="8" spans="1:16" x14ac:dyDescent="0.25">
      <c r="A8" s="13" t="s">
        <v>60</v>
      </c>
      <c r="B8" s="13">
        <v>2018</v>
      </c>
      <c r="C8" s="1"/>
      <c r="D8" s="8">
        <v>1250</v>
      </c>
      <c r="E8" s="8">
        <v>1250</v>
      </c>
      <c r="F8" s="8">
        <v>1250</v>
      </c>
      <c r="G8" s="8">
        <v>1250</v>
      </c>
      <c r="H8" s="8">
        <v>1250</v>
      </c>
      <c r="I8" s="8">
        <v>1250</v>
      </c>
      <c r="J8" s="8">
        <v>1250</v>
      </c>
      <c r="K8" s="8"/>
      <c r="L8" s="8"/>
      <c r="M8" s="8"/>
      <c r="N8" s="8"/>
      <c r="O8" s="8"/>
      <c r="P8" s="13">
        <f t="shared" ref="P8" si="1">SUM(D8:O8)</f>
        <v>8750</v>
      </c>
    </row>
    <row r="17" spans="1:2" x14ac:dyDescent="0.25">
      <c r="A17" s="13" t="s">
        <v>11</v>
      </c>
      <c r="B17" s="17" t="s">
        <v>199</v>
      </c>
    </row>
    <row r="18" spans="1:2" x14ac:dyDescent="0.25">
      <c r="A18" s="13" t="s">
        <v>22</v>
      </c>
      <c r="B18" s="13">
        <f>SUM(P2:P10)</f>
        <v>76025</v>
      </c>
    </row>
    <row r="21" spans="1:2" x14ac:dyDescent="0.25">
      <c r="A21" t="s">
        <v>120</v>
      </c>
    </row>
    <row r="22" spans="1:2" x14ac:dyDescent="0.25">
      <c r="A22" t="s">
        <v>109</v>
      </c>
      <c r="B22">
        <f>(32375*5)/70</f>
        <v>2312.5</v>
      </c>
    </row>
    <row r="23" spans="1:2" x14ac:dyDescent="0.25">
      <c r="A23" s="34" t="s">
        <v>106</v>
      </c>
    </row>
    <row r="24" spans="1:2" x14ac:dyDescent="0.25">
      <c r="A24" t="s">
        <v>107</v>
      </c>
    </row>
    <row r="25" spans="1:2" x14ac:dyDescent="0.25">
      <c r="A25" s="35"/>
    </row>
    <row r="28" spans="1:2" x14ac:dyDescent="0.25">
      <c r="A28" s="4" t="s">
        <v>108</v>
      </c>
    </row>
    <row r="29" spans="1:2" x14ac:dyDescent="0.25">
      <c r="A29" s="4" t="s">
        <v>110</v>
      </c>
      <c r="B29" s="3">
        <v>40916</v>
      </c>
    </row>
    <row r="30" spans="1:2" x14ac:dyDescent="0.25">
      <c r="A30" t="s">
        <v>111</v>
      </c>
      <c r="B30" t="s">
        <v>112</v>
      </c>
    </row>
    <row r="31" spans="1:2" x14ac:dyDescent="0.25">
      <c r="A31" t="s">
        <v>113</v>
      </c>
      <c r="B31">
        <v>15000</v>
      </c>
    </row>
    <row r="32" spans="1:2" x14ac:dyDescent="0.25">
      <c r="A32" t="s">
        <v>114</v>
      </c>
      <c r="B32">
        <v>22</v>
      </c>
    </row>
    <row r="33" spans="1:2" x14ac:dyDescent="0.25">
      <c r="A33" t="s">
        <v>115</v>
      </c>
      <c r="B33">
        <v>4714</v>
      </c>
    </row>
    <row r="34" spans="1:2" x14ac:dyDescent="0.25">
      <c r="A34" s="36" t="s">
        <v>116</v>
      </c>
    </row>
  </sheetData>
  <hyperlinks>
    <hyperlink ref="A34"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B1" workbookViewId="0">
      <selection activeCell="F13" sqref="F13"/>
    </sheetView>
  </sheetViews>
  <sheetFormatPr defaultRowHeight="15" x14ac:dyDescent="0.25"/>
  <cols>
    <col min="1" max="1" width="12.28515625" style="4" bestFit="1" customWidth="1"/>
    <col min="2" max="2" width="9.5703125" style="4" bestFit="1" customWidth="1"/>
    <col min="3" max="3" width="10.85546875" bestFit="1" customWidth="1"/>
    <col min="4" max="6" width="9.5703125" bestFit="1" customWidth="1"/>
    <col min="7" max="7" width="10.85546875" bestFit="1" customWidth="1"/>
    <col min="8" max="10" width="9.5703125" bestFit="1" customWidth="1"/>
    <col min="11" max="11" width="10.85546875" bestFit="1" customWidth="1"/>
    <col min="12" max="15" width="9.5703125" bestFit="1" customWidth="1"/>
    <col min="16" max="16" width="10.42578125" style="15" bestFit="1" customWidth="1"/>
  </cols>
  <sheetData>
    <row r="1" spans="1:18" x14ac:dyDescent="0.25">
      <c r="A1" s="14" t="s">
        <v>61</v>
      </c>
      <c r="B1" s="14" t="s">
        <v>62</v>
      </c>
      <c r="C1" s="15" t="s">
        <v>63</v>
      </c>
      <c r="D1" s="15" t="s">
        <v>64</v>
      </c>
      <c r="E1" s="15" t="s">
        <v>65</v>
      </c>
      <c r="F1" s="15" t="s">
        <v>66</v>
      </c>
      <c r="G1" s="15" t="s">
        <v>67</v>
      </c>
      <c r="H1" s="15" t="s">
        <v>68</v>
      </c>
      <c r="I1" s="15" t="s">
        <v>69</v>
      </c>
      <c r="J1" s="15" t="s">
        <v>70</v>
      </c>
      <c r="K1" s="15" t="s">
        <v>71</v>
      </c>
      <c r="L1" s="15" t="s">
        <v>72</v>
      </c>
      <c r="M1" s="15" t="s">
        <v>73</v>
      </c>
      <c r="N1" s="15" t="s">
        <v>74</v>
      </c>
      <c r="O1" s="15" t="s">
        <v>80</v>
      </c>
      <c r="P1" s="15" t="s">
        <v>58</v>
      </c>
      <c r="R1" s="15"/>
    </row>
    <row r="2" spans="1:18" s="4" customFormat="1" x14ac:dyDescent="0.25">
      <c r="A2" s="13" t="s">
        <v>60</v>
      </c>
      <c r="B2" s="13">
        <v>2012</v>
      </c>
      <c r="C2" s="45">
        <v>0</v>
      </c>
      <c r="D2" s="45">
        <v>0</v>
      </c>
      <c r="E2" s="45">
        <v>0</v>
      </c>
      <c r="F2" s="45">
        <v>0</v>
      </c>
      <c r="G2" s="45">
        <v>0</v>
      </c>
      <c r="H2" s="45">
        <v>0</v>
      </c>
      <c r="I2" s="45">
        <v>0</v>
      </c>
      <c r="J2" s="45">
        <v>0</v>
      </c>
      <c r="K2" s="45">
        <v>0</v>
      </c>
      <c r="L2" s="45">
        <v>0</v>
      </c>
      <c r="M2" s="45">
        <v>0</v>
      </c>
      <c r="N2" s="45">
        <v>0</v>
      </c>
      <c r="O2" s="15"/>
      <c r="P2" s="15">
        <f>SUM(C2:O2)</f>
        <v>0</v>
      </c>
      <c r="R2" s="13"/>
    </row>
    <row r="3" spans="1:18" x14ac:dyDescent="0.25">
      <c r="A3" s="28" t="s">
        <v>60</v>
      </c>
      <c r="B3" s="28">
        <v>2013</v>
      </c>
      <c r="C3" s="46">
        <v>0</v>
      </c>
      <c r="D3" s="46">
        <v>0</v>
      </c>
      <c r="E3" s="46">
        <v>0</v>
      </c>
      <c r="F3" s="46">
        <v>0</v>
      </c>
      <c r="G3" s="46">
        <v>0</v>
      </c>
      <c r="H3" s="46">
        <v>0</v>
      </c>
      <c r="I3" s="46">
        <v>0</v>
      </c>
      <c r="J3" s="46">
        <v>0</v>
      </c>
      <c r="K3" s="46">
        <v>0</v>
      </c>
      <c r="L3" s="46">
        <v>0</v>
      </c>
      <c r="M3" s="46">
        <v>0</v>
      </c>
      <c r="N3" s="46">
        <v>0</v>
      </c>
      <c r="O3" s="15"/>
      <c r="P3" s="15">
        <f>SUM(C3:O3)</f>
        <v>0</v>
      </c>
      <c r="R3" s="28"/>
    </row>
    <row r="4" spans="1:18" s="34" customFormat="1" x14ac:dyDescent="0.25">
      <c r="A4" s="50" t="s">
        <v>60</v>
      </c>
      <c r="B4" s="50">
        <v>2014</v>
      </c>
      <c r="C4" s="51">
        <v>3750</v>
      </c>
      <c r="D4" s="51">
        <v>3750</v>
      </c>
      <c r="E4" s="51">
        <v>3750</v>
      </c>
      <c r="F4" s="51">
        <v>3750</v>
      </c>
      <c r="G4" s="51">
        <v>3750</v>
      </c>
      <c r="H4" s="51">
        <v>3750</v>
      </c>
      <c r="I4" s="51">
        <v>3750</v>
      </c>
      <c r="J4" s="51">
        <v>3750</v>
      </c>
      <c r="K4" s="51">
        <v>3750</v>
      </c>
      <c r="L4" s="50">
        <v>3750</v>
      </c>
      <c r="M4" s="50">
        <v>3750</v>
      </c>
      <c r="N4" s="50">
        <v>3750</v>
      </c>
      <c r="O4" s="52">
        <v>1758</v>
      </c>
      <c r="P4" s="52">
        <f>SUM(C4:O4)</f>
        <v>46758</v>
      </c>
      <c r="R4" s="51"/>
    </row>
    <row r="5" spans="1:18" s="57" customFormat="1" x14ac:dyDescent="0.25">
      <c r="A5" s="54" t="s">
        <v>60</v>
      </c>
      <c r="B5" s="54">
        <v>2015</v>
      </c>
      <c r="C5" s="55">
        <v>3750</v>
      </c>
      <c r="D5" s="54">
        <v>3750</v>
      </c>
      <c r="E5" s="54">
        <v>3750</v>
      </c>
      <c r="F5" s="54">
        <v>3750</v>
      </c>
      <c r="G5" s="55">
        <v>3750</v>
      </c>
      <c r="H5" s="54">
        <v>3750</v>
      </c>
      <c r="I5" s="54">
        <v>3750</v>
      </c>
      <c r="J5" s="54">
        <v>3750</v>
      </c>
      <c r="K5" s="55">
        <v>3750</v>
      </c>
      <c r="L5" s="54">
        <v>3750</v>
      </c>
      <c r="M5" s="54">
        <v>3750</v>
      </c>
      <c r="N5" s="54">
        <v>3750</v>
      </c>
      <c r="O5" s="56">
        <v>5706</v>
      </c>
      <c r="P5" s="56">
        <f>SUM(C5:O5)</f>
        <v>50706</v>
      </c>
      <c r="R5" s="55"/>
    </row>
    <row r="6" spans="1:18" s="57" customFormat="1" x14ac:dyDescent="0.25">
      <c r="A6" s="58" t="s">
        <v>60</v>
      </c>
      <c r="B6" s="58">
        <v>2016</v>
      </c>
      <c r="C6" s="59">
        <v>3750</v>
      </c>
      <c r="D6" s="58">
        <v>3750</v>
      </c>
      <c r="E6" s="58">
        <v>3750</v>
      </c>
      <c r="F6" s="58">
        <v>3750</v>
      </c>
      <c r="G6" s="59">
        <v>3750</v>
      </c>
      <c r="H6" s="58">
        <v>3750</v>
      </c>
      <c r="I6" s="58">
        <v>3750</v>
      </c>
      <c r="J6" s="58">
        <v>3750</v>
      </c>
      <c r="K6" s="59">
        <v>3750</v>
      </c>
      <c r="L6" s="58">
        <v>3750</v>
      </c>
      <c r="M6" s="58">
        <v>3750</v>
      </c>
      <c r="N6" s="58">
        <v>3750</v>
      </c>
      <c r="O6" s="56">
        <v>9122</v>
      </c>
      <c r="P6" s="56">
        <f t="shared" ref="P6:P7" si="0">SUM(C6:O6)</f>
        <v>54122</v>
      </c>
      <c r="R6" s="59"/>
    </row>
    <row r="7" spans="1:18" s="57" customFormat="1" x14ac:dyDescent="0.25">
      <c r="A7" s="54" t="s">
        <v>60</v>
      </c>
      <c r="B7" s="54">
        <v>2017</v>
      </c>
      <c r="C7" s="55">
        <v>3750</v>
      </c>
      <c r="D7" s="54">
        <v>3750</v>
      </c>
      <c r="E7" s="54">
        <v>3750</v>
      </c>
      <c r="F7" s="54">
        <v>3750</v>
      </c>
      <c r="G7" s="61">
        <v>3750</v>
      </c>
      <c r="H7" s="54">
        <v>3750</v>
      </c>
      <c r="I7" s="54">
        <v>3750</v>
      </c>
      <c r="J7" s="54">
        <v>3750</v>
      </c>
      <c r="K7" s="54">
        <v>3750</v>
      </c>
      <c r="L7" s="54">
        <v>3750</v>
      </c>
      <c r="M7" s="54">
        <v>3750</v>
      </c>
      <c r="N7" s="54">
        <v>3750</v>
      </c>
      <c r="O7" s="60"/>
      <c r="P7" s="56">
        <f t="shared" si="0"/>
        <v>45000</v>
      </c>
      <c r="R7" s="55"/>
    </row>
    <row r="8" spans="1:18" s="49" customFormat="1" x14ac:dyDescent="0.25">
      <c r="A8" s="47" t="s">
        <v>60</v>
      </c>
      <c r="B8" s="47">
        <v>2018</v>
      </c>
      <c r="C8" s="53">
        <v>3750</v>
      </c>
      <c r="D8" s="47">
        <v>3750</v>
      </c>
      <c r="E8" s="53">
        <v>3750</v>
      </c>
      <c r="F8" s="47">
        <v>3750</v>
      </c>
      <c r="G8" s="53">
        <v>3750</v>
      </c>
      <c r="H8" s="47">
        <v>3750</v>
      </c>
      <c r="I8" s="53">
        <v>3750</v>
      </c>
      <c r="J8" s="47"/>
      <c r="K8" s="53"/>
      <c r="L8" s="47"/>
      <c r="M8" s="47"/>
      <c r="N8" s="47"/>
      <c r="O8" s="48"/>
      <c r="P8" s="48">
        <f>SUM(C8:O8)</f>
        <v>26250</v>
      </c>
      <c r="R8" s="53"/>
    </row>
    <row r="12" spans="1:18" x14ac:dyDescent="0.25">
      <c r="M12" s="36"/>
    </row>
    <row r="17" spans="1:2" x14ac:dyDescent="0.25">
      <c r="A17" s="13" t="s">
        <v>11</v>
      </c>
      <c r="B17" s="17" t="s">
        <v>199</v>
      </c>
    </row>
    <row r="18" spans="1:2" x14ac:dyDescent="0.25">
      <c r="A18" s="13" t="s">
        <v>22</v>
      </c>
      <c r="B18" s="13">
        <f>SUM(P2:P16)</f>
        <v>222836</v>
      </c>
    </row>
    <row r="21" spans="1:2" x14ac:dyDescent="0.25">
      <c r="A21" s="4" t="s">
        <v>118</v>
      </c>
    </row>
    <row r="22" spans="1:2" x14ac:dyDescent="0.25">
      <c r="A22" s="4" t="s">
        <v>119</v>
      </c>
    </row>
    <row r="23" spans="1:2" x14ac:dyDescent="0.25">
      <c r="A23" s="37" t="s">
        <v>117</v>
      </c>
    </row>
  </sheetData>
  <hyperlinks>
    <hyperlink ref="A2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Bank</vt:lpstr>
      <vt:lpstr>LIC</vt:lpstr>
      <vt:lpstr>PPF</vt:lpstr>
      <vt:lpstr>NSC</vt:lpstr>
      <vt:lpstr>FD</vt:lpstr>
      <vt:lpstr>EPF</vt:lpstr>
      <vt:lpstr>VF</vt:lpstr>
      <vt:lpstr>Pension</vt:lpstr>
      <vt:lpstr>SuperAnnuation</vt:lpstr>
      <vt:lpstr>MutualFund</vt:lpstr>
      <vt:lpstr>Gold</vt:lpstr>
      <vt:lpstr>Items_Received</vt:lpstr>
      <vt:lpstr>Gratuity</vt:lpstr>
      <vt:lpstr>FoodCard</vt:lpstr>
      <vt:lpstr>Balance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Debasish (Cognizant)</dc:creator>
  <cp:lastModifiedBy>Karan, Debasish (Cognizant)</cp:lastModifiedBy>
  <dcterms:created xsi:type="dcterms:W3CDTF">2015-01-05T05:58:45Z</dcterms:created>
  <dcterms:modified xsi:type="dcterms:W3CDTF">2018-10-31T08:20:49Z</dcterms:modified>
</cp:coreProperties>
</file>